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.xml" ContentType="application/vnd.openxmlformats-officedocument.drawingml.chartshapes+xml"/>
  <Override PartName="/xl/charts/chart52.xml" ContentType="application/vnd.openxmlformats-officedocument.drawingml.chart+xml"/>
  <Override PartName="/xl/drawings/drawing3.xml" ContentType="application/vnd.openxmlformats-officedocument.drawingml.chartshapes+xml"/>
  <Override PartName="/xl/charts/chart53.xml" ContentType="application/vnd.openxmlformats-officedocument.drawingml.chart+xml"/>
  <Override PartName="/xl/drawings/drawing4.xml" ContentType="application/vnd.openxmlformats-officedocument.drawingml.chartshapes+xml"/>
  <Override PartName="/xl/charts/chart54.xml" ContentType="application/vnd.openxmlformats-officedocument.drawingml.chart+xml"/>
  <Override PartName="/xl/drawings/drawing5.xml" ContentType="application/vnd.openxmlformats-officedocument.drawingml.chartshapes+xml"/>
  <Override PartName="/xl/charts/chart55.xml" ContentType="application/vnd.openxmlformats-officedocument.drawingml.chart+xml"/>
  <Override PartName="/xl/drawings/drawing6.xml" ContentType="application/vnd.openxmlformats-officedocument.drawingml.chartshapes+xml"/>
  <Override PartName="/xl/charts/chart56.xml" ContentType="application/vnd.openxmlformats-officedocument.drawingml.chart+xml"/>
  <Override PartName="/xl/drawings/drawing7.xml" ContentType="application/vnd.openxmlformats-officedocument.drawingml.chartshapes+xml"/>
  <Override PartName="/xl/charts/chart57.xml" ContentType="application/vnd.openxmlformats-officedocument.drawingml.chart+xml"/>
  <Override PartName="/xl/drawings/drawing8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.xml" ContentType="application/vnd.openxmlformats-officedocument.drawingml.chartshapes+xml"/>
  <Override PartName="/xl/charts/chart60.xml" ContentType="application/vnd.openxmlformats-officedocument.drawingml.chart+xml"/>
  <Override PartName="/xl/drawings/drawing10.xml" ContentType="application/vnd.openxmlformats-officedocument.drawingml.chartshapes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1.xml" ContentType="application/vnd.openxmlformats-officedocument.drawingml.chartshapes+xml"/>
  <Override PartName="/xl/charts/chart63.xml" ContentType="application/vnd.openxmlformats-officedocument.drawingml.chart+xml"/>
  <Override PartName="/xl/drawings/drawing12.xml" ContentType="application/vnd.openxmlformats-officedocument.drawingml.chartshapes+xml"/>
  <Override PartName="/xl/charts/chart64.xml" ContentType="application/vnd.openxmlformats-officedocument.drawingml.chart+xml"/>
  <Override PartName="/xl/drawings/drawing13.xml" ContentType="application/vnd.openxmlformats-officedocument.drawingml.chartshapes+xml"/>
  <Override PartName="/xl/charts/chart65.xml" ContentType="application/vnd.openxmlformats-officedocument.drawingml.chart+xml"/>
  <Override PartName="/xl/drawings/drawing14.xml" ContentType="application/vnd.openxmlformats-officedocument.drawingml.chartshapes+xml"/>
  <Override PartName="/xl/charts/chart66.xml" ContentType="application/vnd.openxmlformats-officedocument.drawingml.chart+xml"/>
  <Override PartName="/xl/drawings/drawing15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6.xml" ContentType="application/vnd.openxmlformats-officedocument.drawingml.chartshapes+xml"/>
  <Override PartName="/xl/charts/chart69.xml" ContentType="application/vnd.openxmlformats-officedocument.drawingml.chart+xml"/>
  <Override PartName="/xl/drawings/drawing17.xml" ContentType="application/vnd.openxmlformats-officedocument.drawingml.chartshapes+xml"/>
  <Override PartName="/xl/charts/chart70.xml" ContentType="application/vnd.openxmlformats-officedocument.drawingml.chart+xml"/>
  <Override PartName="/xl/drawings/drawing18.xml" ContentType="application/vnd.openxmlformats-officedocument.drawingml.chartshapes+xml"/>
  <Override PartName="/xl/charts/chart71.xml" ContentType="application/vnd.openxmlformats-officedocument.drawingml.chart+xml"/>
  <Override PartName="/xl/drawings/drawing19.xml" ContentType="application/vnd.openxmlformats-officedocument.drawingml.chartshapes+xml"/>
  <Override PartName="/xl/charts/chart72.xml" ContentType="application/vnd.openxmlformats-officedocument.drawingml.chart+xml"/>
  <Override PartName="/xl/drawings/drawing20.xml" ContentType="application/vnd.openxmlformats-officedocument.drawingml.chartshapes+xml"/>
  <Override PartName="/xl/charts/chart73.xml" ContentType="application/vnd.openxmlformats-officedocument.drawingml.chart+xml"/>
  <Override PartName="/xl/drawings/drawing21.xml" ContentType="application/vnd.openxmlformats-officedocument.drawingml.chartshapes+xml"/>
  <Override PartName="/xl/charts/chart74.xml" ContentType="application/vnd.openxmlformats-officedocument.drawingml.chart+xml"/>
  <Override PartName="/xl/drawings/drawing2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3.xml" ContentType="application/vnd.openxmlformats-officedocument.drawingml.chartshape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4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5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6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7.xml" ContentType="application/vnd.openxmlformats-officedocument.drawingml.chartshapes+xml"/>
  <Override PartName="/xl/charts/chart127.xml" ContentType="application/vnd.openxmlformats-officedocument.drawingml.chart+xml"/>
  <Override PartName="/xl/drawings/drawing28.xml" ContentType="application/vnd.openxmlformats-officedocument.drawingml.chartshapes+xml"/>
  <Override PartName="/xl/charts/chart128.xml" ContentType="application/vnd.openxmlformats-officedocument.drawingml.chart+xml"/>
  <Override PartName="/xl/drawings/drawing29.xml" ContentType="application/vnd.openxmlformats-officedocument.drawingml.chartshapes+xml"/>
  <Override PartName="/xl/charts/chart129.xml" ContentType="application/vnd.openxmlformats-officedocument.drawingml.chart+xml"/>
  <Override PartName="/xl/drawings/drawing30.xml" ContentType="application/vnd.openxmlformats-officedocument.drawingml.chartshapes+xml"/>
  <Override PartName="/xl/charts/chart130.xml" ContentType="application/vnd.openxmlformats-officedocument.drawingml.chart+xml"/>
  <Override PartName="/xl/drawings/drawing31.xml" ContentType="application/vnd.openxmlformats-officedocument.drawingml.chartshapes+xml"/>
  <Override PartName="/xl/charts/chart131.xml" ContentType="application/vnd.openxmlformats-officedocument.drawingml.chart+xml"/>
  <Override PartName="/xl/drawings/drawing32.xml" ContentType="application/vnd.openxmlformats-officedocument.drawingml.chartshapes+xml"/>
  <Override PartName="/xl/charts/chart132.xml" ContentType="application/vnd.openxmlformats-officedocument.drawingml.chart+xml"/>
  <Override PartName="/xl/drawings/drawing33.xml" ContentType="application/vnd.openxmlformats-officedocument.drawingml.chartshapes+xml"/>
  <Override PartName="/xl/charts/chart133.xml" ContentType="application/vnd.openxmlformats-officedocument.drawingml.chart+xml"/>
  <Override PartName="/xl/drawings/drawing34.xml" ContentType="application/vnd.openxmlformats-officedocument.drawingml.chartshapes+xml"/>
  <Override PartName="/xl/charts/chart134.xml" ContentType="application/vnd.openxmlformats-officedocument.drawingml.chart+xml"/>
  <Override PartName="/xl/drawings/drawing35.xml" ContentType="application/vnd.openxmlformats-officedocument.drawingml.chartshapes+xml"/>
  <Override PartName="/xl/charts/chart135.xml" ContentType="application/vnd.openxmlformats-officedocument.drawingml.chart+xml"/>
  <Override PartName="/xl/drawings/drawing36.xml" ContentType="application/vnd.openxmlformats-officedocument.drawingml.chartshapes+xml"/>
  <Override PartName="/xl/charts/chart136.xml" ContentType="application/vnd.openxmlformats-officedocument.drawingml.chart+xml"/>
  <Override PartName="/xl/drawings/drawing37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38.xml" ContentType="application/vnd.openxmlformats-officedocument.drawingml.chartshapes+xml"/>
  <Override PartName="/xl/charts/chart154.xml" ContentType="application/vnd.openxmlformats-officedocument.drawingml.chart+xml"/>
  <Override PartName="/xl/drawings/drawing39.xml" ContentType="application/vnd.openxmlformats-officedocument.drawingml.chartshapes+xml"/>
  <Override PartName="/xl/charts/chart155.xml" ContentType="application/vnd.openxmlformats-officedocument.drawingml.chart+xml"/>
  <Override PartName="/xl/drawings/drawing40.xml" ContentType="application/vnd.openxmlformats-officedocument.drawingml.chartshapes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9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9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9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0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0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7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0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1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1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1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1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1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1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1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1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1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2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22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22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22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22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22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22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22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22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22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23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23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23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23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23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23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23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23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238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239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24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24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24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24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24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24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24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247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24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24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25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25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25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25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25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25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25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25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25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25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26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26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26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26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264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265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266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267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268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269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270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271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272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273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274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275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276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277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278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279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280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281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282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283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284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285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286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287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288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289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290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291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292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293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294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295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296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297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298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299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300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301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302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303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304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305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306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307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308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309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310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311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312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313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314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315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316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317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318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319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320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321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322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323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324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325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326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327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328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329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330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331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332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333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334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335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336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337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41.xml" ContentType="application/vnd.openxmlformats-officedocument.drawing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42.xml" ContentType="application/vnd.openxmlformats-officedocument.drawing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43.xml" ContentType="application/vnd.openxmlformats-officedocument.drawing+xml"/>
  <Override PartName="/xl/charts/chart358.xml" ContentType="application/vnd.openxmlformats-officedocument.drawingml.chart+xml"/>
  <Override PartName="/xl/drawings/drawing44.xml" ContentType="application/vnd.openxmlformats-officedocument.drawingml.chartshapes+xml"/>
  <Override PartName="/xl/charts/chart359.xml" ContentType="application/vnd.openxmlformats-officedocument.drawingml.chart+xml"/>
  <Override PartName="/xl/drawings/drawing45.xml" ContentType="application/vnd.openxmlformats-officedocument.drawingml.chartshapes+xml"/>
  <Override PartName="/xl/charts/chart360.xml" ContentType="application/vnd.openxmlformats-officedocument.drawingml.chart+xml"/>
  <Override PartName="/xl/drawings/drawing46.xml" ContentType="application/vnd.openxmlformats-officedocument.drawingml.chartshapes+xml"/>
  <Override PartName="/xl/charts/chart361.xml" ContentType="application/vnd.openxmlformats-officedocument.drawingml.chart+xml"/>
  <Override PartName="/xl/drawings/drawing47.xml" ContentType="application/vnd.openxmlformats-officedocument.drawingml.chartshapes+xml"/>
  <Override PartName="/xl/charts/chart362.xml" ContentType="application/vnd.openxmlformats-officedocument.drawingml.chart+xml"/>
  <Override PartName="/xl/drawings/drawing48.xml" ContentType="application/vnd.openxmlformats-officedocument.drawingml.chartshapes+xml"/>
  <Override PartName="/xl/charts/chart363.xml" ContentType="application/vnd.openxmlformats-officedocument.drawingml.chart+xml"/>
  <Override PartName="/xl/drawings/drawing49.xml" ContentType="application/vnd.openxmlformats-officedocument.drawingml.chartshapes+xml"/>
  <Override PartName="/xl/charts/chart364.xml" ContentType="application/vnd.openxmlformats-officedocument.drawingml.chart+xml"/>
  <Override PartName="/xl/drawings/drawing50.xml" ContentType="application/vnd.openxmlformats-officedocument.drawingml.chartshapes+xml"/>
  <Override PartName="/xl/charts/chart365.xml" ContentType="application/vnd.openxmlformats-officedocument.drawingml.chart+xml"/>
  <Override PartName="/xl/drawings/drawing51.xml" ContentType="application/vnd.openxmlformats-officedocument.drawingml.chartshapes+xml"/>
  <Override PartName="/xl/charts/chart366.xml" ContentType="application/vnd.openxmlformats-officedocument.drawingml.chart+xml"/>
  <Override PartName="/xl/drawings/drawing52.xml" ContentType="application/vnd.openxmlformats-officedocument.drawingml.chartshapes+xml"/>
  <Override PartName="/xl/charts/chart367.xml" ContentType="application/vnd.openxmlformats-officedocument.drawingml.chart+xml"/>
  <Override PartName="/xl/drawings/drawing53.xml" ContentType="application/vnd.openxmlformats-officedocument.drawingml.chartshapes+xml"/>
  <Override PartName="/xl/charts/chart368.xml" ContentType="application/vnd.openxmlformats-officedocument.drawingml.chart+xml"/>
  <Override PartName="/xl/drawings/drawing54.xml" ContentType="application/vnd.openxmlformats-officedocument.drawingml.chartshapes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55.xml" ContentType="application/vnd.openxmlformats-officedocument.drawingml.chartshapes+xml"/>
  <Override PartName="/xl/charts/chart371.xml" ContentType="application/vnd.openxmlformats-officedocument.drawingml.chart+xml"/>
  <Override PartName="/xl/drawings/drawing56.xml" ContentType="application/vnd.openxmlformats-officedocument.drawingml.chartshapes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drawings/drawing57.xml" ContentType="application/vnd.openxmlformats-officedocument.drawingml.chartshapes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5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59.xml" ContentType="application/vnd.openxmlformats-officedocument.drawingml.chartshapes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drawings/drawing62.xml" ContentType="application/vnd.openxmlformats-officedocument.drawing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drawings/drawing63.xml" ContentType="application/vnd.openxmlformats-officedocument.drawing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drawings/drawing64.xml" ContentType="application/vnd.openxmlformats-officedocument.drawing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drawings/drawing65.xml" ContentType="application/vnd.openxmlformats-officedocument.drawing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drawings/drawing66.xml" ContentType="application/vnd.openxmlformats-officedocument.drawing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67.xml" ContentType="application/vnd.openxmlformats-officedocument.drawing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drawings/drawing68.xml" ContentType="application/vnd.openxmlformats-officedocument.drawing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drawings/drawing69.xml" ContentType="application/vnd.openxmlformats-officedocument.drawing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drawings/drawing70.xml" ContentType="application/vnd.openxmlformats-officedocument.drawing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drawings/drawing71.xml" ContentType="application/vnd.openxmlformats-officedocument.drawing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drawings/drawing72.xml" ContentType="application/vnd.openxmlformats-officedocument.drawing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0\BOLETINES\13.- BOLETIN ANUAL\"/>
    </mc:Choice>
  </mc:AlternateContent>
  <bookViews>
    <workbookView xWindow="0" yWindow="0" windowWidth="28755" windowHeight="12060" tabRatio="950"/>
  </bookViews>
  <sheets>
    <sheet name="ANUAL" sheetId="7" r:id="rId1"/>
    <sheet name="M.V. CyL" sheetId="8" state="hidden" r:id="rId2"/>
    <sheet name="M.V. PROV" sheetId="9" state="hidden" r:id="rId3"/>
    <sheet name="M.V. Y P. MESES" sheetId="10" state="hidden" r:id="rId4"/>
    <sheet name="M.V. TIPO ALOJ." sheetId="11" state="hidden" r:id="rId5"/>
    <sheet name="M.V. PROC" sheetId="12" state="hidden" r:id="rId6"/>
    <sheet name="EV. Nº ESTABL. Y PLAZAS" sheetId="13" state="hidden" r:id="rId7"/>
    <sheet name="EV. ESTABL. Y PZAS. X PROV" sheetId="14" state="hidden" r:id="rId8"/>
    <sheet name="EV. ESTABL. Y PZAS. X T.A." sheetId="15" state="hidden" r:id="rId9"/>
    <sheet name="REST." sheetId="16" state="hidden" r:id="rId10"/>
    <sheet name="GASTO" sheetId="17" state="hidden" r:id="rId11"/>
    <sheet name="GASTO X PROV" sheetId="18" state="hidden" r:id="rId12"/>
    <sheet name="GASTO X MESES" sheetId="19" state="hidden" r:id="rId13"/>
    <sheet name="GASTO X T.A." sheetId="20" state="hidden" r:id="rId14"/>
    <sheet name="EMPLEO" sheetId="21" state="hidden" r:id="rId15"/>
    <sheet name="EMPLEO X PROV." sheetId="22" state="hidden" r:id="rId16"/>
    <sheet name="DEMANDA ANUAL" sheetId="23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Print_Area" localSheetId="0">ANUAL!$A$1:$N$3635</definedName>
    <definedName name="_xlnm.Print_Area" localSheetId="12">'GASTO X MESES'!$A$1:$E$105</definedName>
    <definedName name="_xlnm.Print_Area" localSheetId="2">'M.V. PROV'!$A$1:$N$492</definedName>
    <definedName name="_xlnm.Print_Area" localSheetId="3">'M.V. Y P. MESES'!$A$1:$P$219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23" i="7" l="1"/>
  <c r="H424" i="7"/>
  <c r="H426" i="7"/>
  <c r="H427" i="7"/>
  <c r="I429" i="7"/>
  <c r="I430" i="7"/>
  <c r="I431" i="7"/>
  <c r="I432" i="7"/>
  <c r="D490" i="7"/>
  <c r="D491" i="7"/>
  <c r="D493" i="7"/>
  <c r="D494" i="7"/>
  <c r="D495" i="7" s="1"/>
  <c r="D496" i="7"/>
  <c r="N505" i="7" s="1"/>
  <c r="B503" i="7"/>
  <c r="C503" i="7"/>
  <c r="D503" i="7"/>
  <c r="E503" i="7"/>
  <c r="F503" i="7"/>
  <c r="G503" i="7"/>
  <c r="H503" i="7"/>
  <c r="I503" i="7"/>
  <c r="J503" i="7"/>
  <c r="K503" i="7"/>
  <c r="L503" i="7"/>
  <c r="M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D524" i="7"/>
  <c r="D525" i="7"/>
  <c r="D527" i="7"/>
  <c r="D528" i="7"/>
  <c r="D530" i="7"/>
  <c r="N539" i="7" s="1"/>
  <c r="B537" i="7"/>
  <c r="C537" i="7"/>
  <c r="D537" i="7"/>
  <c r="E537" i="7"/>
  <c r="F537" i="7"/>
  <c r="G537" i="7"/>
  <c r="H537" i="7"/>
  <c r="I537" i="7"/>
  <c r="J537" i="7"/>
  <c r="K537" i="7"/>
  <c r="L537" i="7"/>
  <c r="M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D557" i="7"/>
  <c r="D558" i="7"/>
  <c r="D560" i="7"/>
  <c r="D561" i="7"/>
  <c r="D563" i="7"/>
  <c r="N572" i="7" s="1"/>
  <c r="B570" i="7"/>
  <c r="C570" i="7"/>
  <c r="D570" i="7"/>
  <c r="E570" i="7"/>
  <c r="F570" i="7"/>
  <c r="G570" i="7"/>
  <c r="H570" i="7"/>
  <c r="I570" i="7"/>
  <c r="J570" i="7"/>
  <c r="K570" i="7"/>
  <c r="L570" i="7"/>
  <c r="M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D591" i="7"/>
  <c r="D592" i="7"/>
  <c r="D594" i="7"/>
  <c r="D595" i="7"/>
  <c r="D597" i="7"/>
  <c r="N606" i="7" s="1"/>
  <c r="B604" i="7"/>
  <c r="C604" i="7"/>
  <c r="D604" i="7"/>
  <c r="E604" i="7"/>
  <c r="F604" i="7"/>
  <c r="G604" i="7"/>
  <c r="H604" i="7"/>
  <c r="I604" i="7"/>
  <c r="J604" i="7"/>
  <c r="K604" i="7"/>
  <c r="L604" i="7"/>
  <c r="M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D627" i="7"/>
  <c r="D628" i="7"/>
  <c r="D630" i="7"/>
  <c r="D631" i="7"/>
  <c r="D633" i="7"/>
  <c r="N642" i="7" s="1"/>
  <c r="B640" i="7"/>
  <c r="C640" i="7"/>
  <c r="D640" i="7"/>
  <c r="E640" i="7"/>
  <c r="F640" i="7"/>
  <c r="G640" i="7"/>
  <c r="H640" i="7"/>
  <c r="I640" i="7"/>
  <c r="J640" i="7"/>
  <c r="K640" i="7"/>
  <c r="L640" i="7"/>
  <c r="M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D661" i="7"/>
  <c r="D662" i="7"/>
  <c r="D664" i="7"/>
  <c r="D665" i="7"/>
  <c r="D667" i="7"/>
  <c r="N676" i="7" s="1"/>
  <c r="B674" i="7"/>
  <c r="C674" i="7"/>
  <c r="D674" i="7"/>
  <c r="E674" i="7"/>
  <c r="F674" i="7"/>
  <c r="G674" i="7"/>
  <c r="H674" i="7"/>
  <c r="I674" i="7"/>
  <c r="J674" i="7"/>
  <c r="K674" i="7"/>
  <c r="L674" i="7"/>
  <c r="M674" i="7"/>
  <c r="B675" i="7"/>
  <c r="C675" i="7"/>
  <c r="D675" i="7"/>
  <c r="E675" i="7"/>
  <c r="F675" i="7"/>
  <c r="G675" i="7"/>
  <c r="H675" i="7"/>
  <c r="I675" i="7"/>
  <c r="J675" i="7"/>
  <c r="K675" i="7"/>
  <c r="L675" i="7"/>
  <c r="M675" i="7"/>
  <c r="B676" i="7"/>
  <c r="C676" i="7"/>
  <c r="D676" i="7"/>
  <c r="E676" i="7"/>
  <c r="F676" i="7"/>
  <c r="G676" i="7"/>
  <c r="H676" i="7"/>
  <c r="I676" i="7"/>
  <c r="J676" i="7"/>
  <c r="K676" i="7"/>
  <c r="L676" i="7"/>
  <c r="M676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D697" i="7"/>
  <c r="D698" i="7"/>
  <c r="D700" i="7"/>
  <c r="D701" i="7"/>
  <c r="D703" i="7"/>
  <c r="N712" i="7" s="1"/>
  <c r="B710" i="7"/>
  <c r="C710" i="7"/>
  <c r="D710" i="7"/>
  <c r="E710" i="7"/>
  <c r="F710" i="7"/>
  <c r="G710" i="7"/>
  <c r="H710" i="7"/>
  <c r="I710" i="7"/>
  <c r="J710" i="7"/>
  <c r="K710" i="7"/>
  <c r="L710" i="7"/>
  <c r="M710" i="7"/>
  <c r="B711" i="7"/>
  <c r="C711" i="7"/>
  <c r="D711" i="7"/>
  <c r="E711" i="7"/>
  <c r="F711" i="7"/>
  <c r="G711" i="7"/>
  <c r="H711" i="7"/>
  <c r="I711" i="7"/>
  <c r="J711" i="7"/>
  <c r="K711" i="7"/>
  <c r="L711" i="7"/>
  <c r="M711" i="7"/>
  <c r="B712" i="7"/>
  <c r="C712" i="7"/>
  <c r="D712" i="7"/>
  <c r="E712" i="7"/>
  <c r="F712" i="7"/>
  <c r="G712" i="7"/>
  <c r="H712" i="7"/>
  <c r="I712" i="7"/>
  <c r="J712" i="7"/>
  <c r="K712" i="7"/>
  <c r="L712" i="7"/>
  <c r="M712" i="7"/>
  <c r="B713" i="7"/>
  <c r="C713" i="7"/>
  <c r="D713" i="7"/>
  <c r="E713" i="7"/>
  <c r="F713" i="7"/>
  <c r="G713" i="7"/>
  <c r="H713" i="7"/>
  <c r="I713" i="7"/>
  <c r="J713" i="7"/>
  <c r="K713" i="7"/>
  <c r="L713" i="7"/>
  <c r="M713" i="7"/>
  <c r="D730" i="7"/>
  <c r="D731" i="7"/>
  <c r="D733" i="7"/>
  <c r="D734" i="7"/>
  <c r="D736" i="7"/>
  <c r="N745" i="7" s="1"/>
  <c r="B743" i="7"/>
  <c r="C743" i="7"/>
  <c r="D743" i="7"/>
  <c r="E743" i="7"/>
  <c r="F743" i="7"/>
  <c r="G743" i="7"/>
  <c r="H743" i="7"/>
  <c r="I743" i="7"/>
  <c r="J743" i="7"/>
  <c r="K743" i="7"/>
  <c r="L743" i="7"/>
  <c r="M743" i="7"/>
  <c r="B744" i="7"/>
  <c r="C744" i="7"/>
  <c r="D744" i="7"/>
  <c r="E744" i="7"/>
  <c r="F744" i="7"/>
  <c r="G744" i="7"/>
  <c r="H744" i="7"/>
  <c r="I744" i="7"/>
  <c r="J744" i="7"/>
  <c r="K744" i="7"/>
  <c r="L744" i="7"/>
  <c r="M744" i="7"/>
  <c r="B745" i="7"/>
  <c r="C745" i="7"/>
  <c r="D745" i="7"/>
  <c r="E745" i="7"/>
  <c r="F745" i="7"/>
  <c r="G745" i="7"/>
  <c r="H745" i="7"/>
  <c r="I745" i="7"/>
  <c r="J745" i="7"/>
  <c r="K745" i="7"/>
  <c r="L745" i="7"/>
  <c r="M745" i="7"/>
  <c r="B746" i="7"/>
  <c r="C746" i="7"/>
  <c r="D746" i="7"/>
  <c r="E746" i="7"/>
  <c r="F746" i="7"/>
  <c r="G746" i="7"/>
  <c r="H746" i="7"/>
  <c r="I746" i="7"/>
  <c r="J746" i="7"/>
  <c r="K746" i="7"/>
  <c r="L746" i="7"/>
  <c r="M746" i="7"/>
  <c r="D767" i="7"/>
  <c r="D768" i="7"/>
  <c r="D770" i="7"/>
  <c r="D771" i="7"/>
  <c r="D773" i="7"/>
  <c r="N782" i="7" s="1"/>
  <c r="B780" i="7"/>
  <c r="C780" i="7"/>
  <c r="D780" i="7"/>
  <c r="E780" i="7"/>
  <c r="F780" i="7"/>
  <c r="G780" i="7"/>
  <c r="H780" i="7"/>
  <c r="I780" i="7"/>
  <c r="J780" i="7"/>
  <c r="K780" i="7"/>
  <c r="L780" i="7"/>
  <c r="M780" i="7"/>
  <c r="B781" i="7"/>
  <c r="C781" i="7"/>
  <c r="D781" i="7"/>
  <c r="E781" i="7"/>
  <c r="F781" i="7"/>
  <c r="G781" i="7"/>
  <c r="H781" i="7"/>
  <c r="I781" i="7"/>
  <c r="J781" i="7"/>
  <c r="K781" i="7"/>
  <c r="L781" i="7"/>
  <c r="M781" i="7"/>
  <c r="B782" i="7"/>
  <c r="C782" i="7"/>
  <c r="D782" i="7"/>
  <c r="E782" i="7"/>
  <c r="F782" i="7"/>
  <c r="G782" i="7"/>
  <c r="H782" i="7"/>
  <c r="I782" i="7"/>
  <c r="J782" i="7"/>
  <c r="K782" i="7"/>
  <c r="L782" i="7"/>
  <c r="M782" i="7"/>
  <c r="B783" i="7"/>
  <c r="C783" i="7"/>
  <c r="D783" i="7"/>
  <c r="E783" i="7"/>
  <c r="F783" i="7"/>
  <c r="G783" i="7"/>
  <c r="H783" i="7"/>
  <c r="I783" i="7"/>
  <c r="J783" i="7"/>
  <c r="K783" i="7"/>
  <c r="L783" i="7"/>
  <c r="M783" i="7"/>
  <c r="E840" i="7"/>
  <c r="M840" i="7"/>
  <c r="M937" i="7" s="1"/>
  <c r="E841" i="7"/>
  <c r="M841" i="7"/>
  <c r="M1148" i="7" s="1"/>
  <c r="E843" i="7"/>
  <c r="E848" i="7" s="1"/>
  <c r="M843" i="7"/>
  <c r="E844" i="7"/>
  <c r="E849" i="7" s="1"/>
  <c r="M844" i="7"/>
  <c r="M1151" i="7" s="1"/>
  <c r="E846" i="7"/>
  <c r="M846" i="7"/>
  <c r="M1153" i="7" s="1"/>
  <c r="E870" i="7"/>
  <c r="E871" i="7"/>
  <c r="E873" i="7"/>
  <c r="E874" i="7"/>
  <c r="E876" i="7"/>
  <c r="E907" i="7"/>
  <c r="E908" i="7"/>
  <c r="E910" i="7"/>
  <c r="E911" i="7"/>
  <c r="E913" i="7"/>
  <c r="E937" i="7"/>
  <c r="E938" i="7"/>
  <c r="E940" i="7"/>
  <c r="E941" i="7"/>
  <c r="E977" i="7"/>
  <c r="E978" i="7"/>
  <c r="E980" i="7"/>
  <c r="E981" i="7"/>
  <c r="E983" i="7"/>
  <c r="E1007" i="7"/>
  <c r="E1008" i="7"/>
  <c r="E1010" i="7"/>
  <c r="E1011" i="7"/>
  <c r="E1013" i="7"/>
  <c r="E1047" i="7"/>
  <c r="E1048" i="7"/>
  <c r="E1050" i="7"/>
  <c r="E1051" i="7"/>
  <c r="E1053" i="7"/>
  <c r="E1077" i="7"/>
  <c r="E1078" i="7"/>
  <c r="E1080" i="7"/>
  <c r="E1081" i="7"/>
  <c r="E1083" i="7"/>
  <c r="E1117" i="7"/>
  <c r="E1118" i="7"/>
  <c r="E1120" i="7"/>
  <c r="E1121" i="7"/>
  <c r="E1123" i="7"/>
  <c r="E1147" i="7"/>
  <c r="E1148" i="7"/>
  <c r="E1150" i="7"/>
  <c r="E1151" i="7"/>
  <c r="E1153" i="7"/>
  <c r="E1187" i="7"/>
  <c r="E1188" i="7"/>
  <c r="E1190" i="7"/>
  <c r="E1191" i="7"/>
  <c r="E1193" i="7"/>
  <c r="E1217" i="7"/>
  <c r="E1218" i="7"/>
  <c r="E1220" i="7"/>
  <c r="E1221" i="7"/>
  <c r="E1223" i="7"/>
  <c r="C1261" i="7"/>
  <c r="E1261" i="7"/>
  <c r="C1262" i="7"/>
  <c r="E1262" i="7"/>
  <c r="C1264" i="7"/>
  <c r="C1269" i="7" s="1"/>
  <c r="E1264" i="7"/>
  <c r="C1265" i="7"/>
  <c r="E1265" i="7"/>
  <c r="C1267" i="7"/>
  <c r="E1267" i="7"/>
  <c r="G1267" i="7"/>
  <c r="N1281" i="7" s="1"/>
  <c r="K1305" i="7" s="1"/>
  <c r="B1275" i="7"/>
  <c r="C1275" i="7"/>
  <c r="D1275" i="7"/>
  <c r="E1275" i="7"/>
  <c r="F1275" i="7"/>
  <c r="G1275" i="7"/>
  <c r="H1275" i="7"/>
  <c r="I1275" i="7"/>
  <c r="J1275" i="7"/>
  <c r="K1275" i="7"/>
  <c r="L1275" i="7"/>
  <c r="M1275" i="7"/>
  <c r="B1276" i="7"/>
  <c r="C1276" i="7"/>
  <c r="D1276" i="7"/>
  <c r="E1276" i="7"/>
  <c r="F1276" i="7"/>
  <c r="G1276" i="7"/>
  <c r="H1276" i="7"/>
  <c r="I1276" i="7"/>
  <c r="J1276" i="7"/>
  <c r="K1276" i="7"/>
  <c r="L1276" i="7"/>
  <c r="M1276" i="7"/>
  <c r="B1278" i="7"/>
  <c r="C1278" i="7"/>
  <c r="D1278" i="7"/>
  <c r="E1278" i="7"/>
  <c r="F1278" i="7"/>
  <c r="G1278" i="7"/>
  <c r="H1278" i="7"/>
  <c r="I1278" i="7"/>
  <c r="J1278" i="7"/>
  <c r="K1278" i="7"/>
  <c r="L1278" i="7"/>
  <c r="M1278" i="7"/>
  <c r="B1279" i="7"/>
  <c r="C1279" i="7"/>
  <c r="D1279" i="7"/>
  <c r="E1279" i="7"/>
  <c r="F1279" i="7"/>
  <c r="G1279" i="7"/>
  <c r="H1279" i="7"/>
  <c r="I1279" i="7"/>
  <c r="J1279" i="7"/>
  <c r="K1279" i="7"/>
  <c r="L1279" i="7"/>
  <c r="M1279" i="7"/>
  <c r="B1280" i="7"/>
  <c r="B1281" i="7"/>
  <c r="C1281" i="7"/>
  <c r="D1281" i="7"/>
  <c r="E1281" i="7"/>
  <c r="F1281" i="7"/>
  <c r="G1281" i="7"/>
  <c r="H1281" i="7"/>
  <c r="I1281" i="7"/>
  <c r="J1281" i="7"/>
  <c r="K1281" i="7"/>
  <c r="L1281" i="7"/>
  <c r="M1281" i="7"/>
  <c r="B1299" i="7"/>
  <c r="C1299" i="7"/>
  <c r="D1299" i="7"/>
  <c r="E1299" i="7"/>
  <c r="F1299" i="7"/>
  <c r="G1299" i="7"/>
  <c r="H1299" i="7"/>
  <c r="I1299" i="7"/>
  <c r="J1299" i="7"/>
  <c r="B1300" i="7"/>
  <c r="C1300" i="7"/>
  <c r="D1300" i="7"/>
  <c r="E1300" i="7"/>
  <c r="F1300" i="7"/>
  <c r="G1300" i="7"/>
  <c r="H1300" i="7"/>
  <c r="I1300" i="7"/>
  <c r="J1300" i="7"/>
  <c r="B1302" i="7"/>
  <c r="C1302" i="7"/>
  <c r="D1302" i="7"/>
  <c r="E1302" i="7"/>
  <c r="F1302" i="7"/>
  <c r="G1302" i="7"/>
  <c r="H1302" i="7"/>
  <c r="I1302" i="7"/>
  <c r="J1302" i="7"/>
  <c r="B1303" i="7"/>
  <c r="C1303" i="7"/>
  <c r="D1303" i="7"/>
  <c r="E1303" i="7"/>
  <c r="F1303" i="7"/>
  <c r="G1303" i="7"/>
  <c r="H1303" i="7"/>
  <c r="I1303" i="7"/>
  <c r="J1303" i="7"/>
  <c r="B1305" i="7"/>
  <c r="C1305" i="7"/>
  <c r="D1305" i="7"/>
  <c r="E1305" i="7"/>
  <c r="F1305" i="7"/>
  <c r="G1305" i="7"/>
  <c r="H1305" i="7"/>
  <c r="I1305" i="7"/>
  <c r="J1305" i="7"/>
  <c r="C1328" i="7"/>
  <c r="C1329" i="7"/>
  <c r="C1331" i="7"/>
  <c r="C1332" i="7"/>
  <c r="C1334" i="7"/>
  <c r="N1348" i="7" s="1"/>
  <c r="K1372" i="7" s="1"/>
  <c r="B1342" i="7"/>
  <c r="C1342" i="7"/>
  <c r="D1342" i="7"/>
  <c r="E1342" i="7"/>
  <c r="F1342" i="7"/>
  <c r="G1342" i="7"/>
  <c r="H1342" i="7"/>
  <c r="I1342" i="7"/>
  <c r="J1342" i="7"/>
  <c r="K1342" i="7"/>
  <c r="L1342" i="7"/>
  <c r="M1342" i="7"/>
  <c r="B1343" i="7"/>
  <c r="C1343" i="7"/>
  <c r="D1343" i="7"/>
  <c r="E1343" i="7"/>
  <c r="F1343" i="7"/>
  <c r="G1343" i="7"/>
  <c r="H1343" i="7"/>
  <c r="I1343" i="7"/>
  <c r="J1343" i="7"/>
  <c r="K1343" i="7"/>
  <c r="L1343" i="7"/>
  <c r="M1343" i="7"/>
  <c r="B1345" i="7"/>
  <c r="C1345" i="7"/>
  <c r="D1345" i="7"/>
  <c r="E1345" i="7"/>
  <c r="F1345" i="7"/>
  <c r="G1345" i="7"/>
  <c r="H1345" i="7"/>
  <c r="I1345" i="7"/>
  <c r="J1345" i="7"/>
  <c r="K1345" i="7"/>
  <c r="L1345" i="7"/>
  <c r="M1345" i="7"/>
  <c r="B1346" i="7"/>
  <c r="C1346" i="7"/>
  <c r="D1346" i="7"/>
  <c r="E1346" i="7"/>
  <c r="F1346" i="7"/>
  <c r="G1346" i="7"/>
  <c r="H1346" i="7"/>
  <c r="I1346" i="7"/>
  <c r="J1346" i="7"/>
  <c r="K1346" i="7"/>
  <c r="L1346" i="7"/>
  <c r="M1346" i="7"/>
  <c r="B1348" i="7"/>
  <c r="C1348" i="7"/>
  <c r="D1348" i="7"/>
  <c r="E1348" i="7"/>
  <c r="F1348" i="7"/>
  <c r="G1348" i="7"/>
  <c r="H1348" i="7"/>
  <c r="I1348" i="7"/>
  <c r="J1348" i="7"/>
  <c r="K1348" i="7"/>
  <c r="L1348" i="7"/>
  <c r="M1348" i="7"/>
  <c r="B1366" i="7"/>
  <c r="C1366" i="7"/>
  <c r="D1366" i="7"/>
  <c r="E1366" i="7"/>
  <c r="F1366" i="7"/>
  <c r="G1366" i="7"/>
  <c r="H1366" i="7"/>
  <c r="I1366" i="7"/>
  <c r="J1366" i="7"/>
  <c r="B1367" i="7"/>
  <c r="C1367" i="7"/>
  <c r="D1367" i="7"/>
  <c r="E1367" i="7"/>
  <c r="F1367" i="7"/>
  <c r="G1367" i="7"/>
  <c r="H1367" i="7"/>
  <c r="I1367" i="7"/>
  <c r="J1367" i="7"/>
  <c r="B1369" i="7"/>
  <c r="C1369" i="7"/>
  <c r="D1369" i="7"/>
  <c r="E1369" i="7"/>
  <c r="F1369" i="7"/>
  <c r="G1369" i="7"/>
  <c r="H1369" i="7"/>
  <c r="I1369" i="7"/>
  <c r="J1369" i="7"/>
  <c r="B1370" i="7"/>
  <c r="C1370" i="7"/>
  <c r="D1370" i="7"/>
  <c r="E1370" i="7"/>
  <c r="F1370" i="7"/>
  <c r="G1370" i="7"/>
  <c r="H1370" i="7"/>
  <c r="I1370" i="7"/>
  <c r="J1370" i="7"/>
  <c r="B1372" i="7"/>
  <c r="C1372" i="7"/>
  <c r="D1372" i="7"/>
  <c r="E1372" i="7"/>
  <c r="F1372" i="7"/>
  <c r="G1372" i="7"/>
  <c r="H1372" i="7"/>
  <c r="I1372" i="7"/>
  <c r="J1372" i="7"/>
  <c r="C1398" i="7"/>
  <c r="C1399" i="7"/>
  <c r="C1401" i="7"/>
  <c r="C1402" i="7"/>
  <c r="C1404" i="7"/>
  <c r="N1418" i="7" s="1"/>
  <c r="K1442" i="7" s="1"/>
  <c r="B1412" i="7"/>
  <c r="C1412" i="7"/>
  <c r="D1412" i="7"/>
  <c r="E1412" i="7"/>
  <c r="F1412" i="7"/>
  <c r="G1412" i="7"/>
  <c r="H1412" i="7"/>
  <c r="I1412" i="7"/>
  <c r="J1412" i="7"/>
  <c r="K1412" i="7"/>
  <c r="L1412" i="7"/>
  <c r="M1412" i="7"/>
  <c r="B1413" i="7"/>
  <c r="C1413" i="7"/>
  <c r="D1413" i="7"/>
  <c r="E1413" i="7"/>
  <c r="F1413" i="7"/>
  <c r="G1413" i="7"/>
  <c r="H1413" i="7"/>
  <c r="H1414" i="7" s="1"/>
  <c r="I1413" i="7"/>
  <c r="I1414" i="7" s="1"/>
  <c r="J1413" i="7"/>
  <c r="K1413" i="7"/>
  <c r="L1413" i="7"/>
  <c r="L1414" i="7" s="1"/>
  <c r="M1413" i="7"/>
  <c r="B1415" i="7"/>
  <c r="C1415" i="7"/>
  <c r="D1415" i="7"/>
  <c r="E1415" i="7"/>
  <c r="F1415" i="7"/>
  <c r="G1415" i="7"/>
  <c r="H1415" i="7"/>
  <c r="I1415" i="7"/>
  <c r="J1415" i="7"/>
  <c r="K1415" i="7"/>
  <c r="L1415" i="7"/>
  <c r="M1415" i="7"/>
  <c r="B1416" i="7"/>
  <c r="C1416" i="7"/>
  <c r="D1416" i="7"/>
  <c r="E1416" i="7"/>
  <c r="E1417" i="7" s="1"/>
  <c r="F1416" i="7"/>
  <c r="G1416" i="7"/>
  <c r="H1416" i="7"/>
  <c r="I1416" i="7"/>
  <c r="I1417" i="7" s="1"/>
  <c r="J1416" i="7"/>
  <c r="K1416" i="7"/>
  <c r="L1416" i="7"/>
  <c r="M1416" i="7"/>
  <c r="M1417" i="7" s="1"/>
  <c r="B1418" i="7"/>
  <c r="C1418" i="7"/>
  <c r="D1418" i="7"/>
  <c r="E1418" i="7"/>
  <c r="F1418" i="7"/>
  <c r="G1418" i="7"/>
  <c r="H1418" i="7"/>
  <c r="I1418" i="7"/>
  <c r="J1418" i="7"/>
  <c r="K1418" i="7"/>
  <c r="L1418" i="7"/>
  <c r="M1418" i="7"/>
  <c r="B1436" i="7"/>
  <c r="C1436" i="7"/>
  <c r="D1436" i="7"/>
  <c r="E1436" i="7"/>
  <c r="F1436" i="7"/>
  <c r="G1436" i="7"/>
  <c r="H1436" i="7"/>
  <c r="I1436" i="7"/>
  <c r="J1436" i="7"/>
  <c r="B1437" i="7"/>
  <c r="C1437" i="7"/>
  <c r="D1437" i="7"/>
  <c r="E1437" i="7"/>
  <c r="F1437" i="7"/>
  <c r="G1437" i="7"/>
  <c r="H1437" i="7"/>
  <c r="I1437" i="7"/>
  <c r="J1437" i="7"/>
  <c r="B1439" i="7"/>
  <c r="C1439" i="7"/>
  <c r="D1439" i="7"/>
  <c r="E1439" i="7"/>
  <c r="F1439" i="7"/>
  <c r="G1439" i="7"/>
  <c r="H1439" i="7"/>
  <c r="I1439" i="7"/>
  <c r="J1439" i="7"/>
  <c r="B1440" i="7"/>
  <c r="C1440" i="7"/>
  <c r="D1440" i="7"/>
  <c r="E1440" i="7"/>
  <c r="F1440" i="7"/>
  <c r="G1440" i="7"/>
  <c r="H1440" i="7"/>
  <c r="I1440" i="7"/>
  <c r="J1440" i="7"/>
  <c r="B1442" i="7"/>
  <c r="C1442" i="7"/>
  <c r="D1442" i="7"/>
  <c r="E1442" i="7"/>
  <c r="F1442" i="7"/>
  <c r="G1442" i="7"/>
  <c r="H1442" i="7"/>
  <c r="I1442" i="7"/>
  <c r="J1442" i="7"/>
  <c r="C1468" i="7"/>
  <c r="C1469" i="7"/>
  <c r="C1471" i="7"/>
  <c r="C1472" i="7"/>
  <c r="C1474" i="7"/>
  <c r="N1488" i="7" s="1"/>
  <c r="K1512" i="7" s="1"/>
  <c r="B1482" i="7"/>
  <c r="C1482" i="7"/>
  <c r="D1482" i="7"/>
  <c r="E1482" i="7"/>
  <c r="F1482" i="7"/>
  <c r="G1482" i="7"/>
  <c r="H1482" i="7"/>
  <c r="I1482" i="7"/>
  <c r="J1482" i="7"/>
  <c r="K1482" i="7"/>
  <c r="L1482" i="7"/>
  <c r="M1482" i="7"/>
  <c r="B1483" i="7"/>
  <c r="C1483" i="7"/>
  <c r="D1483" i="7"/>
  <c r="E1483" i="7"/>
  <c r="F1483" i="7"/>
  <c r="G1483" i="7"/>
  <c r="G1484" i="7" s="1"/>
  <c r="H1483" i="7"/>
  <c r="I1483" i="7"/>
  <c r="J1483" i="7"/>
  <c r="K1483" i="7"/>
  <c r="K1484" i="7" s="1"/>
  <c r="L1483" i="7"/>
  <c r="M1483" i="7"/>
  <c r="B1484" i="7"/>
  <c r="B1485" i="7"/>
  <c r="C1485" i="7"/>
  <c r="D1485" i="7"/>
  <c r="E1485" i="7"/>
  <c r="F1485" i="7"/>
  <c r="G1485" i="7"/>
  <c r="H1485" i="7"/>
  <c r="I1485" i="7"/>
  <c r="J1485" i="7"/>
  <c r="K1485" i="7"/>
  <c r="L1485" i="7"/>
  <c r="M1485" i="7"/>
  <c r="B1486" i="7"/>
  <c r="C1486" i="7"/>
  <c r="D1486" i="7"/>
  <c r="D1487" i="7" s="1"/>
  <c r="E1486" i="7"/>
  <c r="F1486" i="7"/>
  <c r="G1486" i="7"/>
  <c r="H1486" i="7"/>
  <c r="H1487" i="7" s="1"/>
  <c r="I1486" i="7"/>
  <c r="J1486" i="7"/>
  <c r="K1486" i="7"/>
  <c r="L1486" i="7"/>
  <c r="M1486" i="7"/>
  <c r="B1488" i="7"/>
  <c r="C1488" i="7"/>
  <c r="D1488" i="7"/>
  <c r="E1488" i="7"/>
  <c r="F1488" i="7"/>
  <c r="G1488" i="7"/>
  <c r="H1488" i="7"/>
  <c r="I1488" i="7"/>
  <c r="J1488" i="7"/>
  <c r="K1488" i="7"/>
  <c r="L1488" i="7"/>
  <c r="M1488" i="7"/>
  <c r="B1506" i="7"/>
  <c r="C1506" i="7"/>
  <c r="D1506" i="7"/>
  <c r="E1506" i="7"/>
  <c r="F1506" i="7"/>
  <c r="G1506" i="7"/>
  <c r="H1506" i="7"/>
  <c r="I1506" i="7"/>
  <c r="J1506" i="7"/>
  <c r="B1507" i="7"/>
  <c r="C1507" i="7"/>
  <c r="D1507" i="7"/>
  <c r="E1507" i="7"/>
  <c r="F1507" i="7"/>
  <c r="G1507" i="7"/>
  <c r="H1507" i="7"/>
  <c r="I1507" i="7"/>
  <c r="J1507" i="7"/>
  <c r="B1509" i="7"/>
  <c r="C1509" i="7"/>
  <c r="D1509" i="7"/>
  <c r="E1509" i="7"/>
  <c r="F1509" i="7"/>
  <c r="G1509" i="7"/>
  <c r="H1509" i="7"/>
  <c r="I1509" i="7"/>
  <c r="J1509" i="7"/>
  <c r="B1510" i="7"/>
  <c r="C1510" i="7"/>
  <c r="D1510" i="7"/>
  <c r="E1510" i="7"/>
  <c r="F1510" i="7"/>
  <c r="G1510" i="7"/>
  <c r="H1510" i="7"/>
  <c r="I1510" i="7"/>
  <c r="J1510" i="7"/>
  <c r="B1512" i="7"/>
  <c r="C1512" i="7"/>
  <c r="D1512" i="7"/>
  <c r="E1512" i="7"/>
  <c r="F1512" i="7"/>
  <c r="G1512" i="7"/>
  <c r="H1512" i="7"/>
  <c r="I1512" i="7"/>
  <c r="J1512" i="7"/>
  <c r="C1538" i="7"/>
  <c r="C1539" i="7"/>
  <c r="C1541" i="7"/>
  <c r="C1542" i="7"/>
  <c r="C1544" i="7"/>
  <c r="N1558" i="7" s="1"/>
  <c r="K1582" i="7" s="1"/>
  <c r="B1552" i="7"/>
  <c r="C1552" i="7"/>
  <c r="D1552" i="7"/>
  <c r="E1552" i="7"/>
  <c r="F1552" i="7"/>
  <c r="G1552" i="7"/>
  <c r="H1552" i="7"/>
  <c r="I1552" i="7"/>
  <c r="J1552" i="7"/>
  <c r="K1552" i="7"/>
  <c r="L1552" i="7"/>
  <c r="M1552" i="7"/>
  <c r="B1553" i="7"/>
  <c r="B1554" i="7" s="1"/>
  <c r="C1553" i="7"/>
  <c r="D1553" i="7"/>
  <c r="E1553" i="7"/>
  <c r="F1553" i="7"/>
  <c r="F1554" i="7" s="1"/>
  <c r="G1553" i="7"/>
  <c r="H1553" i="7"/>
  <c r="I1553" i="7"/>
  <c r="J1553" i="7"/>
  <c r="J1554" i="7" s="1"/>
  <c r="K1553" i="7"/>
  <c r="L1553" i="7"/>
  <c r="M1553" i="7"/>
  <c r="B1555" i="7"/>
  <c r="C1555" i="7"/>
  <c r="D1555" i="7"/>
  <c r="E1555" i="7"/>
  <c r="F1555" i="7"/>
  <c r="G1555" i="7"/>
  <c r="H1555" i="7"/>
  <c r="I1555" i="7"/>
  <c r="J1555" i="7"/>
  <c r="K1555" i="7"/>
  <c r="L1555" i="7"/>
  <c r="M1555" i="7"/>
  <c r="B1556" i="7"/>
  <c r="C1556" i="7"/>
  <c r="D1556" i="7"/>
  <c r="E1556" i="7"/>
  <c r="F1556" i="7"/>
  <c r="G1556" i="7"/>
  <c r="G1557" i="7" s="1"/>
  <c r="H1556" i="7"/>
  <c r="I1556" i="7"/>
  <c r="J1556" i="7"/>
  <c r="K1556" i="7"/>
  <c r="K1557" i="7" s="1"/>
  <c r="L1556" i="7"/>
  <c r="M1556" i="7"/>
  <c r="B1558" i="7"/>
  <c r="C1558" i="7"/>
  <c r="D1558" i="7"/>
  <c r="E1558" i="7"/>
  <c r="F1558" i="7"/>
  <c r="G1558" i="7"/>
  <c r="H1558" i="7"/>
  <c r="I1558" i="7"/>
  <c r="J1558" i="7"/>
  <c r="K1558" i="7"/>
  <c r="L1558" i="7"/>
  <c r="M1558" i="7"/>
  <c r="B1576" i="7"/>
  <c r="C1576" i="7"/>
  <c r="D1576" i="7"/>
  <c r="E1576" i="7"/>
  <c r="F1576" i="7"/>
  <c r="G1576" i="7"/>
  <c r="H1576" i="7"/>
  <c r="I1576" i="7"/>
  <c r="J1576" i="7"/>
  <c r="B1577" i="7"/>
  <c r="C1577" i="7"/>
  <c r="D1577" i="7"/>
  <c r="E1577" i="7"/>
  <c r="F1577" i="7"/>
  <c r="G1577" i="7"/>
  <c r="H1577" i="7"/>
  <c r="I1577" i="7"/>
  <c r="J1577" i="7"/>
  <c r="B1579" i="7"/>
  <c r="C1579" i="7"/>
  <c r="D1579" i="7"/>
  <c r="E1579" i="7"/>
  <c r="F1579" i="7"/>
  <c r="G1579" i="7"/>
  <c r="H1579" i="7"/>
  <c r="I1579" i="7"/>
  <c r="J1579" i="7"/>
  <c r="B1580" i="7"/>
  <c r="C1580" i="7"/>
  <c r="D1580" i="7"/>
  <c r="E1580" i="7"/>
  <c r="F1580" i="7"/>
  <c r="G1580" i="7"/>
  <c r="H1580" i="7"/>
  <c r="I1580" i="7"/>
  <c r="J1580" i="7"/>
  <c r="B1582" i="7"/>
  <c r="C1582" i="7"/>
  <c r="D1582" i="7"/>
  <c r="E1582" i="7"/>
  <c r="F1582" i="7"/>
  <c r="G1582" i="7"/>
  <c r="H1582" i="7"/>
  <c r="I1582" i="7"/>
  <c r="J1582" i="7"/>
  <c r="C1608" i="7"/>
  <c r="C1609" i="7"/>
  <c r="C1611" i="7"/>
  <c r="C1612" i="7"/>
  <c r="C1614" i="7"/>
  <c r="N1628" i="7" s="1"/>
  <c r="K1652" i="7" s="1"/>
  <c r="B1622" i="7"/>
  <c r="C1622" i="7"/>
  <c r="D1622" i="7"/>
  <c r="E1622" i="7"/>
  <c r="F1622" i="7"/>
  <c r="G1622" i="7"/>
  <c r="H1622" i="7"/>
  <c r="I1622" i="7"/>
  <c r="J1622" i="7"/>
  <c r="K1622" i="7"/>
  <c r="L1622" i="7"/>
  <c r="M1622" i="7"/>
  <c r="B1623" i="7"/>
  <c r="C1623" i="7"/>
  <c r="D1623" i="7"/>
  <c r="E1623" i="7"/>
  <c r="F1623" i="7"/>
  <c r="F1624" i="7" s="1"/>
  <c r="G1623" i="7"/>
  <c r="H1623" i="7"/>
  <c r="I1623" i="7"/>
  <c r="J1623" i="7"/>
  <c r="J1624" i="7" s="1"/>
  <c r="K1623" i="7"/>
  <c r="K1624" i="7" s="1"/>
  <c r="L1623" i="7"/>
  <c r="M1623" i="7"/>
  <c r="B1624" i="7"/>
  <c r="B1625" i="7"/>
  <c r="C1625" i="7"/>
  <c r="D1625" i="7"/>
  <c r="E1625" i="7"/>
  <c r="F1625" i="7"/>
  <c r="G1625" i="7"/>
  <c r="H1625" i="7"/>
  <c r="I1625" i="7"/>
  <c r="J1625" i="7"/>
  <c r="K1625" i="7"/>
  <c r="L1625" i="7"/>
  <c r="M1625" i="7"/>
  <c r="B1626" i="7"/>
  <c r="C1626" i="7"/>
  <c r="D1626" i="7"/>
  <c r="E1626" i="7"/>
  <c r="F1626" i="7"/>
  <c r="G1626" i="7"/>
  <c r="G1627" i="7" s="1"/>
  <c r="H1626" i="7"/>
  <c r="I1626" i="7"/>
  <c r="J1626" i="7"/>
  <c r="K1626" i="7"/>
  <c r="L1626" i="7"/>
  <c r="M1626" i="7"/>
  <c r="B1628" i="7"/>
  <c r="C1628" i="7"/>
  <c r="D1628" i="7"/>
  <c r="E1628" i="7"/>
  <c r="F1628" i="7"/>
  <c r="G1628" i="7"/>
  <c r="H1628" i="7"/>
  <c r="I1628" i="7"/>
  <c r="J1628" i="7"/>
  <c r="K1628" i="7"/>
  <c r="L1628" i="7"/>
  <c r="M1628" i="7"/>
  <c r="B1646" i="7"/>
  <c r="C1646" i="7"/>
  <c r="D1646" i="7"/>
  <c r="E1646" i="7"/>
  <c r="F1646" i="7"/>
  <c r="G1646" i="7"/>
  <c r="H1646" i="7"/>
  <c r="I1646" i="7"/>
  <c r="J1646" i="7"/>
  <c r="B1647" i="7"/>
  <c r="C1647" i="7"/>
  <c r="D1647" i="7"/>
  <c r="E1647" i="7"/>
  <c r="F1647" i="7"/>
  <c r="G1647" i="7"/>
  <c r="H1647" i="7"/>
  <c r="I1647" i="7"/>
  <c r="J1647" i="7"/>
  <c r="B1649" i="7"/>
  <c r="C1649" i="7"/>
  <c r="D1649" i="7"/>
  <c r="E1649" i="7"/>
  <c r="F1649" i="7"/>
  <c r="G1649" i="7"/>
  <c r="H1649" i="7"/>
  <c r="I1649" i="7"/>
  <c r="J1649" i="7"/>
  <c r="B1650" i="7"/>
  <c r="C1650" i="7"/>
  <c r="D1650" i="7"/>
  <c r="E1650" i="7"/>
  <c r="F1650" i="7"/>
  <c r="G1650" i="7"/>
  <c r="H1650" i="7"/>
  <c r="I1650" i="7"/>
  <c r="J1650" i="7"/>
  <c r="B1652" i="7"/>
  <c r="C1652" i="7"/>
  <c r="D1652" i="7"/>
  <c r="E1652" i="7"/>
  <c r="F1652" i="7"/>
  <c r="G1652" i="7"/>
  <c r="H1652" i="7"/>
  <c r="I1652" i="7"/>
  <c r="J1652" i="7"/>
  <c r="C1678" i="7"/>
  <c r="C1679" i="7"/>
  <c r="C1681" i="7"/>
  <c r="C1682" i="7"/>
  <c r="C1684" i="7"/>
  <c r="N1698" i="7" s="1"/>
  <c r="K1722" i="7" s="1"/>
  <c r="B1692" i="7"/>
  <c r="C1692" i="7"/>
  <c r="D1692" i="7"/>
  <c r="E1692" i="7"/>
  <c r="F1692" i="7"/>
  <c r="G1692" i="7"/>
  <c r="H1692" i="7"/>
  <c r="I1692" i="7"/>
  <c r="J1692" i="7"/>
  <c r="K1692" i="7"/>
  <c r="L1692" i="7"/>
  <c r="M1692" i="7"/>
  <c r="B1693" i="7"/>
  <c r="C1693" i="7"/>
  <c r="D1693" i="7"/>
  <c r="E1693" i="7"/>
  <c r="F1693" i="7"/>
  <c r="G1693" i="7"/>
  <c r="H1693" i="7"/>
  <c r="I1693" i="7"/>
  <c r="J1693" i="7"/>
  <c r="J1694" i="7" s="1"/>
  <c r="K1693" i="7"/>
  <c r="L1693" i="7"/>
  <c r="M1693" i="7"/>
  <c r="B1694" i="7"/>
  <c r="B1695" i="7"/>
  <c r="C1695" i="7"/>
  <c r="D1695" i="7"/>
  <c r="E1695" i="7"/>
  <c r="F1695" i="7"/>
  <c r="G1695" i="7"/>
  <c r="H1695" i="7"/>
  <c r="I1695" i="7"/>
  <c r="J1695" i="7"/>
  <c r="K1695" i="7"/>
  <c r="L1695" i="7"/>
  <c r="M1695" i="7"/>
  <c r="B1696" i="7"/>
  <c r="C1696" i="7"/>
  <c r="D1696" i="7"/>
  <c r="E1696" i="7"/>
  <c r="F1696" i="7"/>
  <c r="G1696" i="7"/>
  <c r="H1696" i="7"/>
  <c r="I1696" i="7"/>
  <c r="J1696" i="7"/>
  <c r="K1696" i="7"/>
  <c r="L1696" i="7"/>
  <c r="M1696" i="7"/>
  <c r="B1697" i="7"/>
  <c r="C1697" i="7"/>
  <c r="B1698" i="7"/>
  <c r="C1698" i="7"/>
  <c r="D1698" i="7"/>
  <c r="E1698" i="7"/>
  <c r="F1698" i="7"/>
  <c r="G1698" i="7"/>
  <c r="H1698" i="7"/>
  <c r="I1698" i="7"/>
  <c r="J1698" i="7"/>
  <c r="K1698" i="7"/>
  <c r="L1698" i="7"/>
  <c r="M1698" i="7"/>
  <c r="B1716" i="7"/>
  <c r="C1716" i="7"/>
  <c r="D1716" i="7"/>
  <c r="E1716" i="7"/>
  <c r="F1716" i="7"/>
  <c r="G1716" i="7"/>
  <c r="H1716" i="7"/>
  <c r="I1716" i="7"/>
  <c r="J1716" i="7"/>
  <c r="B1717" i="7"/>
  <c r="C1717" i="7"/>
  <c r="D1717" i="7"/>
  <c r="E1717" i="7"/>
  <c r="F1717" i="7"/>
  <c r="G1717" i="7"/>
  <c r="H1717" i="7"/>
  <c r="I1717" i="7"/>
  <c r="J1717" i="7"/>
  <c r="B1719" i="7"/>
  <c r="C1719" i="7"/>
  <c r="D1719" i="7"/>
  <c r="E1719" i="7"/>
  <c r="F1719" i="7"/>
  <c r="G1719" i="7"/>
  <c r="H1719" i="7"/>
  <c r="I1719" i="7"/>
  <c r="J1719" i="7"/>
  <c r="B1720" i="7"/>
  <c r="C1720" i="7"/>
  <c r="D1720" i="7"/>
  <c r="E1720" i="7"/>
  <c r="F1720" i="7"/>
  <c r="G1720" i="7"/>
  <c r="H1720" i="7"/>
  <c r="I1720" i="7"/>
  <c r="J1720" i="7"/>
  <c r="B1722" i="7"/>
  <c r="C1722" i="7"/>
  <c r="D1722" i="7"/>
  <c r="E1722" i="7"/>
  <c r="F1722" i="7"/>
  <c r="G1722" i="7"/>
  <c r="H1722" i="7"/>
  <c r="I1722" i="7"/>
  <c r="J1722" i="7"/>
  <c r="C1751" i="7"/>
  <c r="E1751" i="7"/>
  <c r="C1752" i="7"/>
  <c r="E1752" i="7"/>
  <c r="B1769" i="7"/>
  <c r="C1769" i="7"/>
  <c r="D1769" i="7"/>
  <c r="E1769" i="7"/>
  <c r="F1769" i="7"/>
  <c r="G1769" i="7"/>
  <c r="H1769" i="7"/>
  <c r="I1769" i="7"/>
  <c r="B1770" i="7"/>
  <c r="C1770" i="7"/>
  <c r="D1770" i="7"/>
  <c r="E1770" i="7"/>
  <c r="F1770" i="7"/>
  <c r="F1771" i="7" s="1"/>
  <c r="G1770" i="7"/>
  <c r="H1770" i="7"/>
  <c r="I1770" i="7"/>
  <c r="B1772" i="7"/>
  <c r="C1772" i="7"/>
  <c r="D1772" i="7"/>
  <c r="E1772" i="7"/>
  <c r="F1772" i="7"/>
  <c r="G1772" i="7"/>
  <c r="H1772" i="7"/>
  <c r="I1772" i="7"/>
  <c r="B1773" i="7"/>
  <c r="C1773" i="7"/>
  <c r="C1777" i="7" s="1"/>
  <c r="D1773" i="7"/>
  <c r="E1773" i="7"/>
  <c r="F1773" i="7"/>
  <c r="F1774" i="7" s="1"/>
  <c r="G1773" i="7"/>
  <c r="G1777" i="7" s="1"/>
  <c r="H1773" i="7"/>
  <c r="I1773" i="7"/>
  <c r="B1794" i="7"/>
  <c r="C1794" i="7"/>
  <c r="D1794" i="7"/>
  <c r="E1794" i="7"/>
  <c r="F1794" i="7"/>
  <c r="G1794" i="7"/>
  <c r="H1794" i="7"/>
  <c r="I1794" i="7"/>
  <c r="J1794" i="7"/>
  <c r="B1795" i="7"/>
  <c r="C1795" i="7"/>
  <c r="D1795" i="7"/>
  <c r="E1795" i="7"/>
  <c r="F1795" i="7"/>
  <c r="G1795" i="7"/>
  <c r="H1795" i="7"/>
  <c r="I1795" i="7"/>
  <c r="J1795" i="7"/>
  <c r="B1797" i="7"/>
  <c r="C1797" i="7"/>
  <c r="D1797" i="7"/>
  <c r="E1797" i="7"/>
  <c r="F1797" i="7"/>
  <c r="G1797" i="7"/>
  <c r="H1797" i="7"/>
  <c r="I1797" i="7"/>
  <c r="J1797" i="7"/>
  <c r="B1798" i="7"/>
  <c r="C1798" i="7"/>
  <c r="D1798" i="7"/>
  <c r="E1798" i="7"/>
  <c r="F1798" i="7"/>
  <c r="G1798" i="7"/>
  <c r="H1798" i="7"/>
  <c r="I1798" i="7"/>
  <c r="J1798" i="7"/>
  <c r="B1800" i="7"/>
  <c r="C1800" i="7"/>
  <c r="D1800" i="7"/>
  <c r="E1800" i="7"/>
  <c r="F1800" i="7"/>
  <c r="G1800" i="7"/>
  <c r="H1800" i="7"/>
  <c r="I1800" i="7"/>
  <c r="J1800" i="7"/>
  <c r="K1800" i="7"/>
  <c r="A1817" i="7"/>
  <c r="C1817" i="7"/>
  <c r="A1818" i="7"/>
  <c r="C1818" i="7"/>
  <c r="A1819" i="7"/>
  <c r="C1819" i="7"/>
  <c r="A1820" i="7"/>
  <c r="C1820" i="7"/>
  <c r="A1821" i="7"/>
  <c r="C1821" i="7"/>
  <c r="A1822" i="7"/>
  <c r="C1822" i="7"/>
  <c r="A1823" i="7"/>
  <c r="C1823" i="7"/>
  <c r="A1824" i="7"/>
  <c r="C1824" i="7"/>
  <c r="A1825" i="7"/>
  <c r="C1825" i="7"/>
  <c r="A1826" i="7"/>
  <c r="C1826" i="7"/>
  <c r="A1827" i="7"/>
  <c r="C1827" i="7"/>
  <c r="A1828" i="7"/>
  <c r="C1828" i="7"/>
  <c r="A1829" i="7"/>
  <c r="C1829" i="7"/>
  <c r="A1830" i="7"/>
  <c r="C1830" i="7"/>
  <c r="A1831" i="7"/>
  <c r="C1831" i="7"/>
  <c r="A1832" i="7"/>
  <c r="C1832" i="7"/>
  <c r="A1833" i="7"/>
  <c r="C1833" i="7"/>
  <c r="A1834" i="7"/>
  <c r="C1834" i="7"/>
  <c r="A1835" i="7"/>
  <c r="C1835" i="7"/>
  <c r="A1842" i="7"/>
  <c r="C1842" i="7"/>
  <c r="A1843" i="7"/>
  <c r="C1843" i="7"/>
  <c r="A1844" i="7"/>
  <c r="C1844" i="7"/>
  <c r="A1845" i="7"/>
  <c r="C1845" i="7"/>
  <c r="A1846" i="7"/>
  <c r="C1846" i="7"/>
  <c r="A1847" i="7"/>
  <c r="C1847" i="7"/>
  <c r="A1848" i="7"/>
  <c r="C1848" i="7"/>
  <c r="A1849" i="7"/>
  <c r="C1849" i="7"/>
  <c r="A1850" i="7"/>
  <c r="C1850" i="7"/>
  <c r="A1851" i="7"/>
  <c r="C1851" i="7"/>
  <c r="A1852" i="7"/>
  <c r="C1852" i="7"/>
  <c r="A1853" i="7"/>
  <c r="C1853" i="7"/>
  <c r="A1854" i="7"/>
  <c r="C1854" i="7"/>
  <c r="A1855" i="7"/>
  <c r="C1855" i="7"/>
  <c r="A1856" i="7"/>
  <c r="C1856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C1949" i="7"/>
  <c r="E1949" i="7"/>
  <c r="C1950" i="7"/>
  <c r="E1950" i="7"/>
  <c r="C1951" i="7"/>
  <c r="E1951" i="7"/>
  <c r="C1952" i="7"/>
  <c r="E1952" i="7"/>
  <c r="C1953" i="7"/>
  <c r="E1953" i="7"/>
  <c r="C1954" i="7"/>
  <c r="E1954" i="7"/>
  <c r="C1955" i="7"/>
  <c r="E1955" i="7"/>
  <c r="C1956" i="7"/>
  <c r="E1956" i="7"/>
  <c r="C1957" i="7"/>
  <c r="E1957" i="7"/>
  <c r="C1975" i="7"/>
  <c r="E1975" i="7"/>
  <c r="C1976" i="7"/>
  <c r="E1976" i="7"/>
  <c r="C1977" i="7"/>
  <c r="E1977" i="7"/>
  <c r="C1978" i="7"/>
  <c r="E1978" i="7"/>
  <c r="C1979" i="7"/>
  <c r="E1979" i="7"/>
  <c r="C1980" i="7"/>
  <c r="E1980" i="7"/>
  <c r="C1981" i="7"/>
  <c r="E1981" i="7"/>
  <c r="C1982" i="7"/>
  <c r="E1982" i="7"/>
  <c r="C1983" i="7"/>
  <c r="E1983" i="7"/>
  <c r="C2021" i="7"/>
  <c r="E2021" i="7"/>
  <c r="C2022" i="7"/>
  <c r="E2022" i="7"/>
  <c r="C2023" i="7"/>
  <c r="E2023" i="7"/>
  <c r="C2024" i="7"/>
  <c r="E2024" i="7"/>
  <c r="C2025" i="7"/>
  <c r="E2025" i="7"/>
  <c r="C2026" i="7"/>
  <c r="E2026" i="7"/>
  <c r="C2027" i="7"/>
  <c r="E2027" i="7"/>
  <c r="C2028" i="7"/>
  <c r="E2028" i="7"/>
  <c r="C2029" i="7"/>
  <c r="E2029" i="7"/>
  <c r="C2036" i="7"/>
  <c r="E2036" i="7"/>
  <c r="C2037" i="7"/>
  <c r="E2037" i="7"/>
  <c r="C2038" i="7"/>
  <c r="E2038" i="7"/>
  <c r="C2039" i="7"/>
  <c r="E2039" i="7"/>
  <c r="C2040" i="7"/>
  <c r="E2040" i="7"/>
  <c r="C2041" i="7"/>
  <c r="E2041" i="7"/>
  <c r="C2042" i="7"/>
  <c r="E2042" i="7"/>
  <c r="C2043" i="7"/>
  <c r="E2043" i="7"/>
  <c r="C2044" i="7"/>
  <c r="E2044" i="7"/>
  <c r="C2051" i="7"/>
  <c r="E2051" i="7"/>
  <c r="C2052" i="7"/>
  <c r="E2052" i="7"/>
  <c r="C2053" i="7"/>
  <c r="E2053" i="7"/>
  <c r="C2054" i="7"/>
  <c r="E2054" i="7"/>
  <c r="C2055" i="7"/>
  <c r="E2055" i="7"/>
  <c r="C2057" i="7"/>
  <c r="E2057" i="7"/>
  <c r="C2058" i="7"/>
  <c r="E2058" i="7"/>
  <c r="C2060" i="7"/>
  <c r="E2060" i="7"/>
  <c r="C2066" i="7"/>
  <c r="E2066" i="7"/>
  <c r="C2067" i="7"/>
  <c r="E2067" i="7"/>
  <c r="C2068" i="7"/>
  <c r="E2068" i="7"/>
  <c r="C2069" i="7"/>
  <c r="E2069" i="7"/>
  <c r="C2070" i="7"/>
  <c r="E2070" i="7"/>
  <c r="C2072" i="7"/>
  <c r="E2072" i="7"/>
  <c r="C2073" i="7"/>
  <c r="E2073" i="7"/>
  <c r="C2075" i="7"/>
  <c r="E2075" i="7"/>
  <c r="C2089" i="7"/>
  <c r="E2089" i="7"/>
  <c r="C2090" i="7"/>
  <c r="E2090" i="7"/>
  <c r="C2091" i="7"/>
  <c r="E2091" i="7"/>
  <c r="C2092" i="7"/>
  <c r="E2092" i="7"/>
  <c r="C2093" i="7"/>
  <c r="E2093" i="7"/>
  <c r="C2094" i="7"/>
  <c r="E2094" i="7"/>
  <c r="C2095" i="7"/>
  <c r="E2095" i="7"/>
  <c r="C2096" i="7"/>
  <c r="E2096" i="7"/>
  <c r="C2097" i="7"/>
  <c r="E2097" i="7"/>
  <c r="C2104" i="7"/>
  <c r="E2104" i="7"/>
  <c r="C2105" i="7"/>
  <c r="E2105" i="7"/>
  <c r="C2106" i="7"/>
  <c r="E2106" i="7"/>
  <c r="C2107" i="7"/>
  <c r="E2107" i="7"/>
  <c r="C2108" i="7"/>
  <c r="E2108" i="7"/>
  <c r="C2109" i="7"/>
  <c r="E2109" i="7"/>
  <c r="C2110" i="7"/>
  <c r="E2110" i="7"/>
  <c r="C2111" i="7"/>
  <c r="E2111" i="7"/>
  <c r="C2112" i="7"/>
  <c r="E2112" i="7"/>
  <c r="C2121" i="7"/>
  <c r="E2121" i="7"/>
  <c r="C2122" i="7"/>
  <c r="E2122" i="7"/>
  <c r="C2123" i="7"/>
  <c r="E2123" i="7"/>
  <c r="C2139" i="7"/>
  <c r="E2139" i="7"/>
  <c r="C2140" i="7"/>
  <c r="E2140" i="7"/>
  <c r="C2141" i="7"/>
  <c r="E2141" i="7"/>
  <c r="C2161" i="7"/>
  <c r="E2161" i="7"/>
  <c r="C2162" i="7"/>
  <c r="E2162" i="7"/>
  <c r="C2163" i="7"/>
  <c r="E2163" i="7"/>
  <c r="C2164" i="7"/>
  <c r="E2164" i="7"/>
  <c r="C2165" i="7"/>
  <c r="E2165" i="7"/>
  <c r="C2166" i="7"/>
  <c r="E2166" i="7"/>
  <c r="C2167" i="7"/>
  <c r="E2167" i="7"/>
  <c r="C2168" i="7"/>
  <c r="E2168" i="7"/>
  <c r="C2169" i="7"/>
  <c r="E2169" i="7"/>
  <c r="C2186" i="7"/>
  <c r="E2186" i="7"/>
  <c r="C2187" i="7"/>
  <c r="E2187" i="7"/>
  <c r="C2188" i="7"/>
  <c r="E2188" i="7"/>
  <c r="C2189" i="7"/>
  <c r="E2189" i="7"/>
  <c r="C2190" i="7"/>
  <c r="E2190" i="7"/>
  <c r="C2191" i="7"/>
  <c r="E2191" i="7"/>
  <c r="C2192" i="7"/>
  <c r="E2192" i="7"/>
  <c r="C2193" i="7"/>
  <c r="E2193" i="7"/>
  <c r="C2194" i="7"/>
  <c r="E2194" i="7"/>
  <c r="B2228" i="7"/>
  <c r="D2228" i="7"/>
  <c r="F2228" i="7"/>
  <c r="H2228" i="7"/>
  <c r="B2229" i="7"/>
  <c r="D2229" i="7"/>
  <c r="F2229" i="7"/>
  <c r="H2229" i="7"/>
  <c r="B2230" i="7"/>
  <c r="D2230" i="7"/>
  <c r="F2230" i="7"/>
  <c r="H2230" i="7"/>
  <c r="B2231" i="7"/>
  <c r="D2231" i="7"/>
  <c r="F2231" i="7"/>
  <c r="H2231" i="7"/>
  <c r="B2232" i="7"/>
  <c r="D2232" i="7"/>
  <c r="F2232" i="7"/>
  <c r="H2232" i="7"/>
  <c r="B2233" i="7"/>
  <c r="D2233" i="7"/>
  <c r="F2233" i="7"/>
  <c r="H2233" i="7"/>
  <c r="B2234" i="7"/>
  <c r="D2234" i="7"/>
  <c r="F2234" i="7"/>
  <c r="H2234" i="7"/>
  <c r="B2235" i="7"/>
  <c r="D2235" i="7"/>
  <c r="F2235" i="7"/>
  <c r="H2235" i="7"/>
  <c r="B2236" i="7"/>
  <c r="D2236" i="7"/>
  <c r="F2236" i="7"/>
  <c r="H2236" i="7"/>
  <c r="B2255" i="7"/>
  <c r="D2255" i="7"/>
  <c r="F2255" i="7"/>
  <c r="H2255" i="7"/>
  <c r="B2256" i="7"/>
  <c r="D2256" i="7"/>
  <c r="F2256" i="7"/>
  <c r="H2256" i="7"/>
  <c r="B2257" i="7"/>
  <c r="D2257" i="7"/>
  <c r="F2257" i="7"/>
  <c r="H2257" i="7"/>
  <c r="B2258" i="7"/>
  <c r="D2258" i="7"/>
  <c r="F2258" i="7"/>
  <c r="H2258" i="7"/>
  <c r="B2259" i="7"/>
  <c r="D2259" i="7"/>
  <c r="F2259" i="7"/>
  <c r="H2259" i="7"/>
  <c r="B2260" i="7"/>
  <c r="D2260" i="7"/>
  <c r="F2260" i="7"/>
  <c r="H2260" i="7"/>
  <c r="B2261" i="7"/>
  <c r="D2261" i="7"/>
  <c r="F2261" i="7"/>
  <c r="H2261" i="7"/>
  <c r="B2262" i="7"/>
  <c r="D2262" i="7"/>
  <c r="F2262" i="7"/>
  <c r="H2262" i="7"/>
  <c r="B2263" i="7"/>
  <c r="D2263" i="7"/>
  <c r="F2263" i="7"/>
  <c r="H2263" i="7"/>
  <c r="C2301" i="7"/>
  <c r="E2301" i="7"/>
  <c r="C2302" i="7"/>
  <c r="E2302" i="7"/>
  <c r="C2303" i="7"/>
  <c r="E2303" i="7"/>
  <c r="C2304" i="7"/>
  <c r="E2304" i="7"/>
  <c r="C2305" i="7"/>
  <c r="E2305" i="7"/>
  <c r="C2306" i="7"/>
  <c r="E2306" i="7"/>
  <c r="C2307" i="7"/>
  <c r="E2307" i="7"/>
  <c r="C2308" i="7"/>
  <c r="E2308" i="7"/>
  <c r="C2309" i="7"/>
  <c r="E2309" i="7"/>
  <c r="C2327" i="7"/>
  <c r="E2327" i="7"/>
  <c r="C2328" i="7"/>
  <c r="E2328" i="7"/>
  <c r="C2329" i="7"/>
  <c r="E2329" i="7"/>
  <c r="C2330" i="7"/>
  <c r="E2330" i="7"/>
  <c r="C2331" i="7"/>
  <c r="E2331" i="7"/>
  <c r="C2332" i="7"/>
  <c r="E2332" i="7"/>
  <c r="C2333" i="7"/>
  <c r="E2333" i="7"/>
  <c r="C2334" i="7"/>
  <c r="E2334" i="7"/>
  <c r="C2335" i="7"/>
  <c r="E2335" i="7"/>
  <c r="C2371" i="7"/>
  <c r="E2371" i="7"/>
  <c r="C2372" i="7"/>
  <c r="E2372" i="7"/>
  <c r="C2373" i="7"/>
  <c r="E2373" i="7"/>
  <c r="C2374" i="7"/>
  <c r="E2374" i="7"/>
  <c r="C2375" i="7"/>
  <c r="E2375" i="7"/>
  <c r="C2376" i="7"/>
  <c r="E2376" i="7"/>
  <c r="C2377" i="7"/>
  <c r="E2377" i="7"/>
  <c r="C2378" i="7"/>
  <c r="E2378" i="7"/>
  <c r="C2379" i="7"/>
  <c r="E2379" i="7"/>
  <c r="C2397" i="7"/>
  <c r="E2397" i="7"/>
  <c r="C2398" i="7"/>
  <c r="E2398" i="7"/>
  <c r="C2399" i="7"/>
  <c r="E2399" i="7"/>
  <c r="C2400" i="7"/>
  <c r="E2400" i="7"/>
  <c r="C2401" i="7"/>
  <c r="E2401" i="7"/>
  <c r="C2402" i="7"/>
  <c r="E2402" i="7"/>
  <c r="C2403" i="7"/>
  <c r="E2403" i="7"/>
  <c r="C2404" i="7"/>
  <c r="E2404" i="7"/>
  <c r="C2405" i="7"/>
  <c r="E2405" i="7"/>
  <c r="C2441" i="7"/>
  <c r="E2441" i="7"/>
  <c r="C2442" i="7"/>
  <c r="E2442" i="7"/>
  <c r="C2443" i="7"/>
  <c r="E2443" i="7"/>
  <c r="C2444" i="7"/>
  <c r="E2444" i="7"/>
  <c r="C2445" i="7"/>
  <c r="E2445" i="7"/>
  <c r="C2446" i="7"/>
  <c r="E2446" i="7"/>
  <c r="C2447" i="7"/>
  <c r="E2447" i="7"/>
  <c r="C2448" i="7"/>
  <c r="E2448" i="7"/>
  <c r="C2449" i="7"/>
  <c r="E2449" i="7"/>
  <c r="C2467" i="7"/>
  <c r="E2467" i="7"/>
  <c r="C2468" i="7"/>
  <c r="E2468" i="7"/>
  <c r="C2469" i="7"/>
  <c r="E2469" i="7"/>
  <c r="C2470" i="7"/>
  <c r="E2470" i="7"/>
  <c r="C2471" i="7"/>
  <c r="E2471" i="7"/>
  <c r="C2472" i="7"/>
  <c r="E2472" i="7"/>
  <c r="C2473" i="7"/>
  <c r="E2473" i="7"/>
  <c r="C2474" i="7"/>
  <c r="E2474" i="7"/>
  <c r="C2475" i="7"/>
  <c r="E2475" i="7"/>
  <c r="C2509" i="7"/>
  <c r="E2509" i="7"/>
  <c r="C2510" i="7"/>
  <c r="E2510" i="7"/>
  <c r="C2511" i="7"/>
  <c r="E2511" i="7"/>
  <c r="C2512" i="7"/>
  <c r="E2512" i="7"/>
  <c r="C2513" i="7"/>
  <c r="E2513" i="7"/>
  <c r="C2514" i="7"/>
  <c r="E2514" i="7"/>
  <c r="C2515" i="7"/>
  <c r="E2515" i="7"/>
  <c r="C2516" i="7"/>
  <c r="E2516" i="7"/>
  <c r="C2517" i="7"/>
  <c r="E2517" i="7"/>
  <c r="C2535" i="7"/>
  <c r="E2535" i="7"/>
  <c r="C2536" i="7"/>
  <c r="E2536" i="7"/>
  <c r="C2537" i="7"/>
  <c r="E2537" i="7"/>
  <c r="C2538" i="7"/>
  <c r="E2538" i="7"/>
  <c r="C2539" i="7"/>
  <c r="E2539" i="7"/>
  <c r="C2540" i="7"/>
  <c r="E2540" i="7"/>
  <c r="C2541" i="7"/>
  <c r="E2541" i="7"/>
  <c r="C2542" i="7"/>
  <c r="E2542" i="7"/>
  <c r="C2543" i="7"/>
  <c r="E2543" i="7"/>
  <c r="D2580" i="7"/>
  <c r="D2581" i="7"/>
  <c r="D2582" i="7"/>
  <c r="D2583" i="7"/>
  <c r="D2584" i="7"/>
  <c r="D2585" i="7"/>
  <c r="D2586" i="7"/>
  <c r="D2595" i="7"/>
  <c r="F2595" i="7"/>
  <c r="D2596" i="7"/>
  <c r="F2596" i="7"/>
  <c r="D2597" i="7"/>
  <c r="F2597" i="7"/>
  <c r="D2598" i="7"/>
  <c r="F2598" i="7"/>
  <c r="D2599" i="7"/>
  <c r="F2599" i="7"/>
  <c r="D2600" i="7"/>
  <c r="F2600" i="7"/>
  <c r="D2601" i="7"/>
  <c r="F2601" i="7"/>
  <c r="B2645" i="7"/>
  <c r="C2645" i="7"/>
  <c r="D2645" i="7"/>
  <c r="E2645" i="7"/>
  <c r="F2645" i="7"/>
  <c r="G2645" i="7"/>
  <c r="H2645" i="7"/>
  <c r="I2645" i="7"/>
  <c r="J2645" i="7"/>
  <c r="B2646" i="7"/>
  <c r="C2646" i="7"/>
  <c r="D2646" i="7"/>
  <c r="E2646" i="7"/>
  <c r="F2646" i="7"/>
  <c r="G2646" i="7"/>
  <c r="H2646" i="7"/>
  <c r="I2646" i="7"/>
  <c r="J2646" i="7"/>
  <c r="B2647" i="7"/>
  <c r="C2647" i="7"/>
  <c r="D2647" i="7"/>
  <c r="E2647" i="7"/>
  <c r="F2647" i="7"/>
  <c r="G2647" i="7"/>
  <c r="H2647" i="7"/>
  <c r="I2647" i="7"/>
  <c r="J2647" i="7"/>
  <c r="B2648" i="7"/>
  <c r="C2648" i="7"/>
  <c r="D2648" i="7"/>
  <c r="E2648" i="7"/>
  <c r="F2648" i="7"/>
  <c r="G2648" i="7"/>
  <c r="H2648" i="7"/>
  <c r="I2648" i="7"/>
  <c r="J2648" i="7"/>
  <c r="B2649" i="7"/>
  <c r="C2649" i="7"/>
  <c r="D2649" i="7"/>
  <c r="E2649" i="7"/>
  <c r="F2649" i="7"/>
  <c r="G2649" i="7"/>
  <c r="H2649" i="7"/>
  <c r="I2649" i="7"/>
  <c r="J2649" i="7"/>
  <c r="B2650" i="7"/>
  <c r="C2650" i="7"/>
  <c r="D2650" i="7"/>
  <c r="E2650" i="7"/>
  <c r="F2650" i="7"/>
  <c r="G2650" i="7"/>
  <c r="H2650" i="7"/>
  <c r="I2650" i="7"/>
  <c r="J2650" i="7"/>
  <c r="B2651" i="7"/>
  <c r="C2651" i="7"/>
  <c r="D2651" i="7"/>
  <c r="E2651" i="7"/>
  <c r="F2651" i="7"/>
  <c r="G2651" i="7"/>
  <c r="H2651" i="7"/>
  <c r="I2651" i="7"/>
  <c r="J2651" i="7"/>
  <c r="B2715" i="7"/>
  <c r="C2715" i="7"/>
  <c r="D2715" i="7"/>
  <c r="E2715" i="7"/>
  <c r="F2715" i="7"/>
  <c r="G2715" i="7"/>
  <c r="H2715" i="7"/>
  <c r="I2715" i="7"/>
  <c r="J2715" i="7"/>
  <c r="B2716" i="7"/>
  <c r="C2716" i="7"/>
  <c r="D2716" i="7"/>
  <c r="E2716" i="7"/>
  <c r="F2716" i="7"/>
  <c r="G2716" i="7"/>
  <c r="H2716" i="7"/>
  <c r="I2716" i="7"/>
  <c r="J2716" i="7"/>
  <c r="B2717" i="7"/>
  <c r="C2717" i="7"/>
  <c r="D2717" i="7"/>
  <c r="E2717" i="7"/>
  <c r="F2717" i="7"/>
  <c r="G2717" i="7"/>
  <c r="H2717" i="7"/>
  <c r="I2717" i="7"/>
  <c r="J2717" i="7"/>
  <c r="B2718" i="7"/>
  <c r="C2718" i="7"/>
  <c r="D2718" i="7"/>
  <c r="E2718" i="7"/>
  <c r="F2718" i="7"/>
  <c r="G2718" i="7"/>
  <c r="H2718" i="7"/>
  <c r="I2718" i="7"/>
  <c r="J2718" i="7"/>
  <c r="B2719" i="7"/>
  <c r="C2719" i="7"/>
  <c r="D2719" i="7"/>
  <c r="E2719" i="7"/>
  <c r="F2719" i="7"/>
  <c r="G2719" i="7"/>
  <c r="H2719" i="7"/>
  <c r="I2719" i="7"/>
  <c r="J2719" i="7"/>
  <c r="B2720" i="7"/>
  <c r="C2720" i="7"/>
  <c r="D2720" i="7"/>
  <c r="E2720" i="7"/>
  <c r="F2720" i="7"/>
  <c r="G2720" i="7"/>
  <c r="H2720" i="7"/>
  <c r="I2720" i="7"/>
  <c r="J2720" i="7"/>
  <c r="B2721" i="7"/>
  <c r="C2721" i="7"/>
  <c r="D2721" i="7"/>
  <c r="E2721" i="7"/>
  <c r="F2721" i="7"/>
  <c r="G2721" i="7"/>
  <c r="H2721" i="7"/>
  <c r="I2721" i="7"/>
  <c r="J2721" i="7"/>
  <c r="B2723" i="7"/>
  <c r="C2723" i="7"/>
  <c r="D2723" i="7"/>
  <c r="E2723" i="7"/>
  <c r="F2723" i="7"/>
  <c r="G2723" i="7"/>
  <c r="H2723" i="7"/>
  <c r="I2723" i="7"/>
  <c r="J2723" i="7"/>
  <c r="K2723" i="7"/>
  <c r="B2783" i="7"/>
  <c r="C2783" i="7"/>
  <c r="D2783" i="7"/>
  <c r="E2783" i="7"/>
  <c r="F2783" i="7"/>
  <c r="G2783" i="7"/>
  <c r="H2783" i="7"/>
  <c r="I2783" i="7"/>
  <c r="J2783" i="7"/>
  <c r="K2783" i="7"/>
  <c r="L2783" i="7"/>
  <c r="M2783" i="7"/>
  <c r="B2784" i="7"/>
  <c r="C2784" i="7"/>
  <c r="D2784" i="7"/>
  <c r="E2784" i="7"/>
  <c r="F2784" i="7"/>
  <c r="G2784" i="7"/>
  <c r="H2784" i="7"/>
  <c r="I2784" i="7"/>
  <c r="J2784" i="7"/>
  <c r="K2784" i="7"/>
  <c r="L2784" i="7"/>
  <c r="M2784" i="7"/>
  <c r="B2785" i="7"/>
  <c r="C2785" i="7"/>
  <c r="D2785" i="7"/>
  <c r="E2785" i="7"/>
  <c r="F2785" i="7"/>
  <c r="G2785" i="7"/>
  <c r="H2785" i="7"/>
  <c r="I2785" i="7"/>
  <c r="J2785" i="7"/>
  <c r="K2785" i="7"/>
  <c r="L2785" i="7"/>
  <c r="M2785" i="7"/>
  <c r="B2786" i="7"/>
  <c r="C2786" i="7"/>
  <c r="D2786" i="7"/>
  <c r="E2786" i="7"/>
  <c r="F2786" i="7"/>
  <c r="G2786" i="7"/>
  <c r="H2786" i="7"/>
  <c r="I2786" i="7"/>
  <c r="J2786" i="7"/>
  <c r="K2786" i="7"/>
  <c r="L2786" i="7"/>
  <c r="M2786" i="7"/>
  <c r="B2787" i="7"/>
  <c r="C2787" i="7"/>
  <c r="D2787" i="7"/>
  <c r="E2787" i="7"/>
  <c r="F2787" i="7"/>
  <c r="G2787" i="7"/>
  <c r="H2787" i="7"/>
  <c r="I2787" i="7"/>
  <c r="J2787" i="7"/>
  <c r="K2787" i="7"/>
  <c r="L2787" i="7"/>
  <c r="M2787" i="7"/>
  <c r="B2788" i="7"/>
  <c r="C2788" i="7"/>
  <c r="D2788" i="7"/>
  <c r="E2788" i="7"/>
  <c r="F2788" i="7"/>
  <c r="G2788" i="7"/>
  <c r="H2788" i="7"/>
  <c r="I2788" i="7"/>
  <c r="J2788" i="7"/>
  <c r="K2788" i="7"/>
  <c r="L2788" i="7"/>
  <c r="M2788" i="7"/>
  <c r="B2789" i="7"/>
  <c r="C2789" i="7"/>
  <c r="D2789" i="7"/>
  <c r="D2790" i="7" s="1"/>
  <c r="E2789" i="7"/>
  <c r="F2789" i="7"/>
  <c r="G2789" i="7"/>
  <c r="H2789" i="7"/>
  <c r="H2790" i="7" s="1"/>
  <c r="I2789" i="7"/>
  <c r="J2789" i="7"/>
  <c r="K2789" i="7"/>
  <c r="L2789" i="7"/>
  <c r="L2790" i="7" s="1"/>
  <c r="M2789" i="7"/>
  <c r="B2853" i="7"/>
  <c r="C2853" i="7"/>
  <c r="D2853" i="7"/>
  <c r="E2853" i="7"/>
  <c r="F2853" i="7"/>
  <c r="G2853" i="7"/>
  <c r="H2853" i="7"/>
  <c r="I2853" i="7"/>
  <c r="J2853" i="7"/>
  <c r="K2853" i="7"/>
  <c r="L2853" i="7"/>
  <c r="M2853" i="7"/>
  <c r="B2854" i="7"/>
  <c r="C2854" i="7"/>
  <c r="D2854" i="7"/>
  <c r="E2854" i="7"/>
  <c r="F2854" i="7"/>
  <c r="G2854" i="7"/>
  <c r="H2854" i="7"/>
  <c r="I2854" i="7"/>
  <c r="J2854" i="7"/>
  <c r="K2854" i="7"/>
  <c r="L2854" i="7"/>
  <c r="M2854" i="7"/>
  <c r="B2855" i="7"/>
  <c r="C2855" i="7"/>
  <c r="D2855" i="7"/>
  <c r="E2855" i="7"/>
  <c r="F2855" i="7"/>
  <c r="G2855" i="7"/>
  <c r="H2855" i="7"/>
  <c r="I2855" i="7"/>
  <c r="J2855" i="7"/>
  <c r="K2855" i="7"/>
  <c r="L2855" i="7"/>
  <c r="M2855" i="7"/>
  <c r="B2856" i="7"/>
  <c r="C2856" i="7"/>
  <c r="D2856" i="7"/>
  <c r="E2856" i="7"/>
  <c r="F2856" i="7"/>
  <c r="G2856" i="7"/>
  <c r="H2856" i="7"/>
  <c r="I2856" i="7"/>
  <c r="J2856" i="7"/>
  <c r="K2856" i="7"/>
  <c r="L2856" i="7"/>
  <c r="M2856" i="7"/>
  <c r="B2857" i="7"/>
  <c r="C2857" i="7"/>
  <c r="D2857" i="7"/>
  <c r="E2857" i="7"/>
  <c r="F2857" i="7"/>
  <c r="G2857" i="7"/>
  <c r="H2857" i="7"/>
  <c r="I2857" i="7"/>
  <c r="J2857" i="7"/>
  <c r="K2857" i="7"/>
  <c r="L2857" i="7"/>
  <c r="M2857" i="7"/>
  <c r="B2858" i="7"/>
  <c r="C2858" i="7"/>
  <c r="D2858" i="7"/>
  <c r="E2858" i="7"/>
  <c r="F2858" i="7"/>
  <c r="G2858" i="7"/>
  <c r="H2858" i="7"/>
  <c r="I2858" i="7"/>
  <c r="J2858" i="7"/>
  <c r="K2858" i="7"/>
  <c r="L2858" i="7"/>
  <c r="M2858" i="7"/>
  <c r="B2859" i="7"/>
  <c r="C2859" i="7"/>
  <c r="D2859" i="7"/>
  <c r="E2859" i="7"/>
  <c r="F2859" i="7"/>
  <c r="G2859" i="7"/>
  <c r="H2859" i="7"/>
  <c r="I2859" i="7"/>
  <c r="J2859" i="7"/>
  <c r="K2859" i="7"/>
  <c r="L2859" i="7"/>
  <c r="M2859" i="7"/>
  <c r="B2956" i="7"/>
  <c r="C2956" i="7"/>
  <c r="D2956" i="7"/>
  <c r="E2956" i="7"/>
  <c r="F2956" i="7"/>
  <c r="G2956" i="7"/>
  <c r="H2956" i="7"/>
  <c r="I2956" i="7"/>
  <c r="J2956" i="7"/>
  <c r="K2956" i="7"/>
  <c r="L2956" i="7"/>
  <c r="M2956" i="7"/>
  <c r="B2957" i="7"/>
  <c r="C2957" i="7"/>
  <c r="D2957" i="7"/>
  <c r="E2957" i="7"/>
  <c r="F2957" i="7"/>
  <c r="G2957" i="7"/>
  <c r="H2957" i="7"/>
  <c r="I2957" i="7"/>
  <c r="J2957" i="7"/>
  <c r="K2957" i="7"/>
  <c r="L2957" i="7"/>
  <c r="M2957" i="7"/>
  <c r="B2958" i="7"/>
  <c r="C2958" i="7"/>
  <c r="D2958" i="7"/>
  <c r="E2958" i="7"/>
  <c r="F2958" i="7"/>
  <c r="G2958" i="7"/>
  <c r="H2958" i="7"/>
  <c r="I2958" i="7"/>
  <c r="J2958" i="7"/>
  <c r="K2958" i="7"/>
  <c r="L2958" i="7"/>
  <c r="M2958" i="7"/>
  <c r="B2959" i="7"/>
  <c r="C2959" i="7"/>
  <c r="D2959" i="7"/>
  <c r="E2959" i="7"/>
  <c r="F2959" i="7"/>
  <c r="G2959" i="7"/>
  <c r="H2959" i="7"/>
  <c r="I2959" i="7"/>
  <c r="J2959" i="7"/>
  <c r="K2959" i="7"/>
  <c r="L2959" i="7"/>
  <c r="M2959" i="7"/>
  <c r="B2960" i="7"/>
  <c r="C2960" i="7"/>
  <c r="D2960" i="7"/>
  <c r="E2960" i="7"/>
  <c r="F2960" i="7"/>
  <c r="G2960" i="7"/>
  <c r="H2960" i="7"/>
  <c r="I2960" i="7"/>
  <c r="J2960" i="7"/>
  <c r="K2960" i="7"/>
  <c r="L2960" i="7"/>
  <c r="M2960" i="7"/>
  <c r="B2961" i="7"/>
  <c r="C2961" i="7"/>
  <c r="D2961" i="7"/>
  <c r="E2961" i="7"/>
  <c r="F2961" i="7"/>
  <c r="G2961" i="7"/>
  <c r="H2961" i="7"/>
  <c r="I2961" i="7"/>
  <c r="J2961" i="7"/>
  <c r="K2961" i="7"/>
  <c r="L2961" i="7"/>
  <c r="M2961" i="7"/>
  <c r="B2962" i="7"/>
  <c r="C2962" i="7"/>
  <c r="D2962" i="7"/>
  <c r="E2962" i="7"/>
  <c r="F2962" i="7"/>
  <c r="G2962" i="7"/>
  <c r="H2962" i="7"/>
  <c r="H2963" i="7" s="1"/>
  <c r="I2962" i="7"/>
  <c r="J2962" i="7"/>
  <c r="K2962" i="7"/>
  <c r="L2962" i="7"/>
  <c r="L2963" i="7" s="1"/>
  <c r="M2962" i="7"/>
  <c r="B2991" i="7"/>
  <c r="C2991" i="7"/>
  <c r="D2991" i="7"/>
  <c r="E2991" i="7"/>
  <c r="F2991" i="7"/>
  <c r="G2991" i="7"/>
  <c r="H2991" i="7"/>
  <c r="I2991" i="7"/>
  <c r="J2991" i="7"/>
  <c r="K2991" i="7"/>
  <c r="L2991" i="7"/>
  <c r="M2991" i="7"/>
  <c r="B2992" i="7"/>
  <c r="C2992" i="7"/>
  <c r="D2992" i="7"/>
  <c r="E2992" i="7"/>
  <c r="F2992" i="7"/>
  <c r="G2992" i="7"/>
  <c r="H2992" i="7"/>
  <c r="I2992" i="7"/>
  <c r="J2992" i="7"/>
  <c r="K2992" i="7"/>
  <c r="L2992" i="7"/>
  <c r="M2992" i="7"/>
  <c r="B2993" i="7"/>
  <c r="C2993" i="7"/>
  <c r="D2993" i="7"/>
  <c r="E2993" i="7"/>
  <c r="F2993" i="7"/>
  <c r="G2993" i="7"/>
  <c r="H2993" i="7"/>
  <c r="I2993" i="7"/>
  <c r="J2993" i="7"/>
  <c r="K2993" i="7"/>
  <c r="L2993" i="7"/>
  <c r="M2993" i="7"/>
  <c r="B2994" i="7"/>
  <c r="C2994" i="7"/>
  <c r="D2994" i="7"/>
  <c r="E2994" i="7"/>
  <c r="F2994" i="7"/>
  <c r="G2994" i="7"/>
  <c r="H2994" i="7"/>
  <c r="I2994" i="7"/>
  <c r="J2994" i="7"/>
  <c r="K2994" i="7"/>
  <c r="L2994" i="7"/>
  <c r="M2994" i="7"/>
  <c r="B2995" i="7"/>
  <c r="C2995" i="7"/>
  <c r="D2995" i="7"/>
  <c r="E2995" i="7"/>
  <c r="F2995" i="7"/>
  <c r="G2995" i="7"/>
  <c r="H2995" i="7"/>
  <c r="I2995" i="7"/>
  <c r="J2995" i="7"/>
  <c r="K2995" i="7"/>
  <c r="L2995" i="7"/>
  <c r="M2995" i="7"/>
  <c r="B2996" i="7"/>
  <c r="C2996" i="7"/>
  <c r="D2996" i="7"/>
  <c r="E2996" i="7"/>
  <c r="F2996" i="7"/>
  <c r="G2996" i="7"/>
  <c r="H2996" i="7"/>
  <c r="I2996" i="7"/>
  <c r="J2996" i="7"/>
  <c r="K2996" i="7"/>
  <c r="L2996" i="7"/>
  <c r="M2996" i="7"/>
  <c r="B2997" i="7"/>
  <c r="C2997" i="7"/>
  <c r="D2997" i="7"/>
  <c r="E2997" i="7"/>
  <c r="F2997" i="7"/>
  <c r="G2997" i="7"/>
  <c r="H2997" i="7"/>
  <c r="I2997" i="7"/>
  <c r="J2997" i="7"/>
  <c r="K2997" i="7"/>
  <c r="L2997" i="7"/>
  <c r="M2997" i="7"/>
  <c r="B3017" i="7"/>
  <c r="C3017" i="7"/>
  <c r="D3017" i="7"/>
  <c r="E3017" i="7"/>
  <c r="F3017" i="7"/>
  <c r="G3017" i="7"/>
  <c r="H3017" i="7"/>
  <c r="I3017" i="7"/>
  <c r="J3017" i="7"/>
  <c r="K3017" i="7"/>
  <c r="L3017" i="7"/>
  <c r="M3017" i="7"/>
  <c r="B3018" i="7"/>
  <c r="C3018" i="7"/>
  <c r="D3018" i="7"/>
  <c r="E3018" i="7"/>
  <c r="F3018" i="7"/>
  <c r="G3018" i="7"/>
  <c r="H3018" i="7"/>
  <c r="I3018" i="7"/>
  <c r="J3018" i="7"/>
  <c r="K3018" i="7"/>
  <c r="L3018" i="7"/>
  <c r="M3018" i="7"/>
  <c r="B3019" i="7"/>
  <c r="C3019" i="7"/>
  <c r="D3019" i="7"/>
  <c r="E3019" i="7"/>
  <c r="F3019" i="7"/>
  <c r="G3019" i="7"/>
  <c r="H3019" i="7"/>
  <c r="I3019" i="7"/>
  <c r="J3019" i="7"/>
  <c r="K3019" i="7"/>
  <c r="L3019" i="7"/>
  <c r="M3019" i="7"/>
  <c r="B3020" i="7"/>
  <c r="C3020" i="7"/>
  <c r="D3020" i="7"/>
  <c r="E3020" i="7"/>
  <c r="F3020" i="7"/>
  <c r="G3020" i="7"/>
  <c r="H3020" i="7"/>
  <c r="I3020" i="7"/>
  <c r="J3020" i="7"/>
  <c r="K3020" i="7"/>
  <c r="L3020" i="7"/>
  <c r="M3020" i="7"/>
  <c r="B3021" i="7"/>
  <c r="C3021" i="7"/>
  <c r="D3021" i="7"/>
  <c r="E3021" i="7"/>
  <c r="F3021" i="7"/>
  <c r="G3021" i="7"/>
  <c r="H3021" i="7"/>
  <c r="I3021" i="7"/>
  <c r="J3021" i="7"/>
  <c r="K3021" i="7"/>
  <c r="L3021" i="7"/>
  <c r="M3021" i="7"/>
  <c r="B3022" i="7"/>
  <c r="C3022" i="7"/>
  <c r="D3022" i="7"/>
  <c r="E3022" i="7"/>
  <c r="F3022" i="7"/>
  <c r="G3022" i="7"/>
  <c r="H3022" i="7"/>
  <c r="I3022" i="7"/>
  <c r="J3022" i="7"/>
  <c r="K3022" i="7"/>
  <c r="L3022" i="7"/>
  <c r="M3022" i="7"/>
  <c r="B3023" i="7"/>
  <c r="C3023" i="7"/>
  <c r="D3023" i="7"/>
  <c r="E3023" i="7"/>
  <c r="F3023" i="7"/>
  <c r="G3023" i="7"/>
  <c r="H3023" i="7"/>
  <c r="I3023" i="7"/>
  <c r="J3023" i="7"/>
  <c r="K3023" i="7"/>
  <c r="L3023" i="7"/>
  <c r="M3023" i="7"/>
  <c r="B3060" i="7"/>
  <c r="C3060" i="7"/>
  <c r="D3060" i="7"/>
  <c r="E3060" i="7"/>
  <c r="F3060" i="7"/>
  <c r="G3060" i="7"/>
  <c r="H3060" i="7"/>
  <c r="I3060" i="7"/>
  <c r="J3060" i="7"/>
  <c r="K3060" i="7"/>
  <c r="L3060" i="7"/>
  <c r="M3060" i="7"/>
  <c r="B3061" i="7"/>
  <c r="C3061" i="7"/>
  <c r="D3061" i="7"/>
  <c r="E3061" i="7"/>
  <c r="F3061" i="7"/>
  <c r="G3061" i="7"/>
  <c r="H3061" i="7"/>
  <c r="I3061" i="7"/>
  <c r="J3061" i="7"/>
  <c r="K3061" i="7"/>
  <c r="L3061" i="7"/>
  <c r="M3061" i="7"/>
  <c r="B3062" i="7"/>
  <c r="C3062" i="7"/>
  <c r="D3062" i="7"/>
  <c r="E3062" i="7"/>
  <c r="F3062" i="7"/>
  <c r="G3062" i="7"/>
  <c r="H3062" i="7"/>
  <c r="I3062" i="7"/>
  <c r="J3062" i="7"/>
  <c r="K3062" i="7"/>
  <c r="L3062" i="7"/>
  <c r="M3062" i="7"/>
  <c r="B3063" i="7"/>
  <c r="C3063" i="7"/>
  <c r="D3063" i="7"/>
  <c r="E3063" i="7"/>
  <c r="F3063" i="7"/>
  <c r="G3063" i="7"/>
  <c r="H3063" i="7"/>
  <c r="I3063" i="7"/>
  <c r="J3063" i="7"/>
  <c r="K3063" i="7"/>
  <c r="L3063" i="7"/>
  <c r="M3063" i="7"/>
  <c r="B3064" i="7"/>
  <c r="C3064" i="7"/>
  <c r="D3064" i="7"/>
  <c r="E3064" i="7"/>
  <c r="F3064" i="7"/>
  <c r="G3064" i="7"/>
  <c r="H3064" i="7"/>
  <c r="I3064" i="7"/>
  <c r="J3064" i="7"/>
  <c r="K3064" i="7"/>
  <c r="L3064" i="7"/>
  <c r="M3064" i="7"/>
  <c r="B3065" i="7"/>
  <c r="C3065" i="7"/>
  <c r="D3065" i="7"/>
  <c r="E3065" i="7"/>
  <c r="F3065" i="7"/>
  <c r="G3065" i="7"/>
  <c r="H3065" i="7"/>
  <c r="I3065" i="7"/>
  <c r="J3065" i="7"/>
  <c r="K3065" i="7"/>
  <c r="L3065" i="7"/>
  <c r="M3065" i="7"/>
  <c r="B3066" i="7"/>
  <c r="C3066" i="7"/>
  <c r="C3067" i="7" s="1"/>
  <c r="D3066" i="7"/>
  <c r="E3066" i="7"/>
  <c r="F3066" i="7"/>
  <c r="G3066" i="7"/>
  <c r="H3066" i="7"/>
  <c r="I3066" i="7"/>
  <c r="J3066" i="7"/>
  <c r="K3066" i="7"/>
  <c r="L3066" i="7"/>
  <c r="M3066" i="7"/>
  <c r="B3088" i="7"/>
  <c r="C3088" i="7"/>
  <c r="D3088" i="7"/>
  <c r="E3088" i="7"/>
  <c r="F3088" i="7"/>
  <c r="G3088" i="7"/>
  <c r="H3088" i="7"/>
  <c r="I3088" i="7"/>
  <c r="J3088" i="7"/>
  <c r="K3088" i="7"/>
  <c r="L3088" i="7"/>
  <c r="M3088" i="7"/>
  <c r="B3089" i="7"/>
  <c r="C3089" i="7"/>
  <c r="D3089" i="7"/>
  <c r="E3089" i="7"/>
  <c r="F3089" i="7"/>
  <c r="G3089" i="7"/>
  <c r="H3089" i="7"/>
  <c r="I3089" i="7"/>
  <c r="J3089" i="7"/>
  <c r="K3089" i="7"/>
  <c r="L3089" i="7"/>
  <c r="M3089" i="7"/>
  <c r="B3090" i="7"/>
  <c r="C3090" i="7"/>
  <c r="D3090" i="7"/>
  <c r="E3090" i="7"/>
  <c r="F3090" i="7"/>
  <c r="G3090" i="7"/>
  <c r="H3090" i="7"/>
  <c r="I3090" i="7"/>
  <c r="J3090" i="7"/>
  <c r="K3090" i="7"/>
  <c r="L3090" i="7"/>
  <c r="M3090" i="7"/>
  <c r="B3091" i="7"/>
  <c r="C3091" i="7"/>
  <c r="D3091" i="7"/>
  <c r="E3091" i="7"/>
  <c r="F3091" i="7"/>
  <c r="G3091" i="7"/>
  <c r="H3091" i="7"/>
  <c r="I3091" i="7"/>
  <c r="J3091" i="7"/>
  <c r="K3091" i="7"/>
  <c r="L3091" i="7"/>
  <c r="M3091" i="7"/>
  <c r="B3092" i="7"/>
  <c r="C3092" i="7"/>
  <c r="D3092" i="7"/>
  <c r="E3092" i="7"/>
  <c r="F3092" i="7"/>
  <c r="G3092" i="7"/>
  <c r="H3092" i="7"/>
  <c r="I3092" i="7"/>
  <c r="J3092" i="7"/>
  <c r="K3092" i="7"/>
  <c r="L3092" i="7"/>
  <c r="M3092" i="7"/>
  <c r="B3093" i="7"/>
  <c r="C3093" i="7"/>
  <c r="D3093" i="7"/>
  <c r="E3093" i="7"/>
  <c r="F3093" i="7"/>
  <c r="G3093" i="7"/>
  <c r="H3093" i="7"/>
  <c r="I3093" i="7"/>
  <c r="J3093" i="7"/>
  <c r="K3093" i="7"/>
  <c r="L3093" i="7"/>
  <c r="M3093" i="7"/>
  <c r="B3129" i="7"/>
  <c r="C3129" i="7"/>
  <c r="D3129" i="7"/>
  <c r="E3129" i="7"/>
  <c r="F3129" i="7"/>
  <c r="G3129" i="7"/>
  <c r="H3129" i="7"/>
  <c r="I3129" i="7"/>
  <c r="J3129" i="7"/>
  <c r="K3129" i="7"/>
  <c r="L3129" i="7"/>
  <c r="M3129" i="7"/>
  <c r="B3130" i="7"/>
  <c r="C3130" i="7"/>
  <c r="D3130" i="7"/>
  <c r="E3130" i="7"/>
  <c r="F3130" i="7"/>
  <c r="G3130" i="7"/>
  <c r="H3130" i="7"/>
  <c r="I3130" i="7"/>
  <c r="J3130" i="7"/>
  <c r="K3130" i="7"/>
  <c r="L3130" i="7"/>
  <c r="M3130" i="7"/>
  <c r="B3131" i="7"/>
  <c r="C3131" i="7"/>
  <c r="D3131" i="7"/>
  <c r="E3131" i="7"/>
  <c r="F3131" i="7"/>
  <c r="G3131" i="7"/>
  <c r="H3131" i="7"/>
  <c r="I3131" i="7"/>
  <c r="J3131" i="7"/>
  <c r="K3131" i="7"/>
  <c r="L3131" i="7"/>
  <c r="M3131" i="7"/>
  <c r="B3132" i="7"/>
  <c r="C3132" i="7"/>
  <c r="D3132" i="7"/>
  <c r="E3132" i="7"/>
  <c r="F3132" i="7"/>
  <c r="G3132" i="7"/>
  <c r="H3132" i="7"/>
  <c r="I3132" i="7"/>
  <c r="J3132" i="7"/>
  <c r="K3132" i="7"/>
  <c r="L3132" i="7"/>
  <c r="M3132" i="7"/>
  <c r="B3133" i="7"/>
  <c r="C3133" i="7"/>
  <c r="D3133" i="7"/>
  <c r="E3133" i="7"/>
  <c r="F3133" i="7"/>
  <c r="G3133" i="7"/>
  <c r="H3133" i="7"/>
  <c r="I3133" i="7"/>
  <c r="J3133" i="7"/>
  <c r="K3133" i="7"/>
  <c r="L3133" i="7"/>
  <c r="M3133" i="7"/>
  <c r="B3134" i="7"/>
  <c r="C3134" i="7"/>
  <c r="D3134" i="7"/>
  <c r="E3134" i="7"/>
  <c r="F3134" i="7"/>
  <c r="G3134" i="7"/>
  <c r="H3134" i="7"/>
  <c r="I3134" i="7"/>
  <c r="J3134" i="7"/>
  <c r="K3134" i="7"/>
  <c r="L3134" i="7"/>
  <c r="M3134" i="7"/>
  <c r="B3135" i="7"/>
  <c r="C3135" i="7"/>
  <c r="D3135" i="7"/>
  <c r="E3135" i="7"/>
  <c r="F3135" i="7"/>
  <c r="G3135" i="7"/>
  <c r="H3135" i="7"/>
  <c r="I3135" i="7"/>
  <c r="J3135" i="7"/>
  <c r="K3135" i="7"/>
  <c r="L3135" i="7"/>
  <c r="M3135" i="7"/>
  <c r="C3202" i="7"/>
  <c r="F3202" i="7"/>
  <c r="C3203" i="7"/>
  <c r="F3203" i="7"/>
  <c r="B3224" i="7"/>
  <c r="C3224" i="7"/>
  <c r="D3224" i="7"/>
  <c r="E3224" i="7"/>
  <c r="F3224" i="7"/>
  <c r="G3224" i="7"/>
  <c r="H3224" i="7"/>
  <c r="I3224" i="7"/>
  <c r="J3224" i="7"/>
  <c r="K3224" i="7"/>
  <c r="B3225" i="7"/>
  <c r="C3225" i="7"/>
  <c r="D3225" i="7"/>
  <c r="E3225" i="7"/>
  <c r="F3225" i="7"/>
  <c r="G3225" i="7"/>
  <c r="H3225" i="7"/>
  <c r="I3225" i="7"/>
  <c r="J3225" i="7"/>
  <c r="K3225" i="7"/>
  <c r="B3232" i="7"/>
  <c r="C3232" i="7"/>
  <c r="D3232" i="7"/>
  <c r="E3232" i="7"/>
  <c r="F3232" i="7"/>
  <c r="G3232" i="7"/>
  <c r="H3232" i="7"/>
  <c r="I3232" i="7"/>
  <c r="J3232" i="7"/>
  <c r="K3232" i="7"/>
  <c r="B3233" i="7"/>
  <c r="C3233" i="7"/>
  <c r="D3233" i="7"/>
  <c r="E3233" i="7"/>
  <c r="F3233" i="7"/>
  <c r="G3233" i="7"/>
  <c r="H3233" i="7"/>
  <c r="I3233" i="7"/>
  <c r="J3233" i="7"/>
  <c r="K3233" i="7"/>
  <c r="J3234" i="7"/>
  <c r="K3234" i="7"/>
  <c r="K23" i="22"/>
  <c r="N194" i="20"/>
  <c r="C194" i="20"/>
  <c r="D194" i="20"/>
  <c r="E194" i="20"/>
  <c r="F194" i="20"/>
  <c r="G194" i="20"/>
  <c r="H194" i="20"/>
  <c r="I194" i="20"/>
  <c r="J194" i="20"/>
  <c r="K194" i="20"/>
  <c r="L194" i="20"/>
  <c r="M194" i="20"/>
  <c r="B194" i="20"/>
  <c r="C471" i="20"/>
  <c r="D471" i="20"/>
  <c r="E471" i="20"/>
  <c r="C472" i="20"/>
  <c r="D472" i="20"/>
  <c r="E472" i="20"/>
  <c r="C473" i="20"/>
  <c r="D473" i="20"/>
  <c r="E473" i="20"/>
  <c r="C474" i="20"/>
  <c r="D474" i="20"/>
  <c r="E474" i="20"/>
  <c r="C475" i="20"/>
  <c r="D475" i="20"/>
  <c r="E475" i="20"/>
  <c r="C476" i="20"/>
  <c r="D476" i="20"/>
  <c r="E476" i="20"/>
  <c r="C477" i="20"/>
  <c r="D477" i="20"/>
  <c r="E477" i="20"/>
  <c r="B472" i="20"/>
  <c r="B473" i="20"/>
  <c r="B474" i="20"/>
  <c r="B475" i="20"/>
  <c r="B476" i="20"/>
  <c r="B477" i="20"/>
  <c r="B471" i="20"/>
  <c r="C18" i="20"/>
  <c r="D18" i="20"/>
  <c r="E18" i="20"/>
  <c r="B18" i="20"/>
  <c r="C56" i="18"/>
  <c r="D56" i="18"/>
  <c r="E56" i="18"/>
  <c r="F56" i="18"/>
  <c r="G56" i="18"/>
  <c r="H56" i="18"/>
  <c r="I56" i="18"/>
  <c r="J56" i="18"/>
  <c r="B56" i="18"/>
  <c r="B393" i="23"/>
  <c r="B348" i="23"/>
  <c r="B299" i="23"/>
  <c r="B274" i="23"/>
  <c r="B248" i="23"/>
  <c r="B218" i="23"/>
  <c r="B188" i="23"/>
  <c r="B148" i="23"/>
  <c r="B113" i="23"/>
  <c r="B79" i="23"/>
  <c r="B47" i="23"/>
  <c r="C1627" i="7" l="1"/>
  <c r="B1557" i="7"/>
  <c r="B1559" i="7" s="1"/>
  <c r="B1627" i="7"/>
  <c r="B1629" i="7" s="1"/>
  <c r="B1417" i="7"/>
  <c r="D2963" i="7"/>
  <c r="C1270" i="7"/>
  <c r="L1487" i="7"/>
  <c r="E1776" i="7"/>
  <c r="L1694" i="7"/>
  <c r="J1441" i="7"/>
  <c r="F1441" i="7"/>
  <c r="E879" i="7"/>
  <c r="E845" i="7"/>
  <c r="K2860" i="7"/>
  <c r="G2398" i="7"/>
  <c r="N537" i="7"/>
  <c r="C1721" i="7"/>
  <c r="D705" i="7"/>
  <c r="G2790" i="7"/>
  <c r="F1694" i="7"/>
  <c r="G2543" i="7"/>
  <c r="G2539" i="7"/>
  <c r="G2537" i="7"/>
  <c r="G2471" i="7"/>
  <c r="G2469" i="7"/>
  <c r="G2405" i="7"/>
  <c r="G2304" i="7"/>
  <c r="J1508" i="7"/>
  <c r="L1277" i="7"/>
  <c r="G2042" i="7"/>
  <c r="J1796" i="7"/>
  <c r="J1721" i="7"/>
  <c r="F1721" i="7"/>
  <c r="G1441" i="7"/>
  <c r="C1441" i="7"/>
  <c r="I1304" i="7"/>
  <c r="G1301" i="7"/>
  <c r="C1301" i="7"/>
  <c r="E2059" i="7"/>
  <c r="E1802" i="7"/>
  <c r="H1648" i="7"/>
  <c r="D1648" i="7"/>
  <c r="I1487" i="7"/>
  <c r="E1578" i="7"/>
  <c r="M1277" i="7"/>
  <c r="G3136" i="7"/>
  <c r="G2194" i="7"/>
  <c r="G2075" i="7"/>
  <c r="J1557" i="7"/>
  <c r="J1559" i="7" s="1"/>
  <c r="M1487" i="7"/>
  <c r="E1487" i="7"/>
  <c r="D562" i="7"/>
  <c r="M1347" i="7"/>
  <c r="G2039" i="7"/>
  <c r="E1152" i="7"/>
  <c r="E1012" i="7"/>
  <c r="E939" i="7"/>
  <c r="G1799" i="7"/>
  <c r="C1799" i="7"/>
  <c r="H1803" i="7"/>
  <c r="E916" i="7"/>
  <c r="D600" i="7"/>
  <c r="D565" i="7"/>
  <c r="C1487" i="7"/>
  <c r="M848" i="7"/>
  <c r="G2022" i="7"/>
  <c r="G1983" i="7"/>
  <c r="G1954" i="7"/>
  <c r="I1803" i="7"/>
  <c r="J1802" i="7"/>
  <c r="B1802" i="7"/>
  <c r="I1419" i="7"/>
  <c r="E1226" i="7"/>
  <c r="F3226" i="7"/>
  <c r="G2189" i="7"/>
  <c r="G2187" i="7"/>
  <c r="G2169" i="7"/>
  <c r="G2167" i="7"/>
  <c r="G2165" i="7"/>
  <c r="G2161" i="7"/>
  <c r="G2105" i="7"/>
  <c r="G2093" i="7"/>
  <c r="G2089" i="7"/>
  <c r="G2041" i="7"/>
  <c r="G1751" i="7"/>
  <c r="J1581" i="7"/>
  <c r="F1581" i="7"/>
  <c r="C1333" i="7"/>
  <c r="K3067" i="7"/>
  <c r="C2998" i="7"/>
  <c r="F1508" i="7"/>
  <c r="B1508" i="7"/>
  <c r="K1414" i="7"/>
  <c r="C1414" i="7"/>
  <c r="M1147" i="7"/>
  <c r="M1149" i="7" s="1"/>
  <c r="M1120" i="7"/>
  <c r="M1077" i="7"/>
  <c r="M1050" i="7"/>
  <c r="M980" i="7"/>
  <c r="M870" i="7"/>
  <c r="N1486" i="7"/>
  <c r="K1487" i="7"/>
  <c r="K1489" i="7" s="1"/>
  <c r="L1344" i="7"/>
  <c r="G2168" i="7"/>
  <c r="G2162" i="7"/>
  <c r="G2106" i="7"/>
  <c r="G2092" i="7"/>
  <c r="G1976" i="7"/>
  <c r="G1957" i="7"/>
  <c r="G1955" i="7"/>
  <c r="C1857" i="7"/>
  <c r="I1694" i="7"/>
  <c r="K1507" i="7"/>
  <c r="M1220" i="7"/>
  <c r="M1187" i="7"/>
  <c r="M1150" i="7"/>
  <c r="E1086" i="7"/>
  <c r="M983" i="7"/>
  <c r="E982" i="7"/>
  <c r="M907" i="7"/>
  <c r="D636" i="7"/>
  <c r="G2028" i="7"/>
  <c r="G2024" i="7"/>
  <c r="C1718" i="7"/>
  <c r="M1624" i="7"/>
  <c r="E1624" i="7"/>
  <c r="H1581" i="7"/>
  <c r="D1581" i="7"/>
  <c r="I1581" i="7"/>
  <c r="I1511" i="7"/>
  <c r="G1508" i="7"/>
  <c r="C1508" i="7"/>
  <c r="D1441" i="7"/>
  <c r="G1438" i="7"/>
  <c r="C1438" i="7"/>
  <c r="I1280" i="7"/>
  <c r="E1192" i="7"/>
  <c r="G3024" i="7"/>
  <c r="M1694" i="7"/>
  <c r="N2957" i="7"/>
  <c r="G2111" i="7"/>
  <c r="H1651" i="7"/>
  <c r="K1370" i="7"/>
  <c r="E1195" i="7"/>
  <c r="E915" i="7"/>
  <c r="F3204" i="7"/>
  <c r="H3094" i="7"/>
  <c r="N2784" i="7"/>
  <c r="G2467" i="7"/>
  <c r="G2448" i="7"/>
  <c r="G2378" i="7"/>
  <c r="G2376" i="7"/>
  <c r="G2331" i="7"/>
  <c r="G2327" i="7"/>
  <c r="G2058" i="7"/>
  <c r="C1774" i="7"/>
  <c r="I1718" i="7"/>
  <c r="I1648" i="7"/>
  <c r="E1648" i="7"/>
  <c r="G1581" i="7"/>
  <c r="C1581" i="7"/>
  <c r="J1511" i="7"/>
  <c r="F1511" i="7"/>
  <c r="E1414" i="7"/>
  <c r="E1277" i="7"/>
  <c r="G1262" i="7"/>
  <c r="E1155" i="7"/>
  <c r="E1082" i="7"/>
  <c r="E1015" i="7"/>
  <c r="D732" i="7"/>
  <c r="D1344" i="7"/>
  <c r="I3203" i="7"/>
  <c r="G2107" i="7"/>
  <c r="D1651" i="7"/>
  <c r="H1441" i="7"/>
  <c r="E1156" i="7"/>
  <c r="D3235" i="7"/>
  <c r="F3235" i="7"/>
  <c r="B3235" i="7"/>
  <c r="I3235" i="7"/>
  <c r="E3235" i="7"/>
  <c r="C3204" i="7"/>
  <c r="I3204" i="7" s="1"/>
  <c r="N3092" i="7"/>
  <c r="N3089" i="7"/>
  <c r="F2652" i="7"/>
  <c r="G2540" i="7"/>
  <c r="G2515" i="7"/>
  <c r="G2511" i="7"/>
  <c r="G2402" i="7"/>
  <c r="G2377" i="7"/>
  <c r="C2142" i="7"/>
  <c r="G2096" i="7"/>
  <c r="G2094" i="7"/>
  <c r="G2069" i="7"/>
  <c r="G2044" i="7"/>
  <c r="G2029" i="7"/>
  <c r="G2025" i="7"/>
  <c r="G1982" i="7"/>
  <c r="E1796" i="7"/>
  <c r="F1796" i="7"/>
  <c r="I1721" i="7"/>
  <c r="I1723" i="7" s="1"/>
  <c r="E1721" i="7"/>
  <c r="F1697" i="7"/>
  <c r="J1651" i="7"/>
  <c r="F1651" i="7"/>
  <c r="C1547" i="7"/>
  <c r="E1441" i="7"/>
  <c r="F1368" i="7"/>
  <c r="B1368" i="7"/>
  <c r="C1336" i="7"/>
  <c r="D1277" i="7"/>
  <c r="E1122" i="7"/>
  <c r="E1052" i="7"/>
  <c r="E1009" i="7"/>
  <c r="D775" i="7"/>
  <c r="D739" i="7"/>
  <c r="D593" i="7"/>
  <c r="D498" i="7"/>
  <c r="H425" i="7"/>
  <c r="K1649" i="7"/>
  <c r="B1651" i="7"/>
  <c r="K1303" i="7"/>
  <c r="H3235" i="7"/>
  <c r="C3226" i="7"/>
  <c r="I3226" i="7"/>
  <c r="E3226" i="7"/>
  <c r="I3202" i="7"/>
  <c r="N3065" i="7"/>
  <c r="N3060" i="7"/>
  <c r="K2720" i="7"/>
  <c r="K2718" i="7"/>
  <c r="K2650" i="7"/>
  <c r="G2109" i="7"/>
  <c r="E2071" i="7"/>
  <c r="G1978" i="7"/>
  <c r="G1952" i="7"/>
  <c r="G1950" i="7"/>
  <c r="H1694" i="7"/>
  <c r="D1694" i="7"/>
  <c r="C1687" i="7"/>
  <c r="F1557" i="7"/>
  <c r="I1347" i="7"/>
  <c r="E1347" i="7"/>
  <c r="N604" i="7"/>
  <c r="G1344" i="7"/>
  <c r="B3226" i="7"/>
  <c r="L3136" i="7"/>
  <c r="N3021" i="7"/>
  <c r="N3018" i="7"/>
  <c r="N2960" i="7"/>
  <c r="C2406" i="7"/>
  <c r="J2263" i="7"/>
  <c r="D2264" i="7"/>
  <c r="J2261" i="7"/>
  <c r="C2124" i="7"/>
  <c r="I1774" i="7"/>
  <c r="E1753" i="7"/>
  <c r="J1280" i="7"/>
  <c r="F1280" i="7"/>
  <c r="C1554" i="7"/>
  <c r="B1511" i="7"/>
  <c r="K1510" i="7"/>
  <c r="K1344" i="7"/>
  <c r="J3226" i="7"/>
  <c r="N3135" i="7"/>
  <c r="N3134" i="7"/>
  <c r="N3133" i="7"/>
  <c r="N3130" i="7"/>
  <c r="D3094" i="7"/>
  <c r="L3094" i="7"/>
  <c r="N2996" i="7"/>
  <c r="N2995" i="7"/>
  <c r="K2998" i="7"/>
  <c r="N2991" i="7"/>
  <c r="N2858" i="7"/>
  <c r="F2602" i="7"/>
  <c r="G2516" i="7"/>
  <c r="G2514" i="7"/>
  <c r="G2512" i="7"/>
  <c r="G2510" i="7"/>
  <c r="G2379" i="7"/>
  <c r="G2372" i="7"/>
  <c r="G2335" i="7"/>
  <c r="G2333" i="7"/>
  <c r="G2329" i="7"/>
  <c r="G2308" i="7"/>
  <c r="B2237" i="7"/>
  <c r="G2193" i="7"/>
  <c r="C2195" i="7"/>
  <c r="G2186" i="7"/>
  <c r="G2110" i="7"/>
  <c r="G2073" i="7"/>
  <c r="G2068" i="7"/>
  <c r="G2066" i="7"/>
  <c r="G2051" i="7"/>
  <c r="G2038" i="7"/>
  <c r="G2036" i="7"/>
  <c r="G2021" i="7"/>
  <c r="G1956" i="7"/>
  <c r="J1697" i="7"/>
  <c r="J1699" i="7" s="1"/>
  <c r="L1557" i="7"/>
  <c r="D1557" i="7"/>
  <c r="H1277" i="7"/>
  <c r="F1775" i="7"/>
  <c r="F1776" i="7"/>
  <c r="G1721" i="7"/>
  <c r="E1718" i="7"/>
  <c r="E1694" i="7"/>
  <c r="G1648" i="7"/>
  <c r="C1648" i="7"/>
  <c r="J1578" i="7"/>
  <c r="F1578" i="7"/>
  <c r="G1578" i="7"/>
  <c r="I1508" i="7"/>
  <c r="E1508" i="7"/>
  <c r="I1438" i="7"/>
  <c r="E1438" i="7"/>
  <c r="J1438" i="7"/>
  <c r="F1438" i="7"/>
  <c r="H1371" i="7"/>
  <c r="I1301" i="7"/>
  <c r="E1301" i="7"/>
  <c r="M1217" i="7"/>
  <c r="M1190" i="7"/>
  <c r="E1125" i="7"/>
  <c r="M1080" i="7"/>
  <c r="E1055" i="7"/>
  <c r="M977" i="7"/>
  <c r="E909" i="7"/>
  <c r="D635" i="7"/>
  <c r="D526" i="7"/>
  <c r="E1119" i="7"/>
  <c r="E912" i="7"/>
  <c r="D706" i="7"/>
  <c r="D533" i="7"/>
  <c r="G2536" i="7"/>
  <c r="G2470" i="7"/>
  <c r="G2447" i="7"/>
  <c r="G2445" i="7"/>
  <c r="G2443" i="7"/>
  <c r="G2441" i="7"/>
  <c r="G2373" i="7"/>
  <c r="G2330" i="7"/>
  <c r="G2307" i="7"/>
  <c r="G2305" i="7"/>
  <c r="J2258" i="7"/>
  <c r="J2233" i="7"/>
  <c r="J2231" i="7"/>
  <c r="G2190" i="7"/>
  <c r="G2163" i="7"/>
  <c r="G2140" i="7"/>
  <c r="C2074" i="7"/>
  <c r="G2054" i="7"/>
  <c r="G2052" i="7"/>
  <c r="G2027" i="7"/>
  <c r="G1977" i="7"/>
  <c r="G1949" i="7"/>
  <c r="G1802" i="7"/>
  <c r="C1802" i="7"/>
  <c r="H1777" i="7"/>
  <c r="D1777" i="7"/>
  <c r="H1776" i="7"/>
  <c r="H1721" i="7"/>
  <c r="D1721" i="7"/>
  <c r="H1718" i="7"/>
  <c r="D1718" i="7"/>
  <c r="M1697" i="7"/>
  <c r="I1651" i="7"/>
  <c r="E1651" i="7"/>
  <c r="J1648" i="7"/>
  <c r="H1578" i="7"/>
  <c r="D1578" i="7"/>
  <c r="I1578" i="7"/>
  <c r="G1511" i="7"/>
  <c r="C1511" i="7"/>
  <c r="H1511" i="7"/>
  <c r="D1511" i="7"/>
  <c r="J1484" i="7"/>
  <c r="I1441" i="7"/>
  <c r="D1438" i="7"/>
  <c r="M1414" i="7"/>
  <c r="M1419" i="7" s="1"/>
  <c r="I1371" i="7"/>
  <c r="E1371" i="7"/>
  <c r="H1344" i="7"/>
  <c r="E1304" i="7"/>
  <c r="J1304" i="7"/>
  <c r="F1304" i="7"/>
  <c r="H1301" i="7"/>
  <c r="M1280" i="7"/>
  <c r="E1280" i="7"/>
  <c r="I1277" i="7"/>
  <c r="M1117" i="7"/>
  <c r="M1047" i="7"/>
  <c r="E985" i="7"/>
  <c r="M910" i="7"/>
  <c r="M873" i="7"/>
  <c r="K3136" i="7"/>
  <c r="L3067" i="7"/>
  <c r="D2860" i="7"/>
  <c r="G1774" i="7"/>
  <c r="K1719" i="7"/>
  <c r="B1721" i="7"/>
  <c r="J1417" i="7"/>
  <c r="M842" i="7"/>
  <c r="M938" i="7"/>
  <c r="M939" i="7" s="1"/>
  <c r="M1008" i="7"/>
  <c r="M908" i="7"/>
  <c r="M1048" i="7"/>
  <c r="M1118" i="7"/>
  <c r="M1188" i="7"/>
  <c r="M871" i="7"/>
  <c r="M1078" i="7"/>
  <c r="M1218" i="7"/>
  <c r="M978" i="7"/>
  <c r="N3064" i="7"/>
  <c r="N3022" i="7"/>
  <c r="K3024" i="7"/>
  <c r="N3017" i="7"/>
  <c r="G2998" i="7"/>
  <c r="G2722" i="7"/>
  <c r="C2722" i="7"/>
  <c r="K2648" i="7"/>
  <c r="J2260" i="7"/>
  <c r="J2259" i="7"/>
  <c r="J2257" i="7"/>
  <c r="J2256" i="7"/>
  <c r="J2236" i="7"/>
  <c r="G2191" i="7"/>
  <c r="E2142" i="7"/>
  <c r="I2141" i="7" s="1"/>
  <c r="G2139" i="7"/>
  <c r="C2113" i="7"/>
  <c r="D1776" i="7"/>
  <c r="D1771" i="7"/>
  <c r="E1225" i="7"/>
  <c r="E1222" i="7"/>
  <c r="H3067" i="7"/>
  <c r="H2860" i="7"/>
  <c r="E1799" i="7"/>
  <c r="E1803" i="7"/>
  <c r="F1802" i="7"/>
  <c r="M1156" i="7"/>
  <c r="M941" i="7"/>
  <c r="M1011" i="7"/>
  <c r="M845" i="7"/>
  <c r="M911" i="7"/>
  <c r="M1051" i="7"/>
  <c r="M1121" i="7"/>
  <c r="M1191" i="7"/>
  <c r="M849" i="7"/>
  <c r="M874" i="7"/>
  <c r="M1081" i="7"/>
  <c r="M1221" i="7"/>
  <c r="M981" i="7"/>
  <c r="J3235" i="7"/>
  <c r="K3226" i="7"/>
  <c r="E3136" i="7"/>
  <c r="N3093" i="7"/>
  <c r="G3094" i="7"/>
  <c r="G3067" i="7"/>
  <c r="L3024" i="7"/>
  <c r="D3024" i="7"/>
  <c r="N2992" i="7"/>
  <c r="J2998" i="7"/>
  <c r="F2998" i="7"/>
  <c r="B2998" i="7"/>
  <c r="G2860" i="7"/>
  <c r="C2860" i="7"/>
  <c r="J2722" i="7"/>
  <c r="F2722" i="7"/>
  <c r="K2716" i="7"/>
  <c r="G2652" i="7"/>
  <c r="C2652" i="7"/>
  <c r="C2544" i="7"/>
  <c r="C2059" i="7"/>
  <c r="H1802" i="7"/>
  <c r="H1799" i="7"/>
  <c r="K1795" i="7"/>
  <c r="G1803" i="7"/>
  <c r="G1796" i="7"/>
  <c r="J1773" i="7"/>
  <c r="J1772" i="7"/>
  <c r="I1776" i="7"/>
  <c r="H1771" i="7"/>
  <c r="M1554" i="7"/>
  <c r="I1554" i="7"/>
  <c r="E1554" i="7"/>
  <c r="D3067" i="7"/>
  <c r="L2860" i="7"/>
  <c r="B1581" i="7"/>
  <c r="K1580" i="7"/>
  <c r="F1417" i="7"/>
  <c r="E878" i="7"/>
  <c r="E875" i="7"/>
  <c r="G3226" i="7"/>
  <c r="M3094" i="7"/>
  <c r="K3094" i="7"/>
  <c r="C3094" i="7"/>
  <c r="H3024" i="7"/>
  <c r="G3235" i="7"/>
  <c r="C3235" i="7"/>
  <c r="H3226" i="7"/>
  <c r="D3226" i="7"/>
  <c r="H3136" i="7"/>
  <c r="N3131" i="7"/>
  <c r="M3136" i="7"/>
  <c r="I3136" i="7"/>
  <c r="I3094" i="7"/>
  <c r="N3061" i="7"/>
  <c r="J3067" i="7"/>
  <c r="F3067" i="7"/>
  <c r="B3067" i="7"/>
  <c r="L2998" i="7"/>
  <c r="H2998" i="7"/>
  <c r="N2961" i="7"/>
  <c r="K2963" i="7"/>
  <c r="G2963" i="7"/>
  <c r="N2956" i="7"/>
  <c r="N2854" i="7"/>
  <c r="N2853" i="7"/>
  <c r="J2860" i="7"/>
  <c r="F2860" i="7"/>
  <c r="B2860" i="7"/>
  <c r="N2787" i="7"/>
  <c r="G2517" i="7"/>
  <c r="C2518" i="7"/>
  <c r="G2474" i="7"/>
  <c r="G2472" i="7"/>
  <c r="G2444" i="7"/>
  <c r="G2404" i="7"/>
  <c r="H2264" i="7"/>
  <c r="J2232" i="7"/>
  <c r="E2074" i="7"/>
  <c r="G2072" i="7"/>
  <c r="J1770" i="7"/>
  <c r="G1697" i="7"/>
  <c r="C1680" i="7"/>
  <c r="C1686" i="7"/>
  <c r="K1577" i="7"/>
  <c r="B1578" i="7"/>
  <c r="G1261" i="7"/>
  <c r="E1263" i="7"/>
  <c r="G2164" i="7"/>
  <c r="G2108" i="7"/>
  <c r="G2097" i="7"/>
  <c r="G2095" i="7"/>
  <c r="G2070" i="7"/>
  <c r="G2060" i="7"/>
  <c r="G2043" i="7"/>
  <c r="G2026" i="7"/>
  <c r="G1981" i="7"/>
  <c r="G1979" i="7"/>
  <c r="H1796" i="7"/>
  <c r="I1796" i="7"/>
  <c r="C1753" i="7"/>
  <c r="J1718" i="7"/>
  <c r="F1718" i="7"/>
  <c r="G1718" i="7"/>
  <c r="C1683" i="7"/>
  <c r="J1368" i="7"/>
  <c r="K1366" i="7"/>
  <c r="N1346" i="7"/>
  <c r="L1347" i="7"/>
  <c r="H1347" i="7"/>
  <c r="D1347" i="7"/>
  <c r="E1270" i="7"/>
  <c r="G1265" i="7"/>
  <c r="E942" i="7"/>
  <c r="M943" i="7"/>
  <c r="M1013" i="7"/>
  <c r="M913" i="7"/>
  <c r="M1053" i="7"/>
  <c r="M1123" i="7"/>
  <c r="M1193" i="7"/>
  <c r="M876" i="7"/>
  <c r="M1083" i="7"/>
  <c r="M1223" i="7"/>
  <c r="N674" i="7"/>
  <c r="I1697" i="7"/>
  <c r="E1697" i="7"/>
  <c r="G1651" i="7"/>
  <c r="C1651" i="7"/>
  <c r="K1627" i="7"/>
  <c r="K1629" i="7" s="1"/>
  <c r="M1557" i="7"/>
  <c r="I1557" i="7"/>
  <c r="E1557" i="7"/>
  <c r="L1484" i="7"/>
  <c r="H1484" i="7"/>
  <c r="H1489" i="7" s="1"/>
  <c r="D1484" i="7"/>
  <c r="D1489" i="7" s="1"/>
  <c r="D1414" i="7"/>
  <c r="N1413" i="7"/>
  <c r="N1342" i="7"/>
  <c r="L1280" i="7"/>
  <c r="H1280" i="7"/>
  <c r="D1280" i="7"/>
  <c r="N743" i="7"/>
  <c r="D2998" i="7"/>
  <c r="N2857" i="7"/>
  <c r="N2788" i="7"/>
  <c r="K2790" i="7"/>
  <c r="N2783" i="7"/>
  <c r="J2652" i="7"/>
  <c r="K2646" i="7"/>
  <c r="G2542" i="7"/>
  <c r="G2475" i="7"/>
  <c r="G2473" i="7"/>
  <c r="G2401" i="7"/>
  <c r="G2399" i="7"/>
  <c r="G2374" i="7"/>
  <c r="C2380" i="7"/>
  <c r="G2334" i="7"/>
  <c r="G2332" i="7"/>
  <c r="G2303" i="7"/>
  <c r="G2301" i="7"/>
  <c r="J2230" i="7"/>
  <c r="G2192" i="7"/>
  <c r="G2112" i="7"/>
  <c r="G2091" i="7"/>
  <c r="G2055" i="7"/>
  <c r="G2053" i="7"/>
  <c r="G1975" i="7"/>
  <c r="G1953" i="7"/>
  <c r="G1951" i="7"/>
  <c r="I1777" i="7"/>
  <c r="E1777" i="7"/>
  <c r="K1720" i="7"/>
  <c r="C1344" i="7"/>
  <c r="N1276" i="7"/>
  <c r="K1277" i="7"/>
  <c r="G1277" i="7"/>
  <c r="E1085" i="7"/>
  <c r="D663" i="7"/>
  <c r="D670" i="7"/>
  <c r="J1627" i="7"/>
  <c r="J1629" i="7" s="1"/>
  <c r="F1627" i="7"/>
  <c r="F1629" i="7" s="1"/>
  <c r="N1623" i="7"/>
  <c r="G1624" i="7"/>
  <c r="G1629" i="7" s="1"/>
  <c r="H1557" i="7"/>
  <c r="N1553" i="7"/>
  <c r="H1438" i="7"/>
  <c r="G1414" i="7"/>
  <c r="C1406" i="7"/>
  <c r="I1368" i="7"/>
  <c r="E1368" i="7"/>
  <c r="G1368" i="7"/>
  <c r="C1368" i="7"/>
  <c r="K1347" i="7"/>
  <c r="G1347" i="7"/>
  <c r="J1344" i="7"/>
  <c r="F1344" i="7"/>
  <c r="B1344" i="7"/>
  <c r="H1304" i="7"/>
  <c r="D1304" i="7"/>
  <c r="E1149" i="7"/>
  <c r="M1010" i="7"/>
  <c r="M1007" i="7"/>
  <c r="M940" i="7"/>
  <c r="E842" i="7"/>
  <c r="D776" i="7"/>
  <c r="D632" i="7"/>
  <c r="H428" i="7"/>
  <c r="C1617" i="7"/>
  <c r="K1554" i="7"/>
  <c r="K1559" i="7" s="1"/>
  <c r="G1554" i="7"/>
  <c r="G1559" i="7" s="1"/>
  <c r="F1484" i="7"/>
  <c r="L1417" i="7"/>
  <c r="L1419" i="7" s="1"/>
  <c r="H1417" i="7"/>
  <c r="H1419" i="7" s="1"/>
  <c r="G1371" i="7"/>
  <c r="C1371" i="7"/>
  <c r="H1368" i="7"/>
  <c r="G1304" i="7"/>
  <c r="C1304" i="7"/>
  <c r="C1266" i="7"/>
  <c r="E1219" i="7"/>
  <c r="E1079" i="7"/>
  <c r="E872" i="7"/>
  <c r="D702" i="7"/>
  <c r="D566" i="7"/>
  <c r="D499" i="7"/>
  <c r="L1627" i="7"/>
  <c r="H1627" i="7"/>
  <c r="I1624" i="7"/>
  <c r="C1578" i="7"/>
  <c r="H1508" i="7"/>
  <c r="D1508" i="7"/>
  <c r="G1487" i="7"/>
  <c r="G1489" i="7" s="1"/>
  <c r="J1371" i="7"/>
  <c r="F1371" i="7"/>
  <c r="B1371" i="7"/>
  <c r="J1301" i="7"/>
  <c r="F1301" i="7"/>
  <c r="D772" i="7"/>
  <c r="K3235" i="7"/>
  <c r="D3136" i="7"/>
  <c r="N3088" i="7"/>
  <c r="J3094" i="7"/>
  <c r="F3094" i="7"/>
  <c r="B3094" i="7"/>
  <c r="C3024" i="7"/>
  <c r="J3024" i="7"/>
  <c r="F3024" i="7"/>
  <c r="B3024" i="7"/>
  <c r="C2963" i="7"/>
  <c r="J2963" i="7"/>
  <c r="F2963" i="7"/>
  <c r="B2963" i="7"/>
  <c r="C2790" i="7"/>
  <c r="J2790" i="7"/>
  <c r="F2790" i="7"/>
  <c r="B2790" i="7"/>
  <c r="B2722" i="7"/>
  <c r="H2722" i="7"/>
  <c r="D2722" i="7"/>
  <c r="K2715" i="7"/>
  <c r="B2652" i="7"/>
  <c r="H2652" i="7"/>
  <c r="D2652" i="7"/>
  <c r="K2645" i="7"/>
  <c r="D2587" i="7"/>
  <c r="G2538" i="7"/>
  <c r="G2513" i="7"/>
  <c r="E2518" i="7"/>
  <c r="G2446" i="7"/>
  <c r="G2400" i="7"/>
  <c r="G2375" i="7"/>
  <c r="E2380" i="7"/>
  <c r="G2306" i="7"/>
  <c r="J2262" i="7"/>
  <c r="F2237" i="7"/>
  <c r="J2229" i="7"/>
  <c r="E2113" i="7"/>
  <c r="G2067" i="7"/>
  <c r="C2071" i="7"/>
  <c r="C2045" i="7"/>
  <c r="E1984" i="7"/>
  <c r="J1799" i="7"/>
  <c r="J1803" i="7"/>
  <c r="F1799" i="7"/>
  <c r="F1803" i="7"/>
  <c r="B1799" i="7"/>
  <c r="B1803" i="7"/>
  <c r="K1798" i="7"/>
  <c r="N1693" i="7"/>
  <c r="K1694" i="7"/>
  <c r="G1694" i="7"/>
  <c r="C1694" i="7"/>
  <c r="C1699" i="7" s="1"/>
  <c r="N1692" i="7"/>
  <c r="N1483" i="7"/>
  <c r="C1484" i="7"/>
  <c r="C1330" i="7"/>
  <c r="C1337" i="7"/>
  <c r="J3136" i="7"/>
  <c r="F3136" i="7"/>
  <c r="B3136" i="7"/>
  <c r="K2719" i="7"/>
  <c r="K2649" i="7"/>
  <c r="G2468" i="7"/>
  <c r="C2476" i="7"/>
  <c r="G2442" i="7"/>
  <c r="C2450" i="7"/>
  <c r="G2328" i="7"/>
  <c r="C2336" i="7"/>
  <c r="G2302" i="7"/>
  <c r="C2310" i="7"/>
  <c r="G2166" i="7"/>
  <c r="C2170" i="7"/>
  <c r="C1836" i="7"/>
  <c r="D1627" i="7"/>
  <c r="N1625" i="7"/>
  <c r="C1546" i="7"/>
  <c r="C1543" i="7"/>
  <c r="J1487" i="7"/>
  <c r="F1487" i="7"/>
  <c r="F1489" i="7" s="1"/>
  <c r="B1487" i="7"/>
  <c r="N1415" i="7"/>
  <c r="D1417" i="7"/>
  <c r="J1414" i="7"/>
  <c r="F1414" i="7"/>
  <c r="B1414" i="7"/>
  <c r="E979" i="7"/>
  <c r="E986" i="7"/>
  <c r="N605" i="7"/>
  <c r="N3132" i="7"/>
  <c r="E3094" i="7"/>
  <c r="N3063" i="7"/>
  <c r="N3062" i="7"/>
  <c r="M3067" i="7"/>
  <c r="I3067" i="7"/>
  <c r="E3067" i="7"/>
  <c r="N3023" i="7"/>
  <c r="N2994" i="7"/>
  <c r="N2993" i="7"/>
  <c r="M2998" i="7"/>
  <c r="I2998" i="7"/>
  <c r="E2998" i="7"/>
  <c r="N2962" i="7"/>
  <c r="N2856" i="7"/>
  <c r="N2855" i="7"/>
  <c r="M2860" i="7"/>
  <c r="I2860" i="7"/>
  <c r="E2860" i="7"/>
  <c r="N2789" i="7"/>
  <c r="K2721" i="7"/>
  <c r="I2722" i="7"/>
  <c r="E2722" i="7"/>
  <c r="K2651" i="7"/>
  <c r="I2652" i="7"/>
  <c r="E2652" i="7"/>
  <c r="E2544" i="7"/>
  <c r="G2535" i="7"/>
  <c r="E2450" i="7"/>
  <c r="E2406" i="7"/>
  <c r="G2397" i="7"/>
  <c r="E2310" i="7"/>
  <c r="J2235" i="7"/>
  <c r="J2234" i="7"/>
  <c r="H2237" i="7"/>
  <c r="E2195" i="7"/>
  <c r="E2124" i="7"/>
  <c r="I2122" i="7" s="1"/>
  <c r="G2121" i="7"/>
  <c r="G2037" i="7"/>
  <c r="E2045" i="7"/>
  <c r="N1626" i="7"/>
  <c r="N1482" i="7"/>
  <c r="C1473" i="7"/>
  <c r="C1477" i="7"/>
  <c r="K1436" i="7"/>
  <c r="B1438" i="7"/>
  <c r="C3136" i="7"/>
  <c r="N3129" i="7"/>
  <c r="N3091" i="7"/>
  <c r="N3090" i="7"/>
  <c r="N3066" i="7"/>
  <c r="N3020" i="7"/>
  <c r="N3019" i="7"/>
  <c r="M3024" i="7"/>
  <c r="I3024" i="7"/>
  <c r="E3024" i="7"/>
  <c r="N2997" i="7"/>
  <c r="N2959" i="7"/>
  <c r="N2958" i="7"/>
  <c r="M2963" i="7"/>
  <c r="I2963" i="7"/>
  <c r="E2963" i="7"/>
  <c r="N2859" i="7"/>
  <c r="N2786" i="7"/>
  <c r="N2785" i="7"/>
  <c r="M2790" i="7"/>
  <c r="I2790" i="7"/>
  <c r="E2790" i="7"/>
  <c r="K2717" i="7"/>
  <c r="K2647" i="7"/>
  <c r="F2264" i="7"/>
  <c r="B2264" i="7"/>
  <c r="E2170" i="7"/>
  <c r="G2122" i="7"/>
  <c r="G2090" i="7"/>
  <c r="C2098" i="7"/>
  <c r="C2030" i="7"/>
  <c r="G1980" i="7"/>
  <c r="C1984" i="7"/>
  <c r="C1796" i="7"/>
  <c r="C1803" i="7"/>
  <c r="G1771" i="7"/>
  <c r="G1776" i="7"/>
  <c r="J1769" i="7"/>
  <c r="C1771" i="7"/>
  <c r="C1776" i="7"/>
  <c r="K1647" i="7"/>
  <c r="C1616" i="7"/>
  <c r="C1613" i="7"/>
  <c r="N1556" i="7"/>
  <c r="C1557" i="7"/>
  <c r="K1439" i="7"/>
  <c r="B1441" i="7"/>
  <c r="E2030" i="7"/>
  <c r="B1774" i="7"/>
  <c r="B1777" i="7"/>
  <c r="B1776" i="7"/>
  <c r="B1771" i="7"/>
  <c r="B1718" i="7"/>
  <c r="K1717" i="7"/>
  <c r="L1697" i="7"/>
  <c r="H1697" i="7"/>
  <c r="D1697" i="7"/>
  <c r="F1648" i="7"/>
  <c r="K1646" i="7"/>
  <c r="N1622" i="7"/>
  <c r="C1624" i="7"/>
  <c r="K1579" i="7"/>
  <c r="L1554" i="7"/>
  <c r="H1554" i="7"/>
  <c r="D1554" i="7"/>
  <c r="K1509" i="7"/>
  <c r="N1416" i="7"/>
  <c r="K1417" i="7"/>
  <c r="G1417" i="7"/>
  <c r="C1417" i="7"/>
  <c r="K1299" i="7"/>
  <c r="D1301" i="7"/>
  <c r="C1277" i="7"/>
  <c r="N1275" i="7"/>
  <c r="E1189" i="7"/>
  <c r="E1196" i="7"/>
  <c r="N675" i="7"/>
  <c r="D2602" i="7"/>
  <c r="E2476" i="7"/>
  <c r="E2336" i="7"/>
  <c r="D2237" i="7"/>
  <c r="E2098" i="7"/>
  <c r="C2056" i="7"/>
  <c r="I1799" i="7"/>
  <c r="I1802" i="7"/>
  <c r="K1794" i="7"/>
  <c r="F1777" i="7"/>
  <c r="E1771" i="7"/>
  <c r="K1716" i="7"/>
  <c r="N1696" i="7"/>
  <c r="K1697" i="7"/>
  <c r="N1695" i="7"/>
  <c r="C1610" i="7"/>
  <c r="K1576" i="7"/>
  <c r="N1552" i="7"/>
  <c r="N1554" i="7" s="1"/>
  <c r="C1540" i="7"/>
  <c r="K1506" i="7"/>
  <c r="C1400" i="7"/>
  <c r="C1407" i="7"/>
  <c r="K1369" i="7"/>
  <c r="D1371" i="7"/>
  <c r="K1302" i="7"/>
  <c r="B1304" i="7"/>
  <c r="K1300" i="7"/>
  <c r="B1301" i="7"/>
  <c r="N1279" i="7"/>
  <c r="K1280" i="7"/>
  <c r="G1280" i="7"/>
  <c r="C1280" i="7"/>
  <c r="N1278" i="7"/>
  <c r="N744" i="7"/>
  <c r="G2541" i="7"/>
  <c r="G2509" i="7"/>
  <c r="G2449" i="7"/>
  <c r="G2403" i="7"/>
  <c r="G2371" i="7"/>
  <c r="G2309" i="7"/>
  <c r="J2255" i="7"/>
  <c r="J2228" i="7"/>
  <c r="G2188" i="7"/>
  <c r="G2104" i="7"/>
  <c r="G2057" i="7"/>
  <c r="E2056" i="7"/>
  <c r="G2040" i="7"/>
  <c r="G2023" i="7"/>
  <c r="C1958" i="7"/>
  <c r="E1958" i="7"/>
  <c r="D1802" i="7"/>
  <c r="K1797" i="7"/>
  <c r="D1799" i="7"/>
  <c r="B1796" i="7"/>
  <c r="D1796" i="7"/>
  <c r="D1803" i="7"/>
  <c r="E1774" i="7"/>
  <c r="H1774" i="7"/>
  <c r="D1774" i="7"/>
  <c r="I1771" i="7"/>
  <c r="G1752" i="7"/>
  <c r="B1699" i="7"/>
  <c r="K1650" i="7"/>
  <c r="B1648" i="7"/>
  <c r="E1581" i="7"/>
  <c r="N1555" i="7"/>
  <c r="E1511" i="7"/>
  <c r="N1485" i="7"/>
  <c r="C1470" i="7"/>
  <c r="C1476" i="7"/>
  <c r="K1437" i="7"/>
  <c r="N1412" i="7"/>
  <c r="C1403" i="7"/>
  <c r="E1126" i="7"/>
  <c r="E1049" i="7"/>
  <c r="E1056" i="7"/>
  <c r="E1016" i="7"/>
  <c r="M1627" i="7"/>
  <c r="I1627" i="7"/>
  <c r="E1627" i="7"/>
  <c r="L1624" i="7"/>
  <c r="H1624" i="7"/>
  <c r="D1624" i="7"/>
  <c r="M1484" i="7"/>
  <c r="I1484" i="7"/>
  <c r="E1484" i="7"/>
  <c r="K1440" i="7"/>
  <c r="C1347" i="7"/>
  <c r="N1345" i="7"/>
  <c r="E1266" i="7"/>
  <c r="E1269" i="7"/>
  <c r="G1264" i="7"/>
  <c r="N538" i="7"/>
  <c r="J1347" i="7"/>
  <c r="F1347" i="7"/>
  <c r="B1347" i="7"/>
  <c r="N1343" i="7"/>
  <c r="M1344" i="7"/>
  <c r="I1344" i="7"/>
  <c r="E1344" i="7"/>
  <c r="N781" i="7"/>
  <c r="N780" i="7"/>
  <c r="D738" i="7"/>
  <c r="D735" i="7"/>
  <c r="N711" i="7"/>
  <c r="N710" i="7"/>
  <c r="D669" i="7"/>
  <c r="D666" i="7"/>
  <c r="N641" i="7"/>
  <c r="N640" i="7"/>
  <c r="D599" i="7"/>
  <c r="D596" i="7"/>
  <c r="N571" i="7"/>
  <c r="N570" i="7"/>
  <c r="D532" i="7"/>
  <c r="D529" i="7"/>
  <c r="N504" i="7"/>
  <c r="N503" i="7"/>
  <c r="D769" i="7"/>
  <c r="D774" i="7" s="1"/>
  <c r="D699" i="7"/>
  <c r="D629" i="7"/>
  <c r="D559" i="7"/>
  <c r="D492" i="7"/>
  <c r="D497" i="7" s="1"/>
  <c r="D1368" i="7"/>
  <c r="K1367" i="7"/>
  <c r="J1277" i="7"/>
  <c r="F1277" i="7"/>
  <c r="B1277" i="7"/>
  <c r="C1263" i="7"/>
  <c r="C82" i="15"/>
  <c r="C81" i="15"/>
  <c r="C80" i="15"/>
  <c r="C60" i="15"/>
  <c r="C58" i="15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C1629" i="7" l="1"/>
  <c r="B1419" i="7"/>
  <c r="I1489" i="7"/>
  <c r="F1699" i="7"/>
  <c r="L1489" i="7"/>
  <c r="L1699" i="7"/>
  <c r="E3236" i="7"/>
  <c r="N746" i="7"/>
  <c r="G2113" i="7"/>
  <c r="D737" i="7"/>
  <c r="F1443" i="7"/>
  <c r="G3227" i="7"/>
  <c r="K1368" i="7"/>
  <c r="J1443" i="7"/>
  <c r="F1513" i="7"/>
  <c r="J1774" i="7"/>
  <c r="N1414" i="7"/>
  <c r="G2071" i="7"/>
  <c r="C1373" i="7"/>
  <c r="E1306" i="7"/>
  <c r="H1723" i="7"/>
  <c r="E847" i="7"/>
  <c r="F1349" i="7"/>
  <c r="E984" i="7"/>
  <c r="G1349" i="7"/>
  <c r="I1559" i="7"/>
  <c r="G3236" i="7"/>
  <c r="D1583" i="7"/>
  <c r="H1653" i="7"/>
  <c r="C1419" i="7"/>
  <c r="C1801" i="7"/>
  <c r="G2195" i="7"/>
  <c r="G1270" i="7"/>
  <c r="N540" i="7"/>
  <c r="K1699" i="7"/>
  <c r="C3236" i="7"/>
  <c r="I1306" i="7"/>
  <c r="G1373" i="7"/>
  <c r="L1282" i="7"/>
  <c r="M1282" i="7"/>
  <c r="E1084" i="7"/>
  <c r="G1306" i="7"/>
  <c r="D704" i="7"/>
  <c r="F1801" i="7"/>
  <c r="C1723" i="7"/>
  <c r="D1775" i="7"/>
  <c r="D1699" i="7"/>
  <c r="G2544" i="7"/>
  <c r="F1723" i="7"/>
  <c r="M1349" i="7"/>
  <c r="K1651" i="7"/>
  <c r="D1559" i="7"/>
  <c r="I1801" i="7"/>
  <c r="D1282" i="7"/>
  <c r="M872" i="7"/>
  <c r="M909" i="7"/>
  <c r="M915" i="7"/>
  <c r="I1282" i="7"/>
  <c r="C1513" i="7"/>
  <c r="J1513" i="7"/>
  <c r="C1775" i="7"/>
  <c r="F1373" i="7"/>
  <c r="N1694" i="7"/>
  <c r="N677" i="7"/>
  <c r="B1723" i="7"/>
  <c r="J1771" i="7"/>
  <c r="M1489" i="7"/>
  <c r="H1775" i="7"/>
  <c r="J1419" i="7"/>
  <c r="M1055" i="7"/>
  <c r="G1282" i="7"/>
  <c r="D531" i="7"/>
  <c r="I1653" i="7"/>
  <c r="H1629" i="7"/>
  <c r="F1419" i="7"/>
  <c r="C1335" i="7"/>
  <c r="B1513" i="7"/>
  <c r="F1282" i="7"/>
  <c r="G1269" i="7"/>
  <c r="G1753" i="7"/>
  <c r="K1578" i="7"/>
  <c r="K1796" i="7"/>
  <c r="L1559" i="7"/>
  <c r="G1775" i="7"/>
  <c r="J1801" i="7"/>
  <c r="D1513" i="7"/>
  <c r="E1154" i="7"/>
  <c r="G1723" i="7"/>
  <c r="G2059" i="7"/>
  <c r="J1653" i="7"/>
  <c r="E1723" i="7"/>
  <c r="D1306" i="7"/>
  <c r="G1419" i="7"/>
  <c r="G2518" i="7"/>
  <c r="C1653" i="7"/>
  <c r="M1125" i="7"/>
  <c r="H1306" i="7"/>
  <c r="G2142" i="7"/>
  <c r="D1349" i="7"/>
  <c r="E1653" i="7"/>
  <c r="C1443" i="7"/>
  <c r="M1195" i="7"/>
  <c r="E1014" i="7"/>
  <c r="K1511" i="7"/>
  <c r="H1583" i="7"/>
  <c r="M1699" i="7"/>
  <c r="M985" i="7"/>
  <c r="F1583" i="7"/>
  <c r="J1282" i="7"/>
  <c r="H1349" i="7"/>
  <c r="E1801" i="7"/>
  <c r="M1189" i="7"/>
  <c r="G1513" i="7"/>
  <c r="D1723" i="7"/>
  <c r="B1373" i="7"/>
  <c r="G1801" i="7"/>
  <c r="D1653" i="7"/>
  <c r="D564" i="7"/>
  <c r="I1349" i="7"/>
  <c r="E1583" i="7"/>
  <c r="K1371" i="7"/>
  <c r="K1373" i="7" s="1"/>
  <c r="H1699" i="7"/>
  <c r="C1489" i="7"/>
  <c r="H1443" i="7"/>
  <c r="L1349" i="7"/>
  <c r="J1723" i="7"/>
  <c r="D598" i="7"/>
  <c r="E1194" i="7"/>
  <c r="K1419" i="7"/>
  <c r="M1629" i="7"/>
  <c r="B1653" i="7"/>
  <c r="I1775" i="7"/>
  <c r="K1508" i="7"/>
  <c r="N607" i="7"/>
  <c r="C1306" i="7"/>
  <c r="E1054" i="7"/>
  <c r="E1513" i="7"/>
  <c r="J2264" i="7"/>
  <c r="F1653" i="7"/>
  <c r="C1583" i="7"/>
  <c r="G1263" i="7"/>
  <c r="M1192" i="7"/>
  <c r="D668" i="7"/>
  <c r="I1629" i="7"/>
  <c r="E1268" i="7"/>
  <c r="K1282" i="7"/>
  <c r="C1685" i="7"/>
  <c r="N1624" i="7"/>
  <c r="I1583" i="7"/>
  <c r="M1085" i="7"/>
  <c r="M1079" i="7"/>
  <c r="D1443" i="7"/>
  <c r="G1443" i="7"/>
  <c r="E1373" i="7"/>
  <c r="K1721" i="7"/>
  <c r="I3227" i="7"/>
  <c r="M946" i="7"/>
  <c r="M1225" i="7"/>
  <c r="J1583" i="7"/>
  <c r="I3236" i="7"/>
  <c r="M1155" i="7"/>
  <c r="C1405" i="7"/>
  <c r="G2476" i="7"/>
  <c r="M979" i="7"/>
  <c r="L1629" i="7"/>
  <c r="H1559" i="7"/>
  <c r="G1699" i="7"/>
  <c r="K3236" i="7"/>
  <c r="J1306" i="7"/>
  <c r="H1373" i="7"/>
  <c r="H1282" i="7"/>
  <c r="I1699" i="7"/>
  <c r="E3227" i="7"/>
  <c r="M1152" i="7"/>
  <c r="M1154" i="7" s="1"/>
  <c r="M1219" i="7"/>
  <c r="M1119" i="7"/>
  <c r="G2045" i="7"/>
  <c r="M878" i="7"/>
  <c r="E1124" i="7"/>
  <c r="E1443" i="7"/>
  <c r="G1583" i="7"/>
  <c r="I1513" i="7"/>
  <c r="I1443" i="7"/>
  <c r="C3227" i="7"/>
  <c r="J1777" i="7"/>
  <c r="B1775" i="7"/>
  <c r="N1697" i="7"/>
  <c r="N1699" i="7" s="1"/>
  <c r="K1301" i="7"/>
  <c r="B1443" i="7"/>
  <c r="N1277" i="7"/>
  <c r="D634" i="7"/>
  <c r="J1349" i="7"/>
  <c r="C1349" i="7"/>
  <c r="E1775" i="7"/>
  <c r="G1958" i="7"/>
  <c r="K1581" i="7"/>
  <c r="C1615" i="7"/>
  <c r="N2963" i="7"/>
  <c r="G2406" i="7"/>
  <c r="N2998" i="7"/>
  <c r="D1419" i="7"/>
  <c r="J1489" i="7"/>
  <c r="K1803" i="7"/>
  <c r="G2380" i="7"/>
  <c r="F1306" i="7"/>
  <c r="H1513" i="7"/>
  <c r="K1349" i="7"/>
  <c r="I1373" i="7"/>
  <c r="M1559" i="7"/>
  <c r="G1653" i="7"/>
  <c r="G2074" i="7"/>
  <c r="K3227" i="7"/>
  <c r="M1126" i="7"/>
  <c r="M1016" i="7"/>
  <c r="M1049" i="7"/>
  <c r="E914" i="7"/>
  <c r="G2030" i="7"/>
  <c r="B1583" i="7"/>
  <c r="G2098" i="7"/>
  <c r="K1648" i="7"/>
  <c r="N1344" i="7"/>
  <c r="N2790" i="7"/>
  <c r="N3024" i="7"/>
  <c r="G1984" i="7"/>
  <c r="N3094" i="7"/>
  <c r="M1122" i="7"/>
  <c r="M986" i="7"/>
  <c r="M982" i="7"/>
  <c r="M984" i="7" s="1"/>
  <c r="M916" i="7"/>
  <c r="M912" i="7"/>
  <c r="E1224" i="7"/>
  <c r="M847" i="7"/>
  <c r="J2237" i="7"/>
  <c r="N2860" i="7"/>
  <c r="N3067" i="7"/>
  <c r="K2722" i="7"/>
  <c r="M945" i="7"/>
  <c r="M942" i="7"/>
  <c r="M944" i="7" s="1"/>
  <c r="E877" i="7"/>
  <c r="H1801" i="7"/>
  <c r="M1222" i="7"/>
  <c r="M1226" i="7"/>
  <c r="M1196" i="7"/>
  <c r="C1475" i="7"/>
  <c r="M1082" i="7"/>
  <c r="M1086" i="7"/>
  <c r="M1009" i="7"/>
  <c r="K1718" i="7"/>
  <c r="G2450" i="7"/>
  <c r="M1015" i="7"/>
  <c r="M1012" i="7"/>
  <c r="J1373" i="7"/>
  <c r="M875" i="7"/>
  <c r="M879" i="7"/>
  <c r="M1056" i="7"/>
  <c r="M1052" i="7"/>
  <c r="I2140" i="7"/>
  <c r="I2142" i="7"/>
  <c r="I2139" i="7"/>
  <c r="N1347" i="7"/>
  <c r="B1349" i="7"/>
  <c r="N1487" i="7"/>
  <c r="B1489" i="7"/>
  <c r="N506" i="7"/>
  <c r="N573" i="7"/>
  <c r="N643" i="7"/>
  <c r="N713" i="7"/>
  <c r="N783" i="7"/>
  <c r="G2056" i="7"/>
  <c r="C1282" i="7"/>
  <c r="N1280" i="7"/>
  <c r="D1373" i="7"/>
  <c r="C1559" i="7"/>
  <c r="N1557" i="7"/>
  <c r="N1559" i="7" s="1"/>
  <c r="G2124" i="7"/>
  <c r="I2124" i="7"/>
  <c r="K2652" i="7"/>
  <c r="C1268" i="7"/>
  <c r="B1282" i="7"/>
  <c r="D1801" i="7"/>
  <c r="J1776" i="7"/>
  <c r="G2170" i="7"/>
  <c r="N1484" i="7"/>
  <c r="I2123" i="7"/>
  <c r="G1266" i="7"/>
  <c r="K1799" i="7"/>
  <c r="K1802" i="7"/>
  <c r="K1304" i="7"/>
  <c r="B1306" i="7"/>
  <c r="G2336" i="7"/>
  <c r="K1441" i="7"/>
  <c r="N3136" i="7"/>
  <c r="K1438" i="7"/>
  <c r="I2121" i="7"/>
  <c r="G2310" i="7"/>
  <c r="N1417" i="7"/>
  <c r="C1545" i="7"/>
  <c r="D1629" i="7"/>
  <c r="N1627" i="7"/>
  <c r="B1801" i="7"/>
  <c r="J23" i="22"/>
  <c r="H23" i="22"/>
  <c r="F23" i="22"/>
  <c r="D23" i="22"/>
  <c r="B23" i="22"/>
  <c r="J14" i="22"/>
  <c r="H14" i="22"/>
  <c r="F14" i="22"/>
  <c r="D14" i="22"/>
  <c r="B14" i="22"/>
  <c r="B12" i="21"/>
  <c r="B179" i="15"/>
  <c r="B87" i="15"/>
  <c r="B83" i="15"/>
  <c r="B82" i="15"/>
  <c r="B81" i="15"/>
  <c r="B80" i="15"/>
  <c r="B84" i="15" s="1"/>
  <c r="B65" i="15"/>
  <c r="B60" i="15"/>
  <c r="B59" i="15"/>
  <c r="B58" i="15"/>
  <c r="B62" i="15" s="1"/>
  <c r="B60" i="14"/>
  <c r="B19" i="14"/>
  <c r="N1419" i="7" l="1"/>
  <c r="J1775" i="7"/>
  <c r="K1653" i="7"/>
  <c r="M914" i="7"/>
  <c r="M877" i="7"/>
  <c r="K1513" i="7"/>
  <c r="M1194" i="7"/>
  <c r="K1801" i="7"/>
  <c r="K1583" i="7"/>
  <c r="G1268" i="7"/>
  <c r="N1349" i="7"/>
  <c r="N1629" i="7"/>
  <c r="M1054" i="7"/>
  <c r="K1723" i="7"/>
  <c r="M1084" i="7"/>
  <c r="M1224" i="7"/>
  <c r="M1124" i="7"/>
  <c r="N1282" i="7"/>
  <c r="K1306" i="7"/>
  <c r="N1489" i="7"/>
  <c r="M1014" i="7"/>
  <c r="K1443" i="7"/>
  <c r="F478" i="20"/>
  <c r="E478" i="20"/>
  <c r="C478" i="20"/>
  <c r="D478" i="20"/>
  <c r="G478" i="20"/>
  <c r="B478" i="20"/>
  <c r="N567" i="20"/>
  <c r="N566" i="20"/>
  <c r="N565" i="20"/>
  <c r="N564" i="20"/>
  <c r="N563" i="20"/>
  <c r="N562" i="20"/>
  <c r="N561" i="20"/>
  <c r="N530" i="20"/>
  <c r="N531" i="20"/>
  <c r="N532" i="20"/>
  <c r="N533" i="20"/>
  <c r="N534" i="20"/>
  <c r="N535" i="20"/>
  <c r="C139" i="19"/>
  <c r="D139" i="19"/>
  <c r="E139" i="19"/>
  <c r="F139" i="19"/>
  <c r="G139" i="19"/>
  <c r="H139" i="19"/>
  <c r="I139" i="19"/>
  <c r="J139" i="19"/>
  <c r="K139" i="19"/>
  <c r="L139" i="19"/>
  <c r="M139" i="19"/>
  <c r="B139" i="19"/>
  <c r="K142" i="18"/>
  <c r="K143" i="18"/>
  <c r="K144" i="18"/>
  <c r="K145" i="18"/>
  <c r="K146" i="18"/>
  <c r="K147" i="18"/>
  <c r="K141" i="18"/>
  <c r="C148" i="18"/>
  <c r="D148" i="18"/>
  <c r="E148" i="18"/>
  <c r="F148" i="18"/>
  <c r="G148" i="18"/>
  <c r="H148" i="18"/>
  <c r="I148" i="18"/>
  <c r="J148" i="18"/>
  <c r="B148" i="18"/>
  <c r="B110" i="18"/>
  <c r="B46" i="17"/>
  <c r="C46" i="17" s="1"/>
  <c r="N139" i="19" l="1"/>
  <c r="E140" i="19" s="1"/>
  <c r="H478" i="20"/>
  <c r="E479" i="20" s="1"/>
  <c r="N536" i="20"/>
  <c r="N568" i="20"/>
  <c r="D569" i="20" s="1"/>
  <c r="K148" i="18"/>
  <c r="C39" i="17"/>
  <c r="C42" i="17"/>
  <c r="C44" i="17"/>
  <c r="C40" i="17"/>
  <c r="C45" i="17"/>
  <c r="C43" i="17"/>
  <c r="C41" i="17"/>
  <c r="D10" i="21"/>
  <c r="B537" i="20" l="1"/>
  <c r="E537" i="20"/>
  <c r="C140" i="19"/>
  <c r="G140" i="19"/>
  <c r="K140" i="19"/>
  <c r="D140" i="19"/>
  <c r="L140" i="19"/>
  <c r="H140" i="19"/>
  <c r="M140" i="19"/>
  <c r="J140" i="19"/>
  <c r="I140" i="19"/>
  <c r="F140" i="19"/>
  <c r="B140" i="19"/>
  <c r="E149" i="18"/>
  <c r="I149" i="18"/>
  <c r="F149" i="18"/>
  <c r="J149" i="18"/>
  <c r="G149" i="18"/>
  <c r="B149" i="18"/>
  <c r="D149" i="18"/>
  <c r="C149" i="18"/>
  <c r="H149" i="18"/>
  <c r="F479" i="20"/>
  <c r="B479" i="20"/>
  <c r="G479" i="20"/>
  <c r="D479" i="20"/>
  <c r="C479" i="20"/>
  <c r="M537" i="20"/>
  <c r="I537" i="20"/>
  <c r="H537" i="20"/>
  <c r="K537" i="20"/>
  <c r="G537" i="20"/>
  <c r="C537" i="20"/>
  <c r="D537" i="20"/>
  <c r="L537" i="20"/>
  <c r="F537" i="20"/>
  <c r="J537" i="20"/>
  <c r="K569" i="20"/>
  <c r="G569" i="20"/>
  <c r="C569" i="20"/>
  <c r="J569" i="20"/>
  <c r="F569" i="20"/>
  <c r="B569" i="20"/>
  <c r="M569" i="20"/>
  <c r="I569" i="20"/>
  <c r="E569" i="20"/>
  <c r="L569" i="20"/>
  <c r="H569" i="20"/>
  <c r="N140" i="19" l="1"/>
  <c r="H479" i="20"/>
  <c r="B422" i="20"/>
  <c r="B377" i="20"/>
  <c r="B378" i="20"/>
  <c r="B379" i="20"/>
  <c r="B380" i="20"/>
  <c r="B381" i="20"/>
  <c r="B382" i="20"/>
  <c r="B383" i="20"/>
  <c r="B376" i="20"/>
  <c r="B277" i="20"/>
  <c r="B278" i="20"/>
  <c r="B279" i="20"/>
  <c r="B280" i="20"/>
  <c r="B281" i="20"/>
  <c r="B282" i="20"/>
  <c r="B283" i="20"/>
  <c r="B276" i="20"/>
  <c r="B176" i="20"/>
  <c r="B177" i="20"/>
  <c r="B178" i="20"/>
  <c r="B179" i="20"/>
  <c r="B180" i="20"/>
  <c r="B181" i="20"/>
  <c r="B182" i="20"/>
  <c r="B175" i="20"/>
  <c r="B81" i="20"/>
  <c r="B76" i="20"/>
  <c r="B77" i="20"/>
  <c r="B78" i="20"/>
  <c r="B79" i="20"/>
  <c r="B80" i="20"/>
  <c r="B75" i="20"/>
  <c r="B74" i="20"/>
  <c r="F18" i="20"/>
  <c r="E19" i="20" s="1"/>
  <c r="D465" i="20"/>
  <c r="C465" i="20"/>
  <c r="B465" i="20"/>
  <c r="D464" i="20"/>
  <c r="C464" i="20"/>
  <c r="B464" i="20"/>
  <c r="D463" i="20"/>
  <c r="C463" i="20"/>
  <c r="B463" i="20"/>
  <c r="D462" i="20"/>
  <c r="C462" i="20"/>
  <c r="B462" i="20"/>
  <c r="D461" i="20"/>
  <c r="C461" i="20"/>
  <c r="B461" i="20"/>
  <c r="D460" i="20"/>
  <c r="C460" i="20"/>
  <c r="B460" i="20"/>
  <c r="D459" i="20"/>
  <c r="C459" i="20"/>
  <c r="B459" i="20"/>
  <c r="D458" i="20"/>
  <c r="C458" i="20"/>
  <c r="B458" i="20"/>
  <c r="D453" i="20"/>
  <c r="C453" i="20"/>
  <c r="B453" i="20"/>
  <c r="D452" i="20"/>
  <c r="C452" i="20"/>
  <c r="B452" i="20"/>
  <c r="D451" i="20"/>
  <c r="C451" i="20"/>
  <c r="B451" i="20"/>
  <c r="D450" i="20"/>
  <c r="C450" i="20"/>
  <c r="B450" i="20"/>
  <c r="D449" i="20"/>
  <c r="C449" i="20"/>
  <c r="B449" i="20"/>
  <c r="D448" i="20"/>
  <c r="C448" i="20"/>
  <c r="B448" i="20"/>
  <c r="D447" i="20"/>
  <c r="C447" i="20"/>
  <c r="B447" i="20"/>
  <c r="D446" i="20"/>
  <c r="C446" i="20"/>
  <c r="B446" i="20"/>
  <c r="D441" i="20"/>
  <c r="C441" i="20"/>
  <c r="B441" i="20"/>
  <c r="D440" i="20"/>
  <c r="C440" i="20"/>
  <c r="B440" i="20"/>
  <c r="D439" i="20"/>
  <c r="C439" i="20"/>
  <c r="B439" i="20"/>
  <c r="D438" i="20"/>
  <c r="C438" i="20"/>
  <c r="B438" i="20"/>
  <c r="D437" i="20"/>
  <c r="C437" i="20"/>
  <c r="B437" i="20"/>
  <c r="D436" i="20"/>
  <c r="C436" i="20"/>
  <c r="B436" i="20"/>
  <c r="D435" i="20"/>
  <c r="C435" i="20"/>
  <c r="B435" i="20"/>
  <c r="D434" i="20"/>
  <c r="C434" i="20"/>
  <c r="B434" i="20"/>
  <c r="D429" i="20"/>
  <c r="C429" i="20"/>
  <c r="B429" i="20"/>
  <c r="D428" i="20"/>
  <c r="C428" i="20"/>
  <c r="B428" i="20"/>
  <c r="D427" i="20"/>
  <c r="C427" i="20"/>
  <c r="B427" i="20"/>
  <c r="D426" i="20"/>
  <c r="C426" i="20"/>
  <c r="B426" i="20"/>
  <c r="D425" i="20"/>
  <c r="C425" i="20"/>
  <c r="B425" i="20"/>
  <c r="D424" i="20"/>
  <c r="C424" i="20"/>
  <c r="B424" i="20"/>
  <c r="D423" i="20"/>
  <c r="C423" i="20"/>
  <c r="B423" i="20"/>
  <c r="D422" i="20"/>
  <c r="C422" i="20"/>
  <c r="N395" i="20"/>
  <c r="M396" i="20" s="1"/>
  <c r="K50" i="18"/>
  <c r="K51" i="18"/>
  <c r="K52" i="18"/>
  <c r="K53" i="18"/>
  <c r="K54" i="18"/>
  <c r="K55" i="18"/>
  <c r="K56" i="18"/>
  <c r="B58" i="18" s="1"/>
  <c r="K49" i="18"/>
  <c r="D8" i="17"/>
  <c r="B15" i="17"/>
  <c r="K149" i="18" l="1"/>
  <c r="J58" i="18"/>
  <c r="B396" i="20"/>
  <c r="K396" i="20"/>
  <c r="I396" i="20"/>
  <c r="G396" i="20"/>
  <c r="E396" i="20"/>
  <c r="C396" i="20"/>
  <c r="L396" i="20"/>
  <c r="J396" i="20"/>
  <c r="H396" i="20"/>
  <c r="F396" i="20"/>
  <c r="D396" i="20"/>
  <c r="D19" i="20"/>
  <c r="B189" i="12" l="1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C278" i="9"/>
  <c r="C279" i="9"/>
  <c r="C280" i="9"/>
  <c r="C281" i="9"/>
  <c r="C282" i="9"/>
  <c r="C283" i="9"/>
  <c r="C284" i="9"/>
  <c r="C285" i="9"/>
  <c r="C286" i="9"/>
  <c r="C287" i="9"/>
  <c r="C224" i="9"/>
  <c r="C225" i="9"/>
  <c r="C226" i="9"/>
  <c r="C227" i="9"/>
  <c r="C228" i="9"/>
  <c r="C229" i="9"/>
  <c r="C230" i="9"/>
  <c r="C231" i="9"/>
  <c r="C232" i="9"/>
  <c r="C233" i="9"/>
  <c r="C59" i="15" l="1"/>
  <c r="C62" i="15"/>
  <c r="C60" i="14"/>
  <c r="C19" i="14"/>
  <c r="B188" i="12"/>
  <c r="A188" i="12"/>
  <c r="A120" i="12"/>
  <c r="B120" i="12"/>
  <c r="C83" i="12"/>
  <c r="D83" i="12"/>
  <c r="E83" i="12"/>
  <c r="F83" i="12"/>
  <c r="G83" i="12"/>
  <c r="H83" i="12"/>
  <c r="I83" i="12"/>
  <c r="J83" i="12"/>
  <c r="K83" i="12"/>
  <c r="C84" i="12"/>
  <c r="D84" i="12"/>
  <c r="E84" i="12"/>
  <c r="F84" i="12"/>
  <c r="G84" i="12"/>
  <c r="H84" i="12"/>
  <c r="I84" i="12"/>
  <c r="J84" i="12"/>
  <c r="K84" i="12"/>
  <c r="C85" i="12"/>
  <c r="D85" i="12"/>
  <c r="E85" i="12"/>
  <c r="F85" i="12"/>
  <c r="G85" i="12"/>
  <c r="H85" i="12"/>
  <c r="I85" i="12"/>
  <c r="J85" i="12"/>
  <c r="K85" i="12"/>
  <c r="C86" i="12"/>
  <c r="D86" i="12"/>
  <c r="E86" i="12"/>
  <c r="F86" i="12"/>
  <c r="G86" i="12"/>
  <c r="H86" i="12"/>
  <c r="I86" i="12"/>
  <c r="J86" i="12"/>
  <c r="K86" i="12"/>
  <c r="C87" i="12"/>
  <c r="D87" i="12"/>
  <c r="E87" i="12"/>
  <c r="F87" i="12"/>
  <c r="G87" i="12"/>
  <c r="H87" i="12"/>
  <c r="I87" i="12"/>
  <c r="J87" i="12"/>
  <c r="K87" i="12"/>
  <c r="C88" i="12"/>
  <c r="D88" i="12"/>
  <c r="E88" i="12"/>
  <c r="F88" i="12"/>
  <c r="G88" i="12"/>
  <c r="H88" i="12"/>
  <c r="I88" i="12"/>
  <c r="J88" i="12"/>
  <c r="K88" i="12"/>
  <c r="C89" i="12"/>
  <c r="D89" i="12"/>
  <c r="E89" i="12"/>
  <c r="F89" i="12"/>
  <c r="G89" i="12"/>
  <c r="H89" i="12"/>
  <c r="I89" i="12"/>
  <c r="J89" i="12"/>
  <c r="K89" i="12"/>
  <c r="C90" i="12"/>
  <c r="D90" i="12"/>
  <c r="E90" i="12"/>
  <c r="F90" i="12"/>
  <c r="G90" i="12"/>
  <c r="H90" i="12"/>
  <c r="I90" i="12"/>
  <c r="J90" i="12"/>
  <c r="K90" i="12"/>
  <c r="C91" i="12"/>
  <c r="D91" i="12"/>
  <c r="E91" i="12"/>
  <c r="F91" i="12"/>
  <c r="G91" i="12"/>
  <c r="H91" i="12"/>
  <c r="I91" i="12"/>
  <c r="J91" i="12"/>
  <c r="K91" i="12"/>
  <c r="C92" i="12"/>
  <c r="D92" i="12"/>
  <c r="E92" i="12"/>
  <c r="F92" i="12"/>
  <c r="G92" i="12"/>
  <c r="H92" i="12"/>
  <c r="I92" i="12"/>
  <c r="J92" i="12"/>
  <c r="K92" i="12"/>
  <c r="J46" i="12"/>
  <c r="J47" i="12"/>
  <c r="J48" i="12"/>
  <c r="J40" i="12"/>
  <c r="C58" i="12" s="1"/>
  <c r="J41" i="12"/>
  <c r="J42" i="12"/>
  <c r="J43" i="12"/>
  <c r="J44" i="12"/>
  <c r="J45" i="12"/>
  <c r="I46" i="12"/>
  <c r="I47" i="12"/>
  <c r="I48" i="12"/>
  <c r="I40" i="12"/>
  <c r="I41" i="12"/>
  <c r="I42" i="12"/>
  <c r="I43" i="12"/>
  <c r="I44" i="12"/>
  <c r="I45" i="12"/>
  <c r="H46" i="12"/>
  <c r="H47" i="12"/>
  <c r="H48" i="12"/>
  <c r="H40" i="12"/>
  <c r="H41" i="12"/>
  <c r="H42" i="12"/>
  <c r="H43" i="12"/>
  <c r="H44" i="12"/>
  <c r="H45" i="12"/>
  <c r="G46" i="12"/>
  <c r="G47" i="12"/>
  <c r="G48" i="12"/>
  <c r="G40" i="12"/>
  <c r="G41" i="12"/>
  <c r="G42" i="12"/>
  <c r="G43" i="12"/>
  <c r="G44" i="12"/>
  <c r="G45" i="12"/>
  <c r="F46" i="12"/>
  <c r="F47" i="12"/>
  <c r="F48" i="12"/>
  <c r="F40" i="12"/>
  <c r="F41" i="12"/>
  <c r="F42" i="12"/>
  <c r="F43" i="12"/>
  <c r="F44" i="12"/>
  <c r="F45" i="12"/>
  <c r="D46" i="12"/>
  <c r="D47" i="12"/>
  <c r="D48" i="12"/>
  <c r="D40" i="12"/>
  <c r="D41" i="12"/>
  <c r="D42" i="12"/>
  <c r="D43" i="12"/>
  <c r="D44" i="12"/>
  <c r="D45" i="12"/>
  <c r="D58" i="12" l="1"/>
  <c r="E14" i="11"/>
  <c r="C41" i="12" s="1"/>
  <c r="E15" i="11"/>
  <c r="C42" i="12" s="1"/>
  <c r="E16" i="11"/>
  <c r="E17" i="11"/>
  <c r="E18" i="11"/>
  <c r="E13" i="11"/>
  <c r="C40" i="12" s="1"/>
  <c r="C443" i="9"/>
  <c r="C444" i="9"/>
  <c r="C445" i="9"/>
  <c r="C446" i="9"/>
  <c r="C447" i="9"/>
  <c r="C448" i="9"/>
  <c r="C449" i="9"/>
  <c r="C450" i="9"/>
  <c r="C451" i="9"/>
  <c r="C452" i="9"/>
  <c r="C386" i="9"/>
  <c r="C387" i="9"/>
  <c r="C388" i="9"/>
  <c r="C389" i="9"/>
  <c r="C390" i="9"/>
  <c r="C391" i="9"/>
  <c r="C392" i="9"/>
  <c r="C393" i="9"/>
  <c r="C394" i="9"/>
  <c r="C395" i="9"/>
  <c r="C332" i="9"/>
  <c r="C333" i="9"/>
  <c r="C334" i="9"/>
  <c r="C335" i="9"/>
  <c r="C336" i="9"/>
  <c r="C337" i="9"/>
  <c r="C338" i="9"/>
  <c r="C339" i="9"/>
  <c r="C340" i="9"/>
  <c r="C341" i="9"/>
  <c r="C170" i="9"/>
  <c r="C171" i="9"/>
  <c r="C172" i="9"/>
  <c r="C173" i="9"/>
  <c r="C174" i="9"/>
  <c r="C175" i="9"/>
  <c r="C176" i="9"/>
  <c r="C177" i="9"/>
  <c r="C178" i="9"/>
  <c r="C179" i="9"/>
  <c r="C116" i="9"/>
  <c r="C117" i="9"/>
  <c r="C118" i="9"/>
  <c r="C119" i="9"/>
  <c r="C120" i="9"/>
  <c r="C121" i="9"/>
  <c r="C122" i="9"/>
  <c r="C123" i="9"/>
  <c r="C124" i="9"/>
  <c r="C125" i="9"/>
  <c r="C62" i="9"/>
  <c r="C63" i="9"/>
  <c r="C64" i="9"/>
  <c r="C65" i="9"/>
  <c r="C66" i="9"/>
  <c r="C67" i="9"/>
  <c r="C68" i="9"/>
  <c r="C69" i="9"/>
  <c r="C70" i="9"/>
  <c r="C71" i="9"/>
  <c r="C8" i="9"/>
  <c r="C9" i="9"/>
  <c r="C10" i="9"/>
  <c r="C11" i="9"/>
  <c r="C12" i="9"/>
  <c r="C13" i="9"/>
  <c r="C14" i="9"/>
  <c r="C15" i="9"/>
  <c r="C16" i="9"/>
  <c r="C17" i="9"/>
  <c r="B347" i="23"/>
  <c r="C43" i="12" l="1"/>
  <c r="E20" i="11"/>
  <c r="C46" i="12" s="1"/>
  <c r="C45" i="12"/>
  <c r="E22" i="11"/>
  <c r="C48" i="12" s="1"/>
  <c r="C44" i="12"/>
  <c r="E21" i="11"/>
  <c r="C47" i="12" s="1"/>
  <c r="C14" i="8" l="1"/>
  <c r="L89" i="12" l="1"/>
  <c r="D545" i="15" l="1"/>
  <c r="D544" i="15"/>
  <c r="D543" i="15"/>
  <c r="D542" i="15"/>
  <c r="D541" i="15"/>
  <c r="D540" i="15"/>
  <c r="D539" i="15"/>
  <c r="D538" i="15"/>
  <c r="D537" i="15"/>
  <c r="D536" i="15"/>
  <c r="D510" i="15"/>
  <c r="D509" i="15"/>
  <c r="D508" i="15"/>
  <c r="D507" i="15"/>
  <c r="D506" i="15"/>
  <c r="D505" i="15"/>
  <c r="D504" i="15"/>
  <c r="D503" i="15"/>
  <c r="D502" i="15"/>
  <c r="D501" i="15"/>
  <c r="D471" i="15"/>
  <c r="D470" i="15"/>
  <c r="D469" i="15"/>
  <c r="D468" i="15"/>
  <c r="D467" i="15"/>
  <c r="D466" i="15"/>
  <c r="D465" i="15"/>
  <c r="D464" i="15"/>
  <c r="D463" i="15"/>
  <c r="D462" i="15"/>
  <c r="D436" i="15"/>
  <c r="D435" i="15"/>
  <c r="D434" i="15"/>
  <c r="D433" i="15"/>
  <c r="D432" i="15"/>
  <c r="D431" i="15"/>
  <c r="D430" i="15"/>
  <c r="D429" i="15"/>
  <c r="D428" i="15"/>
  <c r="D427" i="15"/>
  <c r="C82" i="22" l="1"/>
  <c r="B82" i="22"/>
  <c r="C81" i="22"/>
  <c r="B81" i="22"/>
  <c r="C80" i="22"/>
  <c r="B80" i="22"/>
  <c r="C79" i="22"/>
  <c r="B79" i="22"/>
  <c r="C78" i="22"/>
  <c r="B78" i="22"/>
  <c r="C77" i="22"/>
  <c r="B77" i="22"/>
  <c r="C76" i="22"/>
  <c r="B76" i="22"/>
  <c r="C75" i="22"/>
  <c r="B75" i="22"/>
  <c r="C74" i="22"/>
  <c r="B74" i="22"/>
  <c r="C39" i="22"/>
  <c r="B39" i="22"/>
  <c r="C38" i="22"/>
  <c r="B38" i="22"/>
  <c r="C37" i="22"/>
  <c r="B37" i="22"/>
  <c r="C36" i="22"/>
  <c r="B36" i="22"/>
  <c r="C35" i="22"/>
  <c r="B35" i="22"/>
  <c r="C34" i="22"/>
  <c r="B34" i="22"/>
  <c r="C33" i="22"/>
  <c r="B33" i="22"/>
  <c r="C32" i="22"/>
  <c r="B32" i="22"/>
  <c r="C31" i="22"/>
  <c r="B31" i="22"/>
  <c r="I23" i="22"/>
  <c r="G23" i="22"/>
  <c r="G24" i="22"/>
  <c r="E23" i="22"/>
  <c r="C23" i="22"/>
  <c r="C24" i="22"/>
  <c r="K14" i="22"/>
  <c r="I14" i="22"/>
  <c r="G14" i="22"/>
  <c r="E14" i="22"/>
  <c r="C14" i="22"/>
  <c r="G18" i="21"/>
  <c r="B18" i="21"/>
  <c r="G17" i="21"/>
  <c r="B17" i="21"/>
  <c r="C12" i="21"/>
  <c r="D11" i="21"/>
  <c r="D365" i="20"/>
  <c r="C365" i="20"/>
  <c r="B365" i="20"/>
  <c r="D364" i="20"/>
  <c r="C364" i="20"/>
  <c r="B364" i="20"/>
  <c r="D363" i="20"/>
  <c r="C363" i="20"/>
  <c r="B363" i="20"/>
  <c r="D362" i="20"/>
  <c r="C362" i="20"/>
  <c r="B362" i="20"/>
  <c r="D361" i="20"/>
  <c r="C361" i="20"/>
  <c r="B361" i="20"/>
  <c r="D360" i="20"/>
  <c r="C360" i="20"/>
  <c r="B360" i="20"/>
  <c r="D359" i="20"/>
  <c r="C359" i="20"/>
  <c r="B359" i="20"/>
  <c r="D358" i="20"/>
  <c r="C358" i="20"/>
  <c r="B358" i="20"/>
  <c r="D353" i="20"/>
  <c r="C353" i="20"/>
  <c r="B353" i="20"/>
  <c r="D352" i="20"/>
  <c r="C352" i="20"/>
  <c r="B352" i="20"/>
  <c r="D351" i="20"/>
  <c r="C351" i="20"/>
  <c r="B351" i="20"/>
  <c r="D350" i="20"/>
  <c r="C350" i="20"/>
  <c r="B350" i="20"/>
  <c r="D349" i="20"/>
  <c r="C349" i="20"/>
  <c r="B349" i="20"/>
  <c r="D348" i="20"/>
  <c r="C348" i="20"/>
  <c r="B348" i="20"/>
  <c r="D347" i="20"/>
  <c r="C347" i="20"/>
  <c r="B347" i="20"/>
  <c r="D346" i="20"/>
  <c r="C346" i="20"/>
  <c r="B346" i="20"/>
  <c r="D341" i="20"/>
  <c r="C341" i="20"/>
  <c r="B341" i="20"/>
  <c r="D340" i="20"/>
  <c r="C340" i="20"/>
  <c r="B340" i="20"/>
  <c r="D339" i="20"/>
  <c r="C339" i="20"/>
  <c r="B339" i="20"/>
  <c r="D338" i="20"/>
  <c r="C338" i="20"/>
  <c r="B338" i="20"/>
  <c r="D337" i="20"/>
  <c r="C337" i="20"/>
  <c r="B337" i="20"/>
  <c r="D336" i="20"/>
  <c r="C336" i="20"/>
  <c r="B336" i="20"/>
  <c r="D335" i="20"/>
  <c r="C335" i="20"/>
  <c r="B335" i="20"/>
  <c r="D334" i="20"/>
  <c r="C334" i="20"/>
  <c r="B334" i="20"/>
  <c r="D329" i="20"/>
  <c r="C329" i="20"/>
  <c r="B329" i="20"/>
  <c r="D328" i="20"/>
  <c r="C328" i="20"/>
  <c r="B328" i="20"/>
  <c r="D327" i="20"/>
  <c r="C327" i="20"/>
  <c r="B327" i="20"/>
  <c r="D326" i="20"/>
  <c r="C326" i="20"/>
  <c r="B326" i="20"/>
  <c r="D325" i="20"/>
  <c r="C325" i="20"/>
  <c r="B325" i="20"/>
  <c r="D324" i="20"/>
  <c r="C324" i="20"/>
  <c r="B324" i="20"/>
  <c r="D323" i="20"/>
  <c r="C323" i="20"/>
  <c r="B323" i="20"/>
  <c r="D322" i="20"/>
  <c r="C322" i="20"/>
  <c r="B322" i="20"/>
  <c r="N295" i="20"/>
  <c r="D264" i="20"/>
  <c r="C264" i="20"/>
  <c r="B264" i="20"/>
  <c r="D263" i="20"/>
  <c r="C263" i="20"/>
  <c r="B263" i="20"/>
  <c r="D262" i="20"/>
  <c r="C262" i="20"/>
  <c r="B262" i="20"/>
  <c r="D261" i="20"/>
  <c r="C261" i="20"/>
  <c r="B261" i="20"/>
  <c r="D260" i="20"/>
  <c r="C260" i="20"/>
  <c r="B260" i="20"/>
  <c r="D259" i="20"/>
  <c r="C259" i="20"/>
  <c r="B259" i="20"/>
  <c r="D258" i="20"/>
  <c r="C258" i="20"/>
  <c r="B258" i="20"/>
  <c r="D257" i="20"/>
  <c r="C257" i="20"/>
  <c r="B257" i="20"/>
  <c r="D252" i="20"/>
  <c r="C252" i="20"/>
  <c r="B252" i="20"/>
  <c r="D251" i="20"/>
  <c r="C251" i="20"/>
  <c r="B251" i="20"/>
  <c r="D250" i="20"/>
  <c r="C250" i="20"/>
  <c r="B250" i="20"/>
  <c r="D249" i="20"/>
  <c r="C249" i="20"/>
  <c r="B249" i="20"/>
  <c r="D248" i="20"/>
  <c r="C248" i="20"/>
  <c r="B248" i="20"/>
  <c r="D247" i="20"/>
  <c r="C247" i="20"/>
  <c r="B247" i="20"/>
  <c r="D246" i="20"/>
  <c r="C246" i="20"/>
  <c r="B246" i="20"/>
  <c r="D245" i="20"/>
  <c r="C245" i="20"/>
  <c r="B245" i="20"/>
  <c r="D240" i="20"/>
  <c r="C240" i="20"/>
  <c r="B240" i="20"/>
  <c r="D239" i="20"/>
  <c r="C239" i="20"/>
  <c r="B239" i="20"/>
  <c r="D238" i="20"/>
  <c r="C238" i="20"/>
  <c r="B238" i="20"/>
  <c r="D237" i="20"/>
  <c r="C237" i="20"/>
  <c r="B237" i="20"/>
  <c r="D236" i="20"/>
  <c r="C236" i="20"/>
  <c r="B236" i="20"/>
  <c r="D235" i="20"/>
  <c r="C235" i="20"/>
  <c r="B235" i="20"/>
  <c r="D234" i="20"/>
  <c r="C234" i="20"/>
  <c r="B234" i="20"/>
  <c r="D233" i="20"/>
  <c r="C233" i="20"/>
  <c r="B233" i="20"/>
  <c r="D228" i="20"/>
  <c r="C228" i="20"/>
  <c r="B228" i="20"/>
  <c r="D227" i="20"/>
  <c r="C227" i="20"/>
  <c r="B227" i="20"/>
  <c r="D226" i="20"/>
  <c r="C226" i="20"/>
  <c r="B226" i="20"/>
  <c r="D225" i="20"/>
  <c r="C225" i="20"/>
  <c r="B225" i="20"/>
  <c r="D224" i="20"/>
  <c r="C224" i="20"/>
  <c r="B224" i="20"/>
  <c r="D223" i="20"/>
  <c r="C223" i="20"/>
  <c r="B223" i="20"/>
  <c r="D222" i="20"/>
  <c r="C222" i="20"/>
  <c r="B222" i="20"/>
  <c r="D221" i="20"/>
  <c r="C221" i="20"/>
  <c r="B221" i="20"/>
  <c r="K195" i="20"/>
  <c r="D163" i="20"/>
  <c r="C163" i="20"/>
  <c r="B163" i="20"/>
  <c r="D162" i="20"/>
  <c r="C162" i="20"/>
  <c r="B162" i="20"/>
  <c r="D161" i="20"/>
  <c r="C161" i="20"/>
  <c r="B161" i="20"/>
  <c r="D160" i="20"/>
  <c r="C160" i="20"/>
  <c r="B160" i="20"/>
  <c r="D159" i="20"/>
  <c r="C159" i="20"/>
  <c r="B159" i="20"/>
  <c r="D158" i="20"/>
  <c r="C158" i="20"/>
  <c r="B158" i="20"/>
  <c r="D157" i="20"/>
  <c r="C157" i="20"/>
  <c r="B157" i="20"/>
  <c r="D156" i="20"/>
  <c r="C156" i="20"/>
  <c r="B156" i="20"/>
  <c r="D151" i="20"/>
  <c r="C151" i="20"/>
  <c r="B151" i="20"/>
  <c r="D150" i="20"/>
  <c r="C150" i="20"/>
  <c r="B150" i="20"/>
  <c r="D149" i="20"/>
  <c r="C149" i="20"/>
  <c r="B149" i="20"/>
  <c r="D148" i="20"/>
  <c r="C148" i="20"/>
  <c r="B148" i="20"/>
  <c r="D147" i="20"/>
  <c r="C147" i="20"/>
  <c r="B147" i="20"/>
  <c r="D146" i="20"/>
  <c r="C146" i="20"/>
  <c r="B146" i="20"/>
  <c r="D145" i="20"/>
  <c r="C145" i="20"/>
  <c r="B145" i="20"/>
  <c r="D144" i="20"/>
  <c r="C144" i="20"/>
  <c r="B144" i="20"/>
  <c r="D139" i="20"/>
  <c r="C139" i="20"/>
  <c r="B139" i="20"/>
  <c r="D138" i="20"/>
  <c r="C138" i="20"/>
  <c r="B138" i="20"/>
  <c r="D137" i="20"/>
  <c r="C137" i="20"/>
  <c r="B137" i="20"/>
  <c r="D136" i="20"/>
  <c r="C136" i="20"/>
  <c r="B136" i="20"/>
  <c r="D135" i="20"/>
  <c r="C135" i="20"/>
  <c r="B135" i="20"/>
  <c r="D134" i="20"/>
  <c r="C134" i="20"/>
  <c r="B134" i="20"/>
  <c r="D133" i="20"/>
  <c r="C133" i="20"/>
  <c r="B133" i="20"/>
  <c r="D132" i="20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N93" i="20"/>
  <c r="B19" i="20"/>
  <c r="M85" i="19"/>
  <c r="L85" i="19"/>
  <c r="K85" i="19"/>
  <c r="J85" i="19"/>
  <c r="I85" i="19"/>
  <c r="H85" i="19"/>
  <c r="G85" i="19"/>
  <c r="F85" i="19"/>
  <c r="E85" i="19"/>
  <c r="D85" i="19"/>
  <c r="C85" i="19"/>
  <c r="B85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M83" i="19"/>
  <c r="L83" i="19"/>
  <c r="K83" i="19"/>
  <c r="J83" i="19"/>
  <c r="I83" i="19"/>
  <c r="H83" i="19"/>
  <c r="G83" i="19"/>
  <c r="F83" i="19"/>
  <c r="E83" i="19"/>
  <c r="D83" i="19"/>
  <c r="C83" i="19"/>
  <c r="B83" i="19"/>
  <c r="M82" i="19"/>
  <c r="L82" i="19"/>
  <c r="K82" i="19"/>
  <c r="J82" i="19"/>
  <c r="I82" i="19"/>
  <c r="H82" i="19"/>
  <c r="G82" i="19"/>
  <c r="F82" i="19"/>
  <c r="E82" i="19"/>
  <c r="D82" i="19"/>
  <c r="C82" i="19"/>
  <c r="B82" i="19"/>
  <c r="M81" i="19"/>
  <c r="L81" i="19"/>
  <c r="K81" i="19"/>
  <c r="J81" i="19"/>
  <c r="I81" i="19"/>
  <c r="H81" i="19"/>
  <c r="G81" i="19"/>
  <c r="F81" i="19"/>
  <c r="E81" i="19"/>
  <c r="D81" i="19"/>
  <c r="C81" i="19"/>
  <c r="B81" i="19"/>
  <c r="M80" i="19"/>
  <c r="L80" i="19"/>
  <c r="K80" i="19"/>
  <c r="J80" i="19"/>
  <c r="I80" i="19"/>
  <c r="H80" i="19"/>
  <c r="G80" i="19"/>
  <c r="F80" i="19"/>
  <c r="E80" i="19"/>
  <c r="D80" i="19"/>
  <c r="C80" i="19"/>
  <c r="B80" i="19"/>
  <c r="M79" i="19"/>
  <c r="L79" i="19"/>
  <c r="K79" i="19"/>
  <c r="J79" i="19"/>
  <c r="I79" i="19"/>
  <c r="H79" i="19"/>
  <c r="G79" i="19"/>
  <c r="F79" i="19"/>
  <c r="E79" i="19"/>
  <c r="D79" i="19"/>
  <c r="C79" i="19"/>
  <c r="B79" i="19"/>
  <c r="M78" i="19"/>
  <c r="L78" i="19"/>
  <c r="K78" i="19"/>
  <c r="J78" i="19"/>
  <c r="I78" i="19"/>
  <c r="H78" i="19"/>
  <c r="G78" i="19"/>
  <c r="F78" i="19"/>
  <c r="E78" i="19"/>
  <c r="D78" i="19"/>
  <c r="C78" i="19"/>
  <c r="B78" i="19"/>
  <c r="I58" i="18"/>
  <c r="H58" i="18"/>
  <c r="G58" i="18"/>
  <c r="F58" i="18"/>
  <c r="E58" i="18"/>
  <c r="D58" i="18"/>
  <c r="C58" i="18"/>
  <c r="B18" i="18"/>
  <c r="D14" i="17"/>
  <c r="D13" i="17"/>
  <c r="D12" i="17"/>
  <c r="D11" i="17"/>
  <c r="D10" i="17"/>
  <c r="D9" i="17"/>
  <c r="D15" i="17" s="1"/>
  <c r="D61" i="16"/>
  <c r="E60" i="16"/>
  <c r="D60" i="16"/>
  <c r="E59" i="16"/>
  <c r="D59" i="16"/>
  <c r="E58" i="16"/>
  <c r="D58" i="16"/>
  <c r="E57" i="16"/>
  <c r="D57" i="16"/>
  <c r="E56" i="16"/>
  <c r="D56" i="16"/>
  <c r="E55" i="16"/>
  <c r="D55" i="16"/>
  <c r="E54" i="16"/>
  <c r="D54" i="16"/>
  <c r="E53" i="16"/>
  <c r="D53" i="16"/>
  <c r="E52" i="16"/>
  <c r="E61" i="16" s="1"/>
  <c r="D52" i="16"/>
  <c r="D19" i="16"/>
  <c r="D18" i="16"/>
  <c r="D17" i="16"/>
  <c r="D16" i="16"/>
  <c r="D15" i="16"/>
  <c r="D14" i="16"/>
  <c r="D13" i="16"/>
  <c r="D12" i="16"/>
  <c r="D11" i="16"/>
  <c r="D10" i="16"/>
  <c r="D396" i="15"/>
  <c r="D395" i="15"/>
  <c r="D394" i="15"/>
  <c r="D393" i="15"/>
  <c r="D392" i="15"/>
  <c r="D391" i="15"/>
  <c r="D390" i="15"/>
  <c r="D389" i="15"/>
  <c r="D388" i="15"/>
  <c r="D387" i="15"/>
  <c r="D361" i="15"/>
  <c r="D360" i="15"/>
  <c r="D359" i="15"/>
  <c r="D358" i="15"/>
  <c r="D357" i="15"/>
  <c r="D356" i="15"/>
  <c r="D355" i="15"/>
  <c r="D354" i="15"/>
  <c r="D353" i="15"/>
  <c r="D352" i="15"/>
  <c r="E318" i="15"/>
  <c r="D318" i="15"/>
  <c r="C318" i="15"/>
  <c r="B318" i="15"/>
  <c r="F317" i="15"/>
  <c r="F316" i="15"/>
  <c r="F315" i="15"/>
  <c r="F314" i="15"/>
  <c r="F313" i="15"/>
  <c r="F312" i="15"/>
  <c r="F311" i="15"/>
  <c r="F310" i="15"/>
  <c r="F309" i="15"/>
  <c r="E283" i="15"/>
  <c r="D283" i="15"/>
  <c r="C283" i="15"/>
  <c r="B283" i="15"/>
  <c r="F282" i="15"/>
  <c r="F281" i="15"/>
  <c r="F280" i="15"/>
  <c r="F279" i="15"/>
  <c r="F278" i="15"/>
  <c r="F277" i="15"/>
  <c r="F276" i="15"/>
  <c r="F275" i="15"/>
  <c r="F274" i="15"/>
  <c r="D247" i="15"/>
  <c r="D246" i="15"/>
  <c r="D245" i="15"/>
  <c r="D244" i="15"/>
  <c r="D243" i="15"/>
  <c r="D242" i="15"/>
  <c r="D241" i="15"/>
  <c r="D240" i="15"/>
  <c r="D239" i="15"/>
  <c r="D238" i="15"/>
  <c r="D212" i="15"/>
  <c r="D211" i="15"/>
  <c r="D210" i="15"/>
  <c r="D209" i="15"/>
  <c r="D208" i="15"/>
  <c r="D207" i="15"/>
  <c r="D206" i="15"/>
  <c r="D205" i="15"/>
  <c r="D204" i="15"/>
  <c r="D203" i="15"/>
  <c r="C179" i="15"/>
  <c r="E177" i="15" s="1"/>
  <c r="D177" i="15"/>
  <c r="D176" i="15"/>
  <c r="D157" i="15"/>
  <c r="E156" i="15"/>
  <c r="D156" i="15"/>
  <c r="E155" i="15"/>
  <c r="D155" i="15"/>
  <c r="E154" i="15"/>
  <c r="D154" i="15"/>
  <c r="D135" i="15"/>
  <c r="E134" i="15"/>
  <c r="D134" i="15"/>
  <c r="E133" i="15"/>
  <c r="D133" i="15"/>
  <c r="E132" i="15"/>
  <c r="D132" i="15"/>
  <c r="E131" i="15"/>
  <c r="D131" i="15"/>
  <c r="E130" i="15"/>
  <c r="D130" i="15"/>
  <c r="E129" i="15"/>
  <c r="D129" i="15"/>
  <c r="E128" i="15"/>
  <c r="D128" i="15"/>
  <c r="E127" i="15"/>
  <c r="D127" i="15"/>
  <c r="E126" i="15"/>
  <c r="D126" i="15"/>
  <c r="D113" i="15"/>
  <c r="E112" i="15"/>
  <c r="D112" i="15"/>
  <c r="E111" i="15"/>
  <c r="D111" i="15"/>
  <c r="E110" i="15"/>
  <c r="D110" i="15"/>
  <c r="E109" i="15"/>
  <c r="D109" i="15"/>
  <c r="E108" i="15"/>
  <c r="D108" i="15"/>
  <c r="E107" i="15"/>
  <c r="D107" i="15"/>
  <c r="E106" i="15"/>
  <c r="D106" i="15"/>
  <c r="E105" i="15"/>
  <c r="D105" i="15"/>
  <c r="E104" i="15"/>
  <c r="E113" i="15" s="1"/>
  <c r="D104" i="15"/>
  <c r="D88" i="15"/>
  <c r="C87" i="15"/>
  <c r="D87" i="15" s="1"/>
  <c r="D86" i="15"/>
  <c r="D85" i="15"/>
  <c r="D79" i="15"/>
  <c r="D66" i="15"/>
  <c r="C65" i="15"/>
  <c r="D65" i="15" s="1"/>
  <c r="D64" i="15"/>
  <c r="D63" i="15"/>
  <c r="D61" i="15"/>
  <c r="D58" i="15"/>
  <c r="D57" i="15"/>
  <c r="E45" i="15"/>
  <c r="D45" i="15"/>
  <c r="E44" i="15"/>
  <c r="D44" i="15"/>
  <c r="E43" i="15"/>
  <c r="D43" i="15"/>
  <c r="E42" i="15"/>
  <c r="D42" i="15"/>
  <c r="E41" i="15"/>
  <c r="D41" i="15"/>
  <c r="E40" i="15"/>
  <c r="D40" i="15"/>
  <c r="E39" i="15"/>
  <c r="D39" i="15"/>
  <c r="E38" i="15"/>
  <c r="D38" i="15"/>
  <c r="E37" i="15"/>
  <c r="D37" i="15"/>
  <c r="E36" i="15"/>
  <c r="D36" i="15"/>
  <c r="D23" i="15"/>
  <c r="E22" i="15"/>
  <c r="D22" i="15"/>
  <c r="E21" i="15"/>
  <c r="D21" i="15"/>
  <c r="E20" i="15"/>
  <c r="D20" i="15"/>
  <c r="E19" i="15"/>
  <c r="D19" i="15"/>
  <c r="E18" i="15"/>
  <c r="D18" i="15"/>
  <c r="E17" i="15"/>
  <c r="D17" i="15"/>
  <c r="E16" i="15"/>
  <c r="D16" i="15"/>
  <c r="E15" i="15"/>
  <c r="D15" i="15"/>
  <c r="E14" i="15"/>
  <c r="D14" i="15"/>
  <c r="D60" i="14"/>
  <c r="D59" i="14"/>
  <c r="D58" i="14"/>
  <c r="D57" i="14"/>
  <c r="D56" i="14"/>
  <c r="D55" i="14"/>
  <c r="D54" i="14"/>
  <c r="D53" i="14"/>
  <c r="D52" i="14"/>
  <c r="D51" i="14"/>
  <c r="D19" i="14"/>
  <c r="D18" i="14"/>
  <c r="D17" i="14"/>
  <c r="D16" i="14"/>
  <c r="D15" i="14"/>
  <c r="D14" i="14"/>
  <c r="D13" i="14"/>
  <c r="D12" i="14"/>
  <c r="D11" i="14"/>
  <c r="D10" i="14"/>
  <c r="K94" i="12"/>
  <c r="J94" i="12"/>
  <c r="I94" i="12"/>
  <c r="H94" i="12"/>
  <c r="G94" i="12"/>
  <c r="F94" i="12"/>
  <c r="E94" i="12"/>
  <c r="D94" i="12"/>
  <c r="C94" i="12"/>
  <c r="K93" i="12"/>
  <c r="J93" i="12"/>
  <c r="I93" i="12"/>
  <c r="H93" i="12"/>
  <c r="G93" i="12"/>
  <c r="F93" i="12"/>
  <c r="E93" i="12"/>
  <c r="D93" i="12"/>
  <c r="C93" i="12"/>
  <c r="L88" i="12"/>
  <c r="L87" i="12"/>
  <c r="L86" i="12"/>
  <c r="L85" i="12"/>
  <c r="L84" i="12"/>
  <c r="L83" i="12"/>
  <c r="D57" i="12"/>
  <c r="C57" i="12"/>
  <c r="D56" i="12"/>
  <c r="C56" i="12"/>
  <c r="D55" i="12"/>
  <c r="C55" i="12"/>
  <c r="D54" i="12"/>
  <c r="C54" i="12"/>
  <c r="E45" i="12"/>
  <c r="E44" i="12"/>
  <c r="E43" i="12"/>
  <c r="E42" i="12"/>
  <c r="E41" i="12"/>
  <c r="E40" i="12"/>
  <c r="K40" i="12" s="1"/>
  <c r="O572" i="11"/>
  <c r="N578" i="11" s="1"/>
  <c r="O569" i="11"/>
  <c r="M577" i="11" s="1"/>
  <c r="O487" i="11"/>
  <c r="O484" i="11"/>
  <c r="J492" i="11" s="1"/>
  <c r="O402" i="11"/>
  <c r="O399" i="11"/>
  <c r="M407" i="11" s="1"/>
  <c r="O317" i="11"/>
  <c r="O314" i="11"/>
  <c r="M322" i="11" s="1"/>
  <c r="L270" i="11"/>
  <c r="K276" i="11" s="1"/>
  <c r="L267" i="11"/>
  <c r="K275" i="11" s="1"/>
  <c r="O230" i="11"/>
  <c r="H236" i="11" s="1"/>
  <c r="O227" i="11"/>
  <c r="M235" i="11" s="1"/>
  <c r="O139" i="11"/>
  <c r="L145" i="11" s="1"/>
  <c r="O136" i="11"/>
  <c r="M144" i="11" s="1"/>
  <c r="O50" i="11"/>
  <c r="H56" i="11" s="1"/>
  <c r="O47" i="11"/>
  <c r="M55" i="11" s="1"/>
  <c r="D216" i="10"/>
  <c r="D215" i="10"/>
  <c r="D214" i="10"/>
  <c r="D213" i="10"/>
  <c r="D212" i="10"/>
  <c r="D211" i="10"/>
  <c r="D210" i="10"/>
  <c r="D209" i="10"/>
  <c r="D208" i="10"/>
  <c r="D207" i="10"/>
  <c r="D198" i="10"/>
  <c r="D197" i="10"/>
  <c r="D196" i="10"/>
  <c r="D195" i="10"/>
  <c r="D194" i="10"/>
  <c r="D193" i="10"/>
  <c r="D192" i="10"/>
  <c r="D191" i="10"/>
  <c r="D190" i="10"/>
  <c r="D189" i="10"/>
  <c r="D180" i="10"/>
  <c r="D179" i="10"/>
  <c r="D178" i="10"/>
  <c r="D177" i="10"/>
  <c r="D176" i="10"/>
  <c r="D175" i="10"/>
  <c r="D174" i="10"/>
  <c r="D173" i="10"/>
  <c r="D172" i="10"/>
  <c r="D171" i="10"/>
  <c r="D162" i="10"/>
  <c r="D161" i="10"/>
  <c r="D160" i="10"/>
  <c r="D159" i="10"/>
  <c r="D158" i="10"/>
  <c r="D157" i="10"/>
  <c r="D156" i="10"/>
  <c r="D155" i="10"/>
  <c r="D154" i="10"/>
  <c r="D153" i="10"/>
  <c r="D144" i="10"/>
  <c r="D143" i="10"/>
  <c r="D142" i="10"/>
  <c r="D141" i="10"/>
  <c r="D140" i="10"/>
  <c r="D139" i="10"/>
  <c r="D138" i="10"/>
  <c r="D137" i="10"/>
  <c r="D136" i="10"/>
  <c r="D135" i="10"/>
  <c r="D126" i="10"/>
  <c r="D125" i="10"/>
  <c r="D124" i="10"/>
  <c r="D123" i="10"/>
  <c r="D122" i="10"/>
  <c r="D121" i="10"/>
  <c r="D120" i="10"/>
  <c r="D119" i="10"/>
  <c r="D118" i="10"/>
  <c r="D117" i="10"/>
  <c r="D108" i="10"/>
  <c r="D107" i="10"/>
  <c r="D106" i="10"/>
  <c r="D105" i="10"/>
  <c r="D104" i="10"/>
  <c r="D103" i="10"/>
  <c r="D102" i="10"/>
  <c r="D101" i="10"/>
  <c r="D100" i="10"/>
  <c r="D99" i="10"/>
  <c r="D90" i="10"/>
  <c r="D89" i="10"/>
  <c r="D88" i="10"/>
  <c r="D87" i="10"/>
  <c r="D86" i="10"/>
  <c r="D85" i="10"/>
  <c r="D84" i="10"/>
  <c r="D83" i="10"/>
  <c r="D82" i="10"/>
  <c r="D81" i="10"/>
  <c r="D72" i="10"/>
  <c r="D71" i="10"/>
  <c r="D70" i="10"/>
  <c r="D69" i="10"/>
  <c r="D68" i="10"/>
  <c r="D67" i="10"/>
  <c r="D66" i="10"/>
  <c r="D65" i="10"/>
  <c r="D64" i="10"/>
  <c r="D63" i="10"/>
  <c r="D54" i="10"/>
  <c r="D53" i="10"/>
  <c r="D52" i="10"/>
  <c r="D51" i="10"/>
  <c r="D50" i="10"/>
  <c r="D49" i="10"/>
  <c r="D48" i="10"/>
  <c r="D47" i="10"/>
  <c r="D46" i="10"/>
  <c r="D45" i="10"/>
  <c r="D36" i="10"/>
  <c r="D35" i="10"/>
  <c r="D34" i="10"/>
  <c r="D33" i="10"/>
  <c r="D32" i="10"/>
  <c r="D31" i="10"/>
  <c r="D30" i="10"/>
  <c r="D29" i="10"/>
  <c r="D28" i="10"/>
  <c r="D27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D9" i="10"/>
  <c r="C9" i="10"/>
  <c r="C462" i="9"/>
  <c r="C461" i="9"/>
  <c r="C460" i="9"/>
  <c r="C459" i="9"/>
  <c r="C458" i="9"/>
  <c r="C457" i="9"/>
  <c r="C408" i="9"/>
  <c r="C407" i="9"/>
  <c r="C406" i="9"/>
  <c r="C405" i="9"/>
  <c r="C404" i="9"/>
  <c r="C403" i="9"/>
  <c r="C351" i="9"/>
  <c r="C350" i="9"/>
  <c r="C349" i="9"/>
  <c r="C348" i="9"/>
  <c r="C347" i="9"/>
  <c r="C346" i="9"/>
  <c r="C297" i="9"/>
  <c r="C296" i="9"/>
  <c r="C295" i="9"/>
  <c r="C294" i="9"/>
  <c r="C293" i="9"/>
  <c r="C292" i="9"/>
  <c r="C243" i="9"/>
  <c r="C242" i="9"/>
  <c r="C241" i="9"/>
  <c r="C240" i="9"/>
  <c r="C239" i="9"/>
  <c r="C238" i="9"/>
  <c r="C189" i="9"/>
  <c r="C188" i="9"/>
  <c r="C187" i="9"/>
  <c r="C186" i="9"/>
  <c r="C185" i="9"/>
  <c r="C184" i="9"/>
  <c r="C135" i="9"/>
  <c r="C134" i="9"/>
  <c r="C133" i="9"/>
  <c r="C132" i="9"/>
  <c r="C131" i="9"/>
  <c r="C130" i="9"/>
  <c r="C81" i="9"/>
  <c r="C80" i="9"/>
  <c r="C79" i="9"/>
  <c r="C78" i="9"/>
  <c r="C77" i="9"/>
  <c r="C76" i="9"/>
  <c r="C29" i="9"/>
  <c r="C28" i="9"/>
  <c r="C27" i="9"/>
  <c r="C26" i="9"/>
  <c r="C25" i="9"/>
  <c r="C24" i="9"/>
  <c r="I463" i="9" s="1"/>
  <c r="L27" i="8"/>
  <c r="L26" i="8"/>
  <c r="L25" i="8"/>
  <c r="L24" i="8"/>
  <c r="C10" i="8" s="1"/>
  <c r="L23" i="8"/>
  <c r="C9" i="8" s="1"/>
  <c r="L22" i="8"/>
  <c r="C8" i="8" s="1"/>
  <c r="K19" i="8" s="1"/>
  <c r="H19" i="8"/>
  <c r="N85" i="19" l="1"/>
  <c r="E178" i="15"/>
  <c r="E157" i="15"/>
  <c r="E135" i="15"/>
  <c r="E23" i="15"/>
  <c r="C53" i="12"/>
  <c r="L90" i="12"/>
  <c r="D19" i="8"/>
  <c r="L92" i="12"/>
  <c r="D12" i="21"/>
  <c r="C19" i="20"/>
  <c r="F19" i="20" s="1"/>
  <c r="F86" i="19"/>
  <c r="K58" i="18"/>
  <c r="F275" i="11"/>
  <c r="J275" i="11"/>
  <c r="D53" i="12"/>
  <c r="F19" i="8"/>
  <c r="J19" i="8"/>
  <c r="I15" i="22"/>
  <c r="K24" i="22"/>
  <c r="K15" i="22"/>
  <c r="G15" i="22"/>
  <c r="E15" i="22"/>
  <c r="C15" i="22"/>
  <c r="F283" i="15"/>
  <c r="D284" i="15" s="1"/>
  <c r="E176" i="15"/>
  <c r="E179" i="15" s="1"/>
  <c r="D179" i="15"/>
  <c r="I577" i="11"/>
  <c r="L236" i="11"/>
  <c r="D236" i="11"/>
  <c r="F144" i="11"/>
  <c r="N144" i="11"/>
  <c r="J144" i="11"/>
  <c r="L56" i="11"/>
  <c r="D56" i="11"/>
  <c r="G195" i="20"/>
  <c r="L30" i="8"/>
  <c r="C16" i="8" s="1"/>
  <c r="C12" i="8"/>
  <c r="D55" i="11"/>
  <c r="H55" i="11"/>
  <c r="L55" i="11"/>
  <c r="H145" i="11"/>
  <c r="D235" i="11"/>
  <c r="H235" i="11"/>
  <c r="L235" i="11"/>
  <c r="G276" i="11"/>
  <c r="D322" i="11"/>
  <c r="H322" i="11"/>
  <c r="L322" i="11"/>
  <c r="D407" i="11"/>
  <c r="H407" i="11"/>
  <c r="L407" i="11"/>
  <c r="D492" i="11"/>
  <c r="H492" i="11"/>
  <c r="M492" i="11"/>
  <c r="C578" i="11"/>
  <c r="G578" i="11"/>
  <c r="K578" i="11"/>
  <c r="C19" i="8"/>
  <c r="E19" i="8"/>
  <c r="L19" i="8" s="1"/>
  <c r="G19" i="8"/>
  <c r="I19" i="8"/>
  <c r="L29" i="8"/>
  <c r="C15" i="8" s="1"/>
  <c r="C11" i="8"/>
  <c r="L31" i="8"/>
  <c r="C17" i="8" s="1"/>
  <c r="C13" i="8"/>
  <c r="F55" i="11"/>
  <c r="J55" i="11"/>
  <c r="N55" i="11"/>
  <c r="D144" i="11"/>
  <c r="H144" i="11"/>
  <c r="L144" i="11"/>
  <c r="D145" i="11"/>
  <c r="F235" i="11"/>
  <c r="J235" i="11"/>
  <c r="N235" i="11"/>
  <c r="D275" i="11"/>
  <c r="H275" i="11"/>
  <c r="C276" i="11"/>
  <c r="F322" i="11"/>
  <c r="J322" i="11"/>
  <c r="N322" i="11"/>
  <c r="F407" i="11"/>
  <c r="J407" i="11"/>
  <c r="N407" i="11"/>
  <c r="F492" i="11"/>
  <c r="E577" i="11"/>
  <c r="E578" i="11"/>
  <c r="I578" i="11"/>
  <c r="M578" i="11"/>
  <c r="D81" i="15"/>
  <c r="D83" i="15"/>
  <c r="C195" i="20"/>
  <c r="L91" i="12"/>
  <c r="K44" i="12"/>
  <c r="B12" i="12" s="1"/>
  <c r="K41" i="12"/>
  <c r="B11" i="12" s="1"/>
  <c r="D82" i="15"/>
  <c r="F318" i="15"/>
  <c r="C319" i="15" s="1"/>
  <c r="D30" i="9"/>
  <c r="F30" i="9"/>
  <c r="H30" i="9"/>
  <c r="D82" i="9"/>
  <c r="F82" i="9"/>
  <c r="H82" i="9"/>
  <c r="D136" i="9"/>
  <c r="F136" i="9"/>
  <c r="H136" i="9"/>
  <c r="D190" i="9"/>
  <c r="F190" i="9"/>
  <c r="H190" i="9"/>
  <c r="D244" i="9"/>
  <c r="F244" i="9"/>
  <c r="H244" i="9"/>
  <c r="D298" i="9"/>
  <c r="F298" i="9"/>
  <c r="H298" i="9"/>
  <c r="D352" i="9"/>
  <c r="F352" i="9"/>
  <c r="H352" i="9"/>
  <c r="D409" i="9"/>
  <c r="F409" i="9"/>
  <c r="H409" i="9"/>
  <c r="D463" i="9"/>
  <c r="F463" i="9"/>
  <c r="H463" i="9"/>
  <c r="C207" i="10"/>
  <c r="C189" i="10"/>
  <c r="C171" i="10"/>
  <c r="C153" i="10"/>
  <c r="C208" i="10"/>
  <c r="C190" i="10"/>
  <c r="C172" i="10"/>
  <c r="C154" i="10"/>
  <c r="C209" i="10"/>
  <c r="C191" i="10"/>
  <c r="C173" i="10"/>
  <c r="C155" i="10"/>
  <c r="C137" i="10"/>
  <c r="C210" i="10"/>
  <c r="C192" i="10"/>
  <c r="C174" i="10"/>
  <c r="C156" i="10"/>
  <c r="C138" i="10"/>
  <c r="C211" i="10"/>
  <c r="C193" i="10"/>
  <c r="C175" i="10"/>
  <c r="C157" i="10"/>
  <c r="C139" i="10"/>
  <c r="C212" i="10"/>
  <c r="C194" i="10"/>
  <c r="C176" i="10"/>
  <c r="C158" i="10"/>
  <c r="C140" i="10"/>
  <c r="C213" i="10"/>
  <c r="C195" i="10"/>
  <c r="C177" i="10"/>
  <c r="C159" i="10"/>
  <c r="C141" i="10"/>
  <c r="C214" i="10"/>
  <c r="C196" i="10"/>
  <c r="C178" i="10"/>
  <c r="C160" i="10"/>
  <c r="C142" i="10"/>
  <c r="C215" i="10"/>
  <c r="C197" i="10"/>
  <c r="C179" i="10"/>
  <c r="C161" i="10"/>
  <c r="C143" i="10"/>
  <c r="C216" i="10"/>
  <c r="C198" i="10"/>
  <c r="C180" i="10"/>
  <c r="C162" i="10"/>
  <c r="C144" i="10"/>
  <c r="C27" i="10"/>
  <c r="C28" i="10"/>
  <c r="C29" i="10"/>
  <c r="C30" i="10"/>
  <c r="C31" i="10"/>
  <c r="C32" i="10"/>
  <c r="C33" i="10"/>
  <c r="C34" i="10"/>
  <c r="C35" i="10"/>
  <c r="C36" i="10"/>
  <c r="C45" i="10"/>
  <c r="C46" i="10"/>
  <c r="C47" i="10"/>
  <c r="C48" i="10"/>
  <c r="C49" i="10"/>
  <c r="C50" i="10"/>
  <c r="C51" i="10"/>
  <c r="C52" i="10"/>
  <c r="C53" i="10"/>
  <c r="C54" i="10"/>
  <c r="C63" i="10"/>
  <c r="C64" i="10"/>
  <c r="C65" i="10"/>
  <c r="C66" i="10"/>
  <c r="C67" i="10"/>
  <c r="C68" i="10"/>
  <c r="C69" i="10"/>
  <c r="C70" i="10"/>
  <c r="C71" i="10"/>
  <c r="C72" i="10"/>
  <c r="C81" i="10"/>
  <c r="C82" i="10"/>
  <c r="C83" i="10"/>
  <c r="C84" i="10"/>
  <c r="C85" i="10"/>
  <c r="C86" i="10"/>
  <c r="C87" i="10"/>
  <c r="C88" i="10"/>
  <c r="C89" i="10"/>
  <c r="C90" i="10"/>
  <c r="C99" i="10"/>
  <c r="C100" i="10"/>
  <c r="C101" i="10"/>
  <c r="C102" i="10"/>
  <c r="C103" i="10"/>
  <c r="C104" i="10"/>
  <c r="C105" i="10"/>
  <c r="C106" i="10"/>
  <c r="C107" i="10"/>
  <c r="C108" i="10"/>
  <c r="C117" i="10"/>
  <c r="C118" i="10"/>
  <c r="C119" i="10"/>
  <c r="C120" i="10"/>
  <c r="C121" i="10"/>
  <c r="C122" i="10"/>
  <c r="C123" i="10"/>
  <c r="C124" i="10"/>
  <c r="C125" i="10"/>
  <c r="C126" i="10"/>
  <c r="C135" i="10"/>
  <c r="C136" i="10"/>
  <c r="M323" i="11"/>
  <c r="K323" i="11"/>
  <c r="I323" i="11"/>
  <c r="G323" i="11"/>
  <c r="E323" i="11"/>
  <c r="C323" i="11"/>
  <c r="F323" i="11"/>
  <c r="J323" i="11"/>
  <c r="N323" i="11"/>
  <c r="M408" i="11"/>
  <c r="K408" i="11"/>
  <c r="I408" i="11"/>
  <c r="G408" i="11"/>
  <c r="E408" i="11"/>
  <c r="C408" i="11"/>
  <c r="F408" i="11"/>
  <c r="J408" i="11"/>
  <c r="N408" i="11"/>
  <c r="N493" i="11"/>
  <c r="L493" i="11"/>
  <c r="J493" i="11"/>
  <c r="H493" i="11"/>
  <c r="F493" i="11"/>
  <c r="D493" i="11"/>
  <c r="K493" i="11"/>
  <c r="G493" i="11"/>
  <c r="C493" i="11"/>
  <c r="E493" i="11"/>
  <c r="M493" i="11"/>
  <c r="K43" i="12"/>
  <c r="K46" i="12" s="1"/>
  <c r="D13" i="12" s="1"/>
  <c r="E46" i="12"/>
  <c r="K45" i="12"/>
  <c r="C12" i="12" s="1"/>
  <c r="E48" i="12"/>
  <c r="D80" i="15"/>
  <c r="L94" i="20"/>
  <c r="J94" i="20"/>
  <c r="H94" i="20"/>
  <c r="F94" i="20"/>
  <c r="D94" i="20"/>
  <c r="B94" i="20"/>
  <c r="K94" i="20"/>
  <c r="G94" i="20"/>
  <c r="C94" i="20"/>
  <c r="I94" i="20"/>
  <c r="L296" i="20"/>
  <c r="J296" i="20"/>
  <c r="H296" i="20"/>
  <c r="F296" i="20"/>
  <c r="D296" i="20"/>
  <c r="B296" i="20"/>
  <c r="K296" i="20"/>
  <c r="G296" i="20"/>
  <c r="C296" i="20"/>
  <c r="I296" i="20"/>
  <c r="E30" i="9"/>
  <c r="G30" i="9"/>
  <c r="I30" i="9"/>
  <c r="E82" i="9"/>
  <c r="G82" i="9"/>
  <c r="I82" i="9"/>
  <c r="E136" i="9"/>
  <c r="G136" i="9"/>
  <c r="I136" i="9"/>
  <c r="E190" i="9"/>
  <c r="G190" i="9"/>
  <c r="I190" i="9"/>
  <c r="E244" i="9"/>
  <c r="G244" i="9"/>
  <c r="I244" i="9"/>
  <c r="E298" i="9"/>
  <c r="G298" i="9"/>
  <c r="I298" i="9"/>
  <c r="E352" i="9"/>
  <c r="G352" i="9"/>
  <c r="I352" i="9"/>
  <c r="E409" i="9"/>
  <c r="G409" i="9"/>
  <c r="I409" i="9"/>
  <c r="E463" i="9"/>
  <c r="G463" i="9"/>
  <c r="M56" i="11"/>
  <c r="K56" i="11"/>
  <c r="I56" i="11"/>
  <c r="G56" i="11"/>
  <c r="E56" i="11"/>
  <c r="C56" i="11"/>
  <c r="F56" i="11"/>
  <c r="J56" i="11"/>
  <c r="N56" i="11"/>
  <c r="M145" i="11"/>
  <c r="K145" i="11"/>
  <c r="I145" i="11"/>
  <c r="G145" i="11"/>
  <c r="E145" i="11"/>
  <c r="C145" i="11"/>
  <c r="F145" i="11"/>
  <c r="J145" i="11"/>
  <c r="N145" i="11"/>
  <c r="M236" i="11"/>
  <c r="K236" i="11"/>
  <c r="I236" i="11"/>
  <c r="G236" i="11"/>
  <c r="E236" i="11"/>
  <c r="C236" i="11"/>
  <c r="F236" i="11"/>
  <c r="J236" i="11"/>
  <c r="N236" i="11"/>
  <c r="J276" i="11"/>
  <c r="H276" i="11"/>
  <c r="F276" i="11"/>
  <c r="D276" i="11"/>
  <c r="E276" i="11"/>
  <c r="I276" i="11"/>
  <c r="D323" i="11"/>
  <c r="H323" i="11"/>
  <c r="L323" i="11"/>
  <c r="D408" i="11"/>
  <c r="H408" i="11"/>
  <c r="L408" i="11"/>
  <c r="I493" i="11"/>
  <c r="E47" i="12"/>
  <c r="D60" i="15"/>
  <c r="E94" i="20"/>
  <c r="M94" i="20"/>
  <c r="E296" i="20"/>
  <c r="M296" i="20"/>
  <c r="C55" i="11"/>
  <c r="E55" i="11"/>
  <c r="G55" i="11"/>
  <c r="I55" i="11"/>
  <c r="K55" i="11"/>
  <c r="C144" i="11"/>
  <c r="E144" i="11"/>
  <c r="G144" i="11"/>
  <c r="I144" i="11"/>
  <c r="K144" i="11"/>
  <c r="C235" i="11"/>
  <c r="E235" i="11"/>
  <c r="G235" i="11"/>
  <c r="I235" i="11"/>
  <c r="K235" i="11"/>
  <c r="C275" i="11"/>
  <c r="E275" i="11"/>
  <c r="G275" i="11"/>
  <c r="I275" i="11"/>
  <c r="C322" i="11"/>
  <c r="E322" i="11"/>
  <c r="G322" i="11"/>
  <c r="I322" i="11"/>
  <c r="K322" i="11"/>
  <c r="C407" i="11"/>
  <c r="E407" i="11"/>
  <c r="G407" i="11"/>
  <c r="I407" i="11"/>
  <c r="K407" i="11"/>
  <c r="N492" i="11"/>
  <c r="L492" i="11"/>
  <c r="C492" i="11"/>
  <c r="E492" i="11"/>
  <c r="G492" i="11"/>
  <c r="I492" i="11"/>
  <c r="K492" i="11"/>
  <c r="N577" i="11"/>
  <c r="L577" i="11"/>
  <c r="J577" i="11"/>
  <c r="H577" i="11"/>
  <c r="F577" i="11"/>
  <c r="D577" i="11"/>
  <c r="C577" i="11"/>
  <c r="G577" i="11"/>
  <c r="K577" i="11"/>
  <c r="K42" i="12"/>
  <c r="C11" i="12" s="1"/>
  <c r="D62" i="15"/>
  <c r="D59" i="15"/>
  <c r="C84" i="15"/>
  <c r="D84" i="15" s="1"/>
  <c r="C284" i="15"/>
  <c r="L195" i="20"/>
  <c r="J195" i="20"/>
  <c r="H195" i="20"/>
  <c r="F195" i="20"/>
  <c r="D195" i="20"/>
  <c r="B195" i="20"/>
  <c r="E195" i="20"/>
  <c r="I195" i="20"/>
  <c r="M195" i="20"/>
  <c r="E24" i="22"/>
  <c r="I24" i="22"/>
  <c r="D578" i="11"/>
  <c r="F578" i="11"/>
  <c r="H578" i="11"/>
  <c r="J578" i="11"/>
  <c r="L578" i="11"/>
  <c r="B319" i="15" l="1"/>
  <c r="E319" i="15"/>
  <c r="N396" i="20"/>
  <c r="E86" i="19"/>
  <c r="M86" i="19"/>
  <c r="D86" i="19"/>
  <c r="I86" i="19"/>
  <c r="J86" i="19"/>
  <c r="L86" i="19"/>
  <c r="K86" i="19"/>
  <c r="G86" i="19"/>
  <c r="C86" i="19"/>
  <c r="B86" i="19"/>
  <c r="H86" i="19"/>
  <c r="D319" i="15"/>
  <c r="F319" i="15"/>
  <c r="E284" i="15"/>
  <c r="B284" i="15"/>
  <c r="D11" i="12"/>
  <c r="D18" i="12" s="1"/>
  <c r="D12" i="12"/>
  <c r="I18" i="12" s="1"/>
  <c r="K47" i="12"/>
  <c r="B13" i="12" s="1"/>
  <c r="N195" i="20"/>
  <c r="K48" i="12"/>
  <c r="C13" i="12" s="1"/>
  <c r="N296" i="20"/>
  <c r="N94" i="20"/>
  <c r="N86" i="19" l="1"/>
  <c r="C18" i="12"/>
  <c r="C59" i="12" s="1"/>
  <c r="L93" i="12" s="1"/>
  <c r="H18" i="12"/>
  <c r="F284" i="15"/>
  <c r="D59" i="12"/>
  <c r="L94" i="12" s="1"/>
</calcChain>
</file>

<file path=xl/sharedStrings.xml><?xml version="1.0" encoding="utf-8"?>
<sst xmlns="http://schemas.openxmlformats.org/spreadsheetml/2006/main" count="4135" uniqueCount="645">
  <si>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</si>
  <si>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</si>
  <si>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</si>
  <si>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</si>
  <si>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</si>
  <si>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</si>
  <si>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</si>
  <si>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PALENCIA</t>
  </si>
  <si>
    <t>SALAMANCA</t>
  </si>
  <si>
    <t>SEGOVIA</t>
  </si>
  <si>
    <t>SORIA</t>
  </si>
  <si>
    <t>VALLADOLID</t>
  </si>
  <si>
    <t>ZAMORA</t>
  </si>
  <si>
    <t>TOTAL</t>
  </si>
  <si>
    <t>HOTELES Y HOSTALES</t>
  </si>
  <si>
    <t>PENSIONES</t>
  </si>
  <si>
    <t>HOTELES</t>
  </si>
  <si>
    <t>HOSTALES</t>
  </si>
  <si>
    <t>LEÓN</t>
  </si>
  <si>
    <t>ESTABLECIMIENTOS</t>
  </si>
  <si>
    <t>1ª CATEGORIA</t>
  </si>
  <si>
    <t>2ª CATEGORIA</t>
  </si>
  <si>
    <t>LUJO</t>
  </si>
  <si>
    <t>C.R.A.C.</t>
  </si>
  <si>
    <t>TELÉFONO DE INFORMACIÓN TURÍSTICA DE CASTILLA Y LEÓN 902/ 20 30 30</t>
  </si>
  <si>
    <t>http:// www.turismocastillayleon.com</t>
  </si>
  <si>
    <t>DEFINICIONES EMPLEADAS</t>
  </si>
  <si>
    <t>Boletín de Coyuntura Turística</t>
  </si>
  <si>
    <t>de Castilla y León</t>
  </si>
  <si>
    <t>VIAJEROS ESPAÑOLES</t>
  </si>
  <si>
    <t>VIAJEROS EXTRANJEROS</t>
  </si>
  <si>
    <t>902 20 30 30 - turismocastillayleon.com</t>
  </si>
  <si>
    <t>VARIACIÓN</t>
  </si>
  <si>
    <t>POSADAS</t>
  </si>
  <si>
    <t>PERNOCTACIONES ESPAÑOLES</t>
  </si>
  <si>
    <t>PERNOCTACIONES EXTRANJEROS</t>
  </si>
  <si>
    <t>Plan Estadístico de Castilla y León 2014-2017: Operación Estadística nº 07012</t>
  </si>
  <si>
    <t>PERNOCT. ESPAÑOLES</t>
  </si>
  <si>
    <t>PERNOCT. EXTRANJEROS</t>
  </si>
  <si>
    <t>Nº DE PERNOCTAC.</t>
  </si>
  <si>
    <t>INDICE</t>
  </si>
  <si>
    <t>I.- MOVIMIENTO DE VIAJEROS</t>
  </si>
  <si>
    <t xml:space="preserve">PAGINA: 2 </t>
  </si>
  <si>
    <t xml:space="preserve">PAGINA: 3 </t>
  </si>
  <si>
    <t xml:space="preserve">PAGINA: 4 </t>
  </si>
  <si>
    <t xml:space="preserve">PAGINA: 5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</si>
  <si>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</si>
  <si>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</si>
  <si>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</si>
  <si>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</si>
  <si>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</si>
  <si>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</si>
  <si>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</si>
  <si>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</si>
  <si>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</si>
  <si>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</si>
  <si>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</si>
  <si>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</si>
  <si>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II.- OFERTA DE ALOJAMIENTOS Y RESTAURANTES</t>
  </si>
  <si>
    <t>AÑO 2016</t>
  </si>
  <si>
    <t>ESTANCIA MEDIA ESPAÑOLES</t>
  </si>
  <si>
    <t>ESTANCIA MEDIA EXTRANJEROS</t>
  </si>
  <si>
    <t xml:space="preserve">AGOSTO </t>
  </si>
  <si>
    <t>SEPTIEM</t>
  </si>
  <si>
    <t>NOVIEMB</t>
  </si>
  <si>
    <t>TOTAL  PERNOCTACIONES</t>
  </si>
  <si>
    <t>MEDIA ANUAL</t>
  </si>
  <si>
    <t>GRADO DE OCUPACIÓN</t>
  </si>
  <si>
    <t>EVOLUCIÓN MENSUAL</t>
  </si>
  <si>
    <t xml:space="preserve">TOTAL PERNOCTAC. </t>
  </si>
  <si>
    <t>DISTRIBUCIÓN PROVINCIAL</t>
  </si>
  <si>
    <t xml:space="preserve">LEÓN </t>
  </si>
  <si>
    <t>PERNOCT. EXTRANJER.</t>
  </si>
  <si>
    <t>TOTAL PERNOCTAC.</t>
  </si>
  <si>
    <t>Nº DE VIAJEROS</t>
  </si>
  <si>
    <t>GRADO OCUPACIÓN</t>
  </si>
  <si>
    <t>CASTILLA Y LEÓN</t>
  </si>
  <si>
    <t>AÑOS</t>
  </si>
  <si>
    <t>AÑO 1995</t>
  </si>
  <si>
    <t>AÑO 1996</t>
  </si>
  <si>
    <t>AÑO 1997</t>
  </si>
  <si>
    <t>AÑO 1998</t>
  </si>
  <si>
    <t>AÑO 1999</t>
  </si>
  <si>
    <t>AÑO 2000</t>
  </si>
  <si>
    <t>AÑO 2001</t>
  </si>
  <si>
    <t>AÑO 2002</t>
  </si>
  <si>
    <t>AÑO 2003</t>
  </si>
  <si>
    <t>AÑO 2004</t>
  </si>
  <si>
    <t>AÑO 2005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</si>
  <si>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</si>
  <si>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</si>
  <si>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</si>
  <si>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</si>
  <si>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</si>
  <si>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</si>
  <si>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</si>
  <si>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</si>
  <si>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</si>
  <si>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</si>
  <si>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Nº PLAZAS</t>
  </si>
  <si>
    <t>EVOLUCIÓN DEL NÚMERO DE ESTABLECIMIENTOS</t>
  </si>
  <si>
    <t>PROVINCIA</t>
  </si>
  <si>
    <t>EVOLUCIÓN DEL NÚMERO DE PLAZAS</t>
  </si>
  <si>
    <t>ESTABLECIMIENTOS POR GRUPOS Y CATEGORÍAS</t>
  </si>
  <si>
    <t>HOTELES DE 5*</t>
  </si>
  <si>
    <t>HOTELES DE 4*</t>
  </si>
  <si>
    <t>HOTELES DE 3*</t>
  </si>
  <si>
    <t>HOTELES DE 2*</t>
  </si>
  <si>
    <t>HOTELES DE 1*</t>
  </si>
  <si>
    <t>TOTAL HOTELES</t>
  </si>
  <si>
    <t>HOSTALES DE 2*</t>
  </si>
  <si>
    <t>HOSTALES DE 1*</t>
  </si>
  <si>
    <t>TOTAL HOSTALES</t>
  </si>
  <si>
    <t>TOTAL PENSIONES</t>
  </si>
  <si>
    <t>PLAZAS POR GRUPOS Y CATEGORIAS</t>
  </si>
  <si>
    <t>DISTRIBUCIÓN PROPORCIONAL POR CATEGORIAS</t>
  </si>
  <si>
    <t>CATEGORIA</t>
  </si>
  <si>
    <t>NUMERO DE ESTABLECIMIENTOS Y PLAZAS</t>
  </si>
  <si>
    <t>C.R.A.</t>
  </si>
  <si>
    <t>H.R.</t>
  </si>
  <si>
    <t>NÚMERO DE ESTABLECIMIENTO Y PLAZAS POR MODALIDADES</t>
  </si>
  <si>
    <t>El Decreto 75/2013, de 28 de noviembre de la Junta de Castilla y León, por el que se regulan los establecimientos de alojamiento de turismo rural en la Comunidad de Castilla y León clasifica estos alojamientos en la siguientes modalidades:</t>
  </si>
  <si>
    <t>AÑO 2017</t>
  </si>
  <si>
    <t>GRADO OCUPACION</t>
  </si>
  <si>
    <t>NÚMERO DE ESTABLECIMIENTOS</t>
  </si>
  <si>
    <t>GRADDO OCUPACIÓN</t>
  </si>
  <si>
    <t>ESTANCIA MED. ESPAÑOLES</t>
  </si>
  <si>
    <t>ESTANCIA MED. EXTRANJEROS</t>
  </si>
  <si>
    <t>ALBERGUES</t>
  </si>
  <si>
    <t xml:space="preserve"> * De acuerdo con lo establecido en la D.T. 1ª, las Casa Rurales de Alquiler (C.R.A.), las Casas Rurales de Alojamiento Compartido (C.R.A.C.) y las Posadas existentes a la entrada en vigor del Decreto 75/2013, podrán seguir manteniendo dicha consideración siempre que cumplan determinadas condiciones.</t>
  </si>
  <si>
    <t>AÑO 2018</t>
  </si>
  <si>
    <t>ESPAÑOLES</t>
  </si>
  <si>
    <t>EXTRANJEROS</t>
  </si>
  <si>
    <t>NÚMERO DE VIAJEROS</t>
  </si>
  <si>
    <t>NÚMERO DE PERNOCTACIONES</t>
  </si>
  <si>
    <t>VIAJEROS EXTRANJER.</t>
  </si>
  <si>
    <t>ESTANC. MED.  ESPAÑ.</t>
  </si>
  <si>
    <t>ESTANC. MED.  EXTR.</t>
  </si>
  <si>
    <t>ESTANC. MED.  ESPAÑOL.</t>
  </si>
  <si>
    <t>ESTANC. MED.  EXTRANJ.</t>
  </si>
  <si>
    <t>T. RURAL</t>
  </si>
  <si>
    <t>APAR. TUR.</t>
  </si>
  <si>
    <t>ALOJ. HOTELEROS</t>
  </si>
  <si>
    <t>VIAJEROS  EXTRANJEROS</t>
  </si>
  <si>
    <t>Nº ESTABLECIMIENTOS</t>
  </si>
  <si>
    <t>DISTRIBUC</t>
  </si>
  <si>
    <t xml:space="preserve">PAGINA: 6 </t>
  </si>
  <si>
    <t xml:space="preserve">PAGINA: 7 </t>
  </si>
  <si>
    <t xml:space="preserve">PAGINA: 8 </t>
  </si>
  <si>
    <t xml:space="preserve">PAGINA: 9 </t>
  </si>
  <si>
    <t xml:space="preserve">PAGINA: 10 </t>
  </si>
  <si>
    <t xml:space="preserve">PAGINA: 11 </t>
  </si>
  <si>
    <t xml:space="preserve">PAGINA: 12 </t>
  </si>
  <si>
    <t xml:space="preserve">PAGINA: 1 </t>
  </si>
  <si>
    <t xml:space="preserve">PAGINA: 2 - 6 </t>
  </si>
  <si>
    <t xml:space="preserve">PAGINA: 7 - 12 </t>
  </si>
  <si>
    <t xml:space="preserve">PAGINA: 13 </t>
  </si>
  <si>
    <t xml:space="preserve">PAGINA: 14 </t>
  </si>
  <si>
    <t xml:space="preserve">PAGINA: 15 </t>
  </si>
  <si>
    <t xml:space="preserve">PAGINA: 16 </t>
  </si>
  <si>
    <t xml:space="preserve">PAGINA: 17 </t>
  </si>
  <si>
    <t xml:space="preserve">PAGINA: 13 - 19 </t>
  </si>
  <si>
    <t xml:space="preserve">PAGINA: 18 </t>
  </si>
  <si>
    <t xml:space="preserve">PAGINA: 19 </t>
  </si>
  <si>
    <t>PAGINA: 20 - 21</t>
  </si>
  <si>
    <t xml:space="preserve">PAGINA: 20 </t>
  </si>
  <si>
    <t xml:space="preserve">PAGINA: 21 </t>
  </si>
  <si>
    <t xml:space="preserve">PAGINA: 22 </t>
  </si>
  <si>
    <t xml:space="preserve">PAGINA: 23 </t>
  </si>
  <si>
    <t xml:space="preserve">PAGINA: 24 - 30 </t>
  </si>
  <si>
    <t xml:space="preserve">PAGINA: 24 </t>
  </si>
  <si>
    <t xml:space="preserve">PAGINA: 25 </t>
  </si>
  <si>
    <t xml:space="preserve">PAGINA: 26-27 </t>
  </si>
  <si>
    <t xml:space="preserve">PAGINA 28 </t>
  </si>
  <si>
    <t xml:space="preserve">PAGINA 29 </t>
  </si>
  <si>
    <t xml:space="preserve">PAGINA 30 </t>
  </si>
  <si>
    <t xml:space="preserve">PAGINA: 31 </t>
  </si>
  <si>
    <t xml:space="preserve">PAGINA: 32 </t>
  </si>
  <si>
    <t>DIRECCION WEB: BOLETINES DE COYUNTURA TURISTICA</t>
  </si>
  <si>
    <t xml:space="preserve">www.turismocastillayleon.com (Banner: Información para profesionales &gt; Boletines de coyuntura) </t>
  </si>
  <si>
    <t>FICHA TÉCNICA: ENCUESTA A LA DEMANDA</t>
  </si>
  <si>
    <t>BOLETIN DE COYUNTURA TURÍSTICA.-</t>
  </si>
  <si>
    <t>A. MOVIMIENTO DE VIAJEROS EN CASTILLA Y LEÓN.-</t>
  </si>
  <si>
    <t>AÑO 2019</t>
  </si>
  <si>
    <t xml:space="preserve">     VIAJEROS ESPAÑOLES</t>
  </si>
  <si>
    <t xml:space="preserve">     VIAJEROS EXTRANJEROS</t>
  </si>
  <si>
    <t xml:space="preserve">     PERNOCTACIONES ESPAÑOLES</t>
  </si>
  <si>
    <t xml:space="preserve">     PERNOCTACIONES EXTRANJEROS</t>
  </si>
  <si>
    <t xml:space="preserve">     ESTANCIA MEDIA ESPAÑOLES</t>
  </si>
  <si>
    <t xml:space="preserve">     ESTANCIA MEDIA EXTRANJEROS</t>
  </si>
  <si>
    <t>NO INCLUIR ESTA TABLA</t>
  </si>
  <si>
    <t>ÁVILA</t>
  </si>
  <si>
    <t>VIAJEROS</t>
  </si>
  <si>
    <t>PERNOCTACIONES</t>
  </si>
  <si>
    <t>B. MOVIMIENTO DE VIAJEROS POR PROVINCIAS</t>
  </si>
  <si>
    <t>CAMPAMENTOS</t>
  </si>
  <si>
    <t>TURISMO RURAL</t>
  </si>
  <si>
    <t>VIVIENDAS</t>
  </si>
  <si>
    <t>APARTAMENTOS</t>
  </si>
  <si>
    <t>DISTRIBUCIÓN</t>
  </si>
  <si>
    <t>Nº PERNOCTACIONES</t>
  </si>
  <si>
    <t>C. MOVIMIENTO DE VIAJEROS Y PERNOCTACIONES POR MESES</t>
  </si>
  <si>
    <t>NO INCLUIR ESTA COLUMNA</t>
  </si>
  <si>
    <t xml:space="preserve">     V. ESPAÑOLES</t>
  </si>
  <si>
    <t xml:space="preserve">     V. EXTRANJEROS</t>
  </si>
  <si>
    <t>TOTAL PERNOCT.</t>
  </si>
  <si>
    <t xml:space="preserve">     P. ESPAÑOLES</t>
  </si>
  <si>
    <t xml:space="preserve">     P. EXTRANJEROS</t>
  </si>
  <si>
    <t>D. MOVIMIENTO DE VIAJEROS POR TIPOLOGIA DE ESTABLECIMIENTOS</t>
  </si>
  <si>
    <t>A) HOTELES Y HOSTALES</t>
  </si>
  <si>
    <t>Evolución mensual</t>
  </si>
  <si>
    <t>DISTRIBUCIÓN VIAJEROS</t>
  </si>
  <si>
    <t>NO INCLUIR ESTAS FILAS</t>
  </si>
  <si>
    <t>DISTRIB. PERNOCTAC.</t>
  </si>
  <si>
    <t>Distribución provincial</t>
  </si>
  <si>
    <t>B) PENSIONES</t>
  </si>
  <si>
    <t>3. ALOJAMIENTOS DE TURISMO RURAL</t>
  </si>
  <si>
    <t>4. ALBERGUES</t>
  </si>
  <si>
    <t>5. VIVENDAS</t>
  </si>
  <si>
    <t>6. APARTAMENTOS</t>
  </si>
  <si>
    <t>E. MOVIMIENTO DE VIAJEROS SEGÚN SU PROCEDENCIA</t>
  </si>
  <si>
    <t>1, VIAJEROS ESPAÑOLES Y EXTRANJEROS EN CASTILLA Y LEÓN</t>
  </si>
  <si>
    <t>DISTRIBUCIÓN PERNOCTACIONES</t>
  </si>
  <si>
    <t>2, DATOS POR TIPO DE ALOJAMIENTO</t>
  </si>
  <si>
    <t>ALOJ. DE TURISMO RURAL</t>
  </si>
  <si>
    <t>TOTAL ALOJAMIENTOS</t>
  </si>
  <si>
    <t>3, DATOS POR PROVINCIAS</t>
  </si>
  <si>
    <t>4, VIAJEROS ESPAÑOLES: ORIGEN</t>
  </si>
  <si>
    <t>% VIAJEROS</t>
  </si>
  <si>
    <t>Madrid (Comunidad de)</t>
  </si>
  <si>
    <t>Castilla y León</t>
  </si>
  <si>
    <t>Andalucía</t>
  </si>
  <si>
    <t>Cataluña</t>
  </si>
  <si>
    <t>País Vasco</t>
  </si>
  <si>
    <t>Galicia</t>
  </si>
  <si>
    <t>Comunidad Valenciana</t>
  </si>
  <si>
    <t>Asturias (Principado de)</t>
  </si>
  <si>
    <t>Castilla - La Mancha</t>
  </si>
  <si>
    <t>Cantabria</t>
  </si>
  <si>
    <t>Extremadura</t>
  </si>
  <si>
    <t>Aragón</t>
  </si>
  <si>
    <t>Navarra (Comunidad Foral de)</t>
  </si>
  <si>
    <t>Murcia (Región de)</t>
  </si>
  <si>
    <t>Rioja (La)</t>
  </si>
  <si>
    <t>Canarias</t>
  </si>
  <si>
    <t>Baleares (Islas)</t>
  </si>
  <si>
    <t>Ceuta</t>
  </si>
  <si>
    <t>Melilla</t>
  </si>
  <si>
    <t>ALOJ. TURISMO RURAL</t>
  </si>
  <si>
    <t>5, VIAJEROS EXTRANJEROS: ORIGEN</t>
  </si>
  <si>
    <t>Francia</t>
  </si>
  <si>
    <t>Reino Unido</t>
  </si>
  <si>
    <t>Portugal</t>
  </si>
  <si>
    <t>Alemania</t>
  </si>
  <si>
    <t>Resto de Europa</t>
  </si>
  <si>
    <t>Resto del mundo</t>
  </si>
  <si>
    <t>Benelux (Bélgica, Holanda y Luxemburgo)</t>
  </si>
  <si>
    <t>EEUU</t>
  </si>
  <si>
    <t>Italia</t>
  </si>
  <si>
    <t>Resto de América</t>
  </si>
  <si>
    <t>China</t>
  </si>
  <si>
    <t>Brasil</t>
  </si>
  <si>
    <t>Canadá</t>
  </si>
  <si>
    <t>Méjico</t>
  </si>
  <si>
    <t>Japón</t>
  </si>
  <si>
    <t>A. OFERTA DE ALOJAMIENTOS. NÚMERO DE ESTABLECIMIENTOS Y PLAZAS. EVOLUCIÓN</t>
  </si>
  <si>
    <t>Evolución del número de establecimientos</t>
  </si>
  <si>
    <t>PLAZAS</t>
  </si>
  <si>
    <t>B. OFERTA DE ALOJAMIENTOS. ESTABLECIMIENTOS Y PLAZAS POR PROVINCIAS. EVOLUCIÓN</t>
  </si>
  <si>
    <t>Provincia</t>
  </si>
  <si>
    <t>Variación</t>
  </si>
  <si>
    <t>Evolución del número de plazas</t>
  </si>
  <si>
    <t>C. OFERTA DE ALOJAMIENTOS. ESTABLECIMIENTOS Y PLAZAS POR TIPO DE ALOJ. EVOLUCIÓN</t>
  </si>
  <si>
    <t>Distribución</t>
  </si>
  <si>
    <t>Establecimientos por grupos y categorías</t>
  </si>
  <si>
    <t>Plazas por grupos y categorías</t>
  </si>
  <si>
    <t>DISTRIBUCIÓN PROPORCIONAL POR CATEGORÍAS</t>
  </si>
  <si>
    <t>Categoría</t>
  </si>
  <si>
    <t>1ª CATEGORÍA</t>
  </si>
  <si>
    <t>2ª CATEGORÍA</t>
  </si>
  <si>
    <t>NÚMERO DE ESTABLECIMIENTOS Y PLAZAS</t>
  </si>
  <si>
    <t>C.R</t>
  </si>
  <si>
    <t>H.R</t>
  </si>
  <si>
    <t>Total</t>
  </si>
  <si>
    <t>NO INCLUIR ESTA FILA</t>
  </si>
  <si>
    <t>4. ABERGUES TURÍSTICOS</t>
  </si>
  <si>
    <t>D. RESTAURANTES</t>
  </si>
  <si>
    <t>A. CIFRAS GENERALES DE ALOJAMIENTOS REGLADOS</t>
  </si>
  <si>
    <t>GASTO TOTAL</t>
  </si>
  <si>
    <t>GASTO MEDIO POR PERNOCTACIÓN</t>
  </si>
  <si>
    <t>NO INCLUIR ESTAS COLUMNAS</t>
  </si>
  <si>
    <t>GASTO EN ALOJAMIENTO</t>
  </si>
  <si>
    <t>ALOJAMIENTO</t>
  </si>
  <si>
    <t>GASTO EN RESTAURANTES</t>
  </si>
  <si>
    <t>RESTAURANTES</t>
  </si>
  <si>
    <t>GASTO EN ALIMENTACIÓN FUERA DE RESTAURANTES</t>
  </si>
  <si>
    <t>ALIMENTACIÓN FUERA DE RESTAURANTES</t>
  </si>
  <si>
    <t>GASTO EN DESPLAZAMIENTOS / TRANSPORTE</t>
  </si>
  <si>
    <t>DESPLAZAMIENTOS/TRANSPORTE</t>
  </si>
  <si>
    <t>GASTO EN CULTURA Y OCIO</t>
  </si>
  <si>
    <t>CULTURA Y OCIO</t>
  </si>
  <si>
    <t>GASTO EN COMPRAS</t>
  </si>
  <si>
    <t>OTROS GASTOS</t>
  </si>
  <si>
    <t>B. GASTO TURÍSTICO REALIZADO POR LOS VIAJEROS EN CADA UNA DE LAS PROVINCIAS</t>
  </si>
  <si>
    <t>DISTRIBUCIÓN GASTOS</t>
  </si>
  <si>
    <t>C. GASTO TURÍSTICO POR MESES</t>
  </si>
  <si>
    <t>Conceptos de gasto</t>
  </si>
  <si>
    <t>DISTRIBUCIÓN GASTO</t>
  </si>
  <si>
    <t>D. GASTO REALIZADO POR LOS VIAJEROS SEGÚN EL TIPO DE ESTABLECIMIENTO DONDE SE ALOJAN</t>
  </si>
  <si>
    <t>2. ALOJAMIENTOS HOTELEROS</t>
  </si>
  <si>
    <t>Conceptos de gasto (en euros)</t>
  </si>
  <si>
    <t>NO  INCLUIR ESTA TABLA</t>
  </si>
  <si>
    <t>4. ALOJAMIENTOS DE TURISMO RURAL</t>
  </si>
  <si>
    <t>A. CIFRAS GENERALES</t>
  </si>
  <si>
    <t>Empleo turístico en Castilla y León</t>
  </si>
  <si>
    <t>DICIEMBRE         DE 2019</t>
  </si>
  <si>
    <t>Variación porcentual</t>
  </si>
  <si>
    <t>HOSTELERÍA</t>
  </si>
  <si>
    <t>AGENCIAS DE VIAJES</t>
  </si>
  <si>
    <t>TOTAL AFILIADOS</t>
  </si>
  <si>
    <t>DICIEMBRE DE 2019</t>
  </si>
  <si>
    <t>HOSTELERÍA 2019</t>
  </si>
  <si>
    <t>AGENCIAS DE VIAJES 2019</t>
  </si>
  <si>
    <t>B. EMPLEO TURÍSTICO POR PROVINCIAS</t>
  </si>
  <si>
    <t>El empleo turístico en hostelería y agencias de viajes</t>
  </si>
  <si>
    <t>Ávila</t>
  </si>
  <si>
    <t>Burgos</t>
  </si>
  <si>
    <t>León</t>
  </si>
  <si>
    <t>Palencia</t>
  </si>
  <si>
    <t>Salamanca</t>
  </si>
  <si>
    <t>VARIACIÓN PORCENTUAL</t>
  </si>
  <si>
    <t>Segovia</t>
  </si>
  <si>
    <t>Soria</t>
  </si>
  <si>
    <t>Valladolid</t>
  </si>
  <si>
    <t>Zamora</t>
  </si>
  <si>
    <t>NO CONSTA</t>
  </si>
  <si>
    <t xml:space="preserve">PERFIL Y COMPORTAMIENTO DE LA DEMANDA TURÍSTICA EN CASTILLA Y LEÓN </t>
  </si>
  <si>
    <t>A. PERFIL SOCIO-ECONÓMICO DEL VISITANTE DE CASTILLA Y LEÓN</t>
  </si>
  <si>
    <t>Entre 16 y 24 años</t>
  </si>
  <si>
    <t>Entre 25 y 34 años</t>
  </si>
  <si>
    <t>Entre 35 y 44 años</t>
  </si>
  <si>
    <t>Entre 45 y 54 años</t>
  </si>
  <si>
    <t>Más de 55 años</t>
  </si>
  <si>
    <t>Base</t>
  </si>
  <si>
    <t>Hombre</t>
  </si>
  <si>
    <t>Mujer</t>
  </si>
  <si>
    <t>Sin estudios / estudios primarios incompletos</t>
  </si>
  <si>
    <t>Estudios universitarios</t>
  </si>
  <si>
    <t>Trabajador/a por cuenta ajena</t>
  </si>
  <si>
    <t>Trabajador/a por cuenta propia</t>
  </si>
  <si>
    <t>Jubilado/a</t>
  </si>
  <si>
    <t>Estudiante</t>
  </si>
  <si>
    <t>Desempleado/a</t>
  </si>
  <si>
    <t>Amo/a de casa</t>
  </si>
  <si>
    <t>Menos de 12.000 euros</t>
  </si>
  <si>
    <t>Entre 12.000  y 30.000 euros</t>
  </si>
  <si>
    <t>Entre 30.000 y 54.000 euros</t>
  </si>
  <si>
    <t>Más de 54.000 euros</t>
  </si>
  <si>
    <t>Ns/Nc</t>
  </si>
  <si>
    <t>B. DESCRIPCIÓN DE LA VISITA A CASTILLA Y LEÓN</t>
  </si>
  <si>
    <t>1. ORGANIZACIÓN DEL VIAJE A CASTILLA Y LEÓN</t>
  </si>
  <si>
    <t>Otro</t>
  </si>
  <si>
    <t>Moto</t>
  </si>
  <si>
    <t>Avión</t>
  </si>
  <si>
    <t>Coche con caravana / autocaravana</t>
  </si>
  <si>
    <t>Coche de alquiler</t>
  </si>
  <si>
    <t>Tren</t>
  </si>
  <si>
    <t>Autobús</t>
  </si>
  <si>
    <t>Coche propio</t>
  </si>
  <si>
    <t xml:space="preserve">En pareja </t>
  </si>
  <si>
    <t>Con familiares y / o amigos</t>
  </si>
  <si>
    <t xml:space="preserve">Solo </t>
  </si>
  <si>
    <t>A través de una agencia de viajes Online</t>
  </si>
  <si>
    <t>A través de una agencia de viajes Física</t>
  </si>
  <si>
    <t>Organización propia: a través de Internet</t>
  </si>
  <si>
    <t xml:space="preserve">Organización propia: otros medios  </t>
  </si>
  <si>
    <t xml:space="preserve">Repite visita </t>
  </si>
  <si>
    <t xml:space="preserve">Es la primera vez </t>
  </si>
  <si>
    <t>2. DESCRIPCIÓN DE LA VISITA A CASTILLA Y LEÓN</t>
  </si>
  <si>
    <t>Otras actividades</t>
  </si>
  <si>
    <t xml:space="preserve">Aprender o practicar el idioma </t>
  </si>
  <si>
    <t>Estudios, cursos, etc</t>
  </si>
  <si>
    <t>Disfrutar de balnearios</t>
  </si>
  <si>
    <t>Camino de Santiago</t>
  </si>
  <si>
    <t>Actividades deportivas</t>
  </si>
  <si>
    <t xml:space="preserve">Acudir a sus Fiestas </t>
  </si>
  <si>
    <t>Visitar a familiares o amigos</t>
  </si>
  <si>
    <t>Realizar compras</t>
  </si>
  <si>
    <t>Descansar</t>
  </si>
  <si>
    <t>Visitar la ciudad o localidad</t>
  </si>
  <si>
    <t>Visitar su paisaje y naturaleza</t>
  </si>
  <si>
    <t>Disfrutar de su gastronomía</t>
  </si>
  <si>
    <t>Conocer su arte/historia</t>
  </si>
  <si>
    <t>Visitar sus monumentos</t>
  </si>
  <si>
    <t>Otros motivos</t>
  </si>
  <si>
    <t>Realizar un curso de español</t>
  </si>
  <si>
    <t>Estudios</t>
  </si>
  <si>
    <t>Negocios (Trabajo, motivos profesionales)</t>
  </si>
  <si>
    <t>Visita a familiares o amigos</t>
  </si>
  <si>
    <t>Salida de fin de semana</t>
  </si>
  <si>
    <t>Vacaciones: pasa las vacaciones/ocio/recreo, pero no hace un recorrido turístico</t>
  </si>
  <si>
    <t>Turismo: Realiza un recorrido turístico</t>
  </si>
  <si>
    <t>C. VALORACIÓN DE LA VISITA A CASTILLA Y LEÓN</t>
  </si>
  <si>
    <t>Puntuación de diversos aspectos de Castilla y León</t>
  </si>
  <si>
    <t>Estado de las carreteras</t>
  </si>
  <si>
    <t>Oferta comercial</t>
  </si>
  <si>
    <t>Oferta de ocio complementario</t>
  </si>
  <si>
    <t>Señalización turística</t>
  </si>
  <si>
    <t>Oferta cultural</t>
  </si>
  <si>
    <t>Cuidado del entorno urbano</t>
  </si>
  <si>
    <t>Cuidado medio ambiente y naturaleza</t>
  </si>
  <si>
    <t>Conservación de los monumentos</t>
  </si>
  <si>
    <t>Seguridad ciudadana</t>
  </si>
  <si>
    <t>Atención/amabilidad de la gente</t>
  </si>
  <si>
    <t xml:space="preserve">                                                         DIRECCIONES WEB: BOLETINES DE COYUNTURA TURISTICA</t>
  </si>
  <si>
    <t>www.jcyl.es (Ruta: Turismo &gt; Estudios Turísticos)</t>
  </si>
  <si>
    <t xml:space="preserve">www.turismocastillayleon.com (Banner: Información para profesionales &gt; Datos Turísticos oficiales) </t>
  </si>
  <si>
    <t>DEFINICIONES EMPLEADAS:</t>
  </si>
  <si>
    <t>Se emplean las definiciones aportadas por la Organización Mundial del Turismo en sus Recomendaciones sobre Estadísticas del Turismo.</t>
  </si>
  <si>
    <t>Viajero:</t>
  </si>
  <si>
    <t>Persona que realiza una o más pernoctaciones seguidas en el mismo alojamiento.</t>
  </si>
  <si>
    <t>Pernoctación:</t>
  </si>
  <si>
    <t>Ocupación por una persona de una o más plazas dentro de una jornada hotelera en un mismo establecimento.</t>
  </si>
  <si>
    <t>Grado de Ocupación:</t>
  </si>
  <si>
    <t>Relación, en porcentaje, entre el total medio diario de plazas ocupadas en el mes y el total de plazas disponibles.</t>
  </si>
  <si>
    <t>Estancia media:</t>
  </si>
  <si>
    <t>Relación, entre el total de pernoctaciones realizadas y los viajeros entrados.</t>
  </si>
  <si>
    <t>Visitante:</t>
  </si>
  <si>
    <t xml:space="preserve">Persona que se desplaza a un lugar distinto al de su entorno habitual, por una duración inferior a doce meses, y cuya finalidad principal del viaje no es la de ejercer una actividad que se remunere en el lugar visitado. </t>
  </si>
  <si>
    <t>Turistas (visitantes que pernoctan):</t>
  </si>
  <si>
    <t>Visitante que permanece una noche por lo menos en un medio de alojamiento colectivo o privado en el lugar visitado.</t>
  </si>
  <si>
    <t>Excursionistas (visitantes del día):</t>
  </si>
  <si>
    <t>Visitante que no pernocta.</t>
  </si>
  <si>
    <t>FICHA TÉCNICA: ENCUESTA A LA OFERTA</t>
  </si>
  <si>
    <r>
      <t>Ámbito de la Investigación</t>
    </r>
    <r>
      <rPr>
        <b/>
        <sz val="10"/>
        <rFont val="Arial"/>
        <family val="2"/>
      </rPr>
      <t>:</t>
    </r>
  </si>
  <si>
    <t>Comunidad Autónoma de Castilla y León.</t>
  </si>
  <si>
    <r>
      <t>Universo</t>
    </r>
    <r>
      <rPr>
        <b/>
        <sz val="10"/>
        <rFont val="Arial"/>
        <family val="2"/>
      </rPr>
      <t>:</t>
    </r>
  </si>
  <si>
    <r>
      <t>Unidad informante</t>
    </r>
    <r>
      <rPr>
        <b/>
        <sz val="10"/>
        <rFont val="Arial"/>
        <family val="2"/>
      </rPr>
      <t>:</t>
    </r>
  </si>
  <si>
    <t>Director o Gerente del Alojamiento Turístico.</t>
  </si>
  <si>
    <r>
      <t>Técnica de Investigación</t>
    </r>
    <r>
      <rPr>
        <b/>
        <sz val="10"/>
        <rFont val="Arial"/>
        <family val="2"/>
      </rPr>
      <t>:</t>
    </r>
  </si>
  <si>
    <t xml:space="preserve">Encuestas postal con apoyo de Internet, Fax y Teléfono. </t>
  </si>
  <si>
    <r>
      <t>Periodo de Estudio</t>
    </r>
    <r>
      <rPr>
        <b/>
        <sz val="10"/>
        <rFont val="Arial"/>
        <family val="2"/>
      </rPr>
      <t>:</t>
    </r>
  </si>
  <si>
    <t>Mensual.</t>
  </si>
  <si>
    <r>
      <t>Diseño muestral</t>
    </r>
    <r>
      <rPr>
        <b/>
        <sz val="10"/>
        <rFont val="Arial"/>
        <family val="2"/>
      </rPr>
      <t>:</t>
    </r>
  </si>
  <si>
    <t>Muestreo aleatorio estratificado en función de la provincia y el tipo de alojamiento.</t>
  </si>
  <si>
    <r>
      <t>Tamaño y Error muestral</t>
    </r>
    <r>
      <rPr>
        <b/>
        <sz val="10"/>
        <rFont val="Arial"/>
        <family val="2"/>
      </rPr>
      <t>:</t>
    </r>
  </si>
  <si>
    <t>Tipo de Encuesta:</t>
  </si>
  <si>
    <t>Encuesta personal a los visitante de Castilla y León.</t>
  </si>
  <si>
    <r>
      <t>Ámbito poblacional (Universo)</t>
    </r>
    <r>
      <rPr>
        <b/>
        <sz val="10"/>
        <rFont val="Arial"/>
        <family val="2"/>
      </rPr>
      <t>:</t>
    </r>
  </si>
  <si>
    <t>Visitantes de Castilla y León mayores de 16 años.</t>
  </si>
  <si>
    <t>Ámbito geográfico:</t>
  </si>
  <si>
    <t>Castilla y León.</t>
  </si>
  <si>
    <t>Periodos de encuestación:</t>
  </si>
  <si>
    <t>Muestreo aleatorio estratificado en función de la provincia y el mes de estudio.</t>
  </si>
  <si>
    <r>
      <t>FUENTE</t>
    </r>
    <r>
      <rPr>
        <b/>
        <sz val="10"/>
        <rFont val="Arial"/>
        <family val="2"/>
      </rPr>
      <t xml:space="preserve">: </t>
    </r>
  </si>
  <si>
    <t>Consejería de Cultura y Turismo</t>
  </si>
  <si>
    <t>Dirección General de Turismo</t>
  </si>
  <si>
    <t>Instituto Nacional de la Seguridad Social, elaborado por la Dirección General de Estadística</t>
  </si>
  <si>
    <r>
      <t>ELABORADO POR</t>
    </r>
    <r>
      <rPr>
        <b/>
        <sz val="10"/>
        <rFont val="Arial"/>
        <family val="2"/>
      </rPr>
      <t xml:space="preserve">: </t>
    </r>
  </si>
  <si>
    <t>MADISON Market Research</t>
  </si>
  <si>
    <t>6. APARTAMENTOS TURÍSTICOS</t>
  </si>
  <si>
    <t>5. VIVIENDAS TURÍSTICAS</t>
  </si>
  <si>
    <r>
      <t>A.-</t>
    </r>
    <r>
      <rPr>
        <sz val="12"/>
        <rFont val="Arial"/>
        <family val="2"/>
      </rPr>
      <t xml:space="preserve"> HOTELES Y HOSTALES</t>
    </r>
  </si>
  <si>
    <r>
      <t>B.-</t>
    </r>
    <r>
      <rPr>
        <sz val="12"/>
        <rFont val="Arial"/>
        <family val="2"/>
      </rPr>
      <t xml:space="preserve"> PENSIONES</t>
    </r>
  </si>
  <si>
    <r>
      <t xml:space="preserve">3.- </t>
    </r>
    <r>
      <rPr>
        <b/>
        <sz val="12"/>
        <rFont val="Arial"/>
        <family val="2"/>
      </rPr>
      <t>ALOJAMIENTOS DE TURISMO RURAL</t>
    </r>
  </si>
  <si>
    <r>
      <t xml:space="preserve">4.- </t>
    </r>
    <r>
      <rPr>
        <b/>
        <sz val="12"/>
        <rFont val="Arial"/>
        <family val="2"/>
      </rPr>
      <t>ALBERGUES TURÍSTICOS</t>
    </r>
  </si>
  <si>
    <r>
      <rPr>
        <b/>
        <sz val="12"/>
        <color rgb="FF0000FF"/>
        <rFont val="Arial"/>
        <family val="2"/>
      </rPr>
      <t>5.-</t>
    </r>
    <r>
      <rPr>
        <b/>
        <sz val="12"/>
        <rFont val="Arial"/>
        <family val="2"/>
      </rPr>
      <t xml:space="preserve"> VIVIENDAS DE USO TURÍSTICO</t>
    </r>
  </si>
  <si>
    <r>
      <rPr>
        <b/>
        <sz val="12"/>
        <color rgb="FF0000FF"/>
        <rFont val="Arial"/>
        <family val="2"/>
      </rPr>
      <t>6.-</t>
    </r>
    <r>
      <rPr>
        <b/>
        <sz val="12"/>
        <rFont val="Arial"/>
        <family val="2"/>
      </rPr>
      <t xml:space="preserve"> APARTAMENTOS TURÍSTICOS </t>
    </r>
  </si>
  <si>
    <r>
      <t>1.-</t>
    </r>
    <r>
      <rPr>
        <sz val="12"/>
        <rFont val="Arial"/>
        <family val="2"/>
      </rPr>
      <t xml:space="preserve"> VIAJEROS ESPAÑOLES Y EXTRANJEROS EN CASTILLA Y LEÓN</t>
    </r>
  </si>
  <si>
    <r>
      <t>2.-</t>
    </r>
    <r>
      <rPr>
        <sz val="12"/>
        <rFont val="Arial"/>
        <family val="2"/>
      </rPr>
      <t xml:space="preserve"> DATOS POR TIPO DE ALOJAMIENTO</t>
    </r>
  </si>
  <si>
    <r>
      <t xml:space="preserve">3.- </t>
    </r>
    <r>
      <rPr>
        <sz val="12"/>
        <rFont val="Arial"/>
        <family val="2"/>
      </rPr>
      <t>DATOS POR PROVINCIA</t>
    </r>
  </si>
  <si>
    <r>
      <t>4.-</t>
    </r>
    <r>
      <rPr>
        <sz val="12"/>
        <rFont val="Arial"/>
        <family val="2"/>
      </rPr>
      <t xml:space="preserve"> VIAJEROS ESPAÑOLES: ORIGEN</t>
    </r>
  </si>
  <si>
    <r>
      <t>5.-</t>
    </r>
    <r>
      <rPr>
        <sz val="12"/>
        <rFont val="Arial"/>
        <family val="2"/>
      </rPr>
      <t xml:space="preserve"> VIAJEROS EXTRANJEROS: ORIGEN</t>
    </r>
  </si>
  <si>
    <r>
      <t>2.-</t>
    </r>
    <r>
      <rPr>
        <sz val="12"/>
        <rFont val="Arial"/>
        <family val="2"/>
      </rPr>
      <t xml:space="preserve"> CAMPING DE TURISMO</t>
    </r>
  </si>
  <si>
    <r>
      <t xml:space="preserve">3.- </t>
    </r>
    <r>
      <rPr>
        <sz val="12"/>
        <rFont val="Arial"/>
        <family val="2"/>
      </rPr>
      <t xml:space="preserve">ALOJAMIENTOS DE TURISMO RURAL </t>
    </r>
  </si>
  <si>
    <r>
      <t>4.-</t>
    </r>
    <r>
      <rPr>
        <sz val="12"/>
        <rFont val="Arial"/>
        <family val="2"/>
      </rPr>
      <t xml:space="preserve"> ALBERGUES TURÍSTICOS</t>
    </r>
  </si>
  <si>
    <r>
      <t>5.-</t>
    </r>
    <r>
      <rPr>
        <sz val="12"/>
        <rFont val="Arial"/>
        <family val="2"/>
      </rPr>
      <t xml:space="preserve"> VIVIENDAS DE USO TURÍSTICO</t>
    </r>
  </si>
  <si>
    <r>
      <t>6.-</t>
    </r>
    <r>
      <rPr>
        <sz val="12"/>
        <rFont val="Arial"/>
        <family val="2"/>
      </rPr>
      <t xml:space="preserve"> APARTAMENTOS  TURÍSTICOS</t>
    </r>
  </si>
  <si>
    <r>
      <t xml:space="preserve">1.- </t>
    </r>
    <r>
      <rPr>
        <sz val="12"/>
        <rFont val="Arial"/>
        <family val="2"/>
      </rPr>
      <t>ORGANIZACIÓN DEL VIAJE A CASTILLA Y LEÓN</t>
    </r>
  </si>
  <si>
    <r>
      <t>2.-</t>
    </r>
    <r>
      <rPr>
        <sz val="12"/>
        <rFont val="Arial"/>
        <family val="2"/>
      </rPr>
      <t xml:space="preserve"> DESCRIPCIÓN DE LA VISITA A CASTILLA Y LEÓN</t>
    </r>
  </si>
  <si>
    <r>
      <t>NÚMERO DE PLAZAS</t>
    </r>
    <r>
      <rPr>
        <b/>
        <sz val="14"/>
        <color indexed="12"/>
        <rFont val="Arial"/>
        <family val="2"/>
      </rPr>
      <t xml:space="preserve"> </t>
    </r>
  </si>
  <si>
    <r>
      <t>A.-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EN CASTILLA Y LEÓN</t>
    </r>
  </si>
  <si>
    <r>
      <t>B.-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PROVINCIAS</t>
    </r>
  </si>
  <si>
    <r>
      <t>C.-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Y PERNOCTACIONES POR MESES</t>
    </r>
  </si>
  <si>
    <t>C.- VALORACIÓN DE LA VISITA A CASTILLA Y LEÓN</t>
  </si>
  <si>
    <t>A.- PERFIL SOCIOECONÓMICO DEL VISITANTE DE CASTILLA Y LEÓN</t>
  </si>
  <si>
    <t>B.- DESCRIPCIÓN DE LA VISITA A CASTILLA Y LEÓN</t>
  </si>
  <si>
    <r>
      <t>E.-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SEGÚN PROCEDENCIA</t>
    </r>
  </si>
  <si>
    <r>
      <t>D.-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TIPOLOGÍA DE ESTABLECIMIENTOS</t>
    </r>
  </si>
  <si>
    <t>A.- NÚMERO DE ESTABLECIMIENTOS Y PLAZAS. EVOLUCIÓN</t>
  </si>
  <si>
    <t>B.- ESTABLECIMIENTOS Y PLAZAS POR PROVINCIAS. EVOLUCIÓN</t>
  </si>
  <si>
    <t>C.- ESTABLECIMIENTOS Y PLAZAS POR TIPO DE ALOJAMIENTOS. EVOLUCIÓN</t>
  </si>
  <si>
    <t>D.- RESTAURANTES</t>
  </si>
  <si>
    <r>
      <rPr>
        <b/>
        <sz val="12"/>
        <color rgb="FF003956"/>
        <rFont val="Arial"/>
        <family val="2"/>
      </rPr>
      <t>1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ALOJAMIENTOS HOTELEROS </t>
    </r>
  </si>
  <si>
    <r>
      <rPr>
        <b/>
        <sz val="12"/>
        <color rgb="FF003956"/>
        <rFont val="Arial"/>
        <family val="2"/>
      </rPr>
      <t>2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CAMPING DE TURISMO</t>
    </r>
  </si>
  <si>
    <t>A.- MOVIMIENTO DE VIAJEROS EN CASTILLA Y LEÓN</t>
  </si>
  <si>
    <r>
      <t>B.-</t>
    </r>
    <r>
      <rPr>
        <b/>
        <sz val="24"/>
        <color theme="0"/>
        <rFont val="Arial"/>
        <family val="2"/>
      </rPr>
      <t xml:space="preserve"> MOVIMIENTO DE VIAJEROS POR PROVINCIAS</t>
    </r>
  </si>
  <si>
    <t>C.- MOVIMIENTO DE VIAJEROS Y PERNOCTACIONES POR MESES</t>
  </si>
  <si>
    <t>D.- MOVIMIENTO DE VIAJEROS POR TIPOLOGIA DE ESTABLECIMIENTOS</t>
  </si>
  <si>
    <t>1.- ALOJAMIENTOS HOTELEROS</t>
  </si>
  <si>
    <t>2.- CAMPING</t>
  </si>
  <si>
    <t>3.- ALOJAMIENTOS DE TURISMO RURAL</t>
  </si>
  <si>
    <t>4.- ALBERGUES TURÍSTICOS</t>
  </si>
  <si>
    <t>5.- VIVIENDAS DE USO TURÍSTICO</t>
  </si>
  <si>
    <t>6.- APARTAMENTOS TURÍSTICOS</t>
  </si>
  <si>
    <t>E.- MOVIMIENTO DE VIAJEROS SEGÚN SU PROCEDENCIA</t>
  </si>
  <si>
    <t>1.- VIAJEROS ESPAÑOLES Y EXTRANJEROS EN CASTILLA Y LEÓN</t>
  </si>
  <si>
    <t>3.- DATOS POR PROVINCIAS</t>
  </si>
  <si>
    <t>2.- DATOS POR TIPO DE ALOJAMIENTO</t>
  </si>
  <si>
    <t>4.- VIAJEROS ESPAÑOLES: ORIGEN</t>
  </si>
  <si>
    <t>5.- VIAJEROS EXTRANJEROS: ORIGEN</t>
  </si>
  <si>
    <r>
      <t>A.-</t>
    </r>
    <r>
      <rPr>
        <b/>
        <sz val="24"/>
        <color theme="0"/>
        <rFont val="Arial"/>
        <family val="2"/>
      </rPr>
      <t xml:space="preserve"> NÚMERO DE  ESTABLECIMIENTOS Y PLAZAS . EVOLUCIÓN</t>
    </r>
  </si>
  <si>
    <t>B.-  ESTABLECIMIENTOS Y PLAZAS POR PROVINCIAS. EVOLUCIÓN</t>
  </si>
  <si>
    <t>C.-  ESTABLECIMIENTOS Y PLAZAS POR TIPO DE ALOJAMIENTOS.  EVOLUCIÓN</t>
  </si>
  <si>
    <t>1.- HOTELES, HOSTALES Y PENSIONES</t>
  </si>
  <si>
    <t>2.- CAMPING DE TURISMO</t>
  </si>
  <si>
    <t>A.- PERFIL SOCIO-ECONÓMICO DEL VISITANTE DE CASTILLA Y LEÓN</t>
  </si>
  <si>
    <t>B.- DESCRIPCIÓN  DE LA VISITA A CASTILLA Y LEÓN</t>
  </si>
  <si>
    <t>1.- ORGANIZACIÓN DEL VIAJE A CASTILLA Y LEÓN</t>
  </si>
  <si>
    <t>2.- DESCRIPCIÓN DE LA VISITA A CASTILLA Y LEÓN</t>
  </si>
  <si>
    <t>VIAJERO</t>
  </si>
  <si>
    <t>Persona que realiza una o más pernoctaciones seguidas en el mismo alojamiento</t>
  </si>
  <si>
    <t>PERNOCTACIÓN</t>
  </si>
  <si>
    <t>Ocupación por una persona de una plaza dentro de una jornada hotelera y en un mismo establecimiento.</t>
  </si>
  <si>
    <t>Relación entre el total de pernoctaciones realizadas y los viajeros entrados.</t>
  </si>
  <si>
    <t xml:space="preserve">FICHA TÉCNICA GENERAL </t>
  </si>
  <si>
    <t>UNIVERSO</t>
  </si>
  <si>
    <t>Alojamientos Turísticos Reglados (Alojamientos Hoteleros, Alojamientos de Turismo Rural, Campamentos, Albergues, Viviendas de uso turístico y Apartamentos).</t>
  </si>
  <si>
    <t>UNIDAD INFORMANTE</t>
  </si>
  <si>
    <t>PERIODO DE ESTUDIO</t>
  </si>
  <si>
    <t>Mensual</t>
  </si>
  <si>
    <t>DISEÑO MUESTRAL</t>
  </si>
  <si>
    <t>Muestreo aleatorio estratificado en función de la provincia y el tipo de alojamiento</t>
  </si>
  <si>
    <t xml:space="preserve"> Encuesta personal a los visitantes de Castilla y León</t>
  </si>
  <si>
    <t>FUENTE: CONSEJERIA DE CULTURA Y TURISMO, DIRECCIÓN GENERAL DE TURISMO</t>
  </si>
  <si>
    <t xml:space="preserve">TIPO DE ENCUESTA  </t>
  </si>
  <si>
    <t>ÁMBITO GEOGRÁFICO</t>
  </si>
  <si>
    <t>Muestreo aleatorio estratificado en función de la provincia y el mes de estudio</t>
  </si>
  <si>
    <r>
      <t>■</t>
    </r>
    <r>
      <rPr>
        <b/>
        <sz val="24"/>
        <color rgb="FF7DB51A"/>
        <rFont val="Arial"/>
        <family val="2"/>
      </rPr>
      <t xml:space="preserve"> </t>
    </r>
    <r>
      <rPr>
        <b/>
        <sz val="12"/>
        <color rgb="FF7DB51A"/>
        <rFont val="Arial"/>
        <family val="2"/>
      </rPr>
      <t>MEDIA ANUAL</t>
    </r>
  </si>
  <si>
    <r>
      <t xml:space="preserve">■ </t>
    </r>
    <r>
      <rPr>
        <b/>
        <sz val="12"/>
        <color theme="4"/>
        <rFont val="Arial"/>
        <family val="2"/>
      </rPr>
      <t>ENERO</t>
    </r>
  </si>
  <si>
    <r>
      <t xml:space="preserve">■ </t>
    </r>
    <r>
      <rPr>
        <b/>
        <sz val="12"/>
        <color theme="4"/>
        <rFont val="Arial"/>
        <family val="2"/>
      </rPr>
      <t>DICIEMBRE</t>
    </r>
  </si>
  <si>
    <r>
      <t xml:space="preserve">■ </t>
    </r>
    <r>
      <rPr>
        <b/>
        <sz val="12"/>
        <color theme="4"/>
        <rFont val="Arial"/>
        <family val="2"/>
      </rPr>
      <t>NOVIEMBRE</t>
    </r>
  </si>
  <si>
    <r>
      <t xml:space="preserve">■ </t>
    </r>
    <r>
      <rPr>
        <b/>
        <sz val="12"/>
        <color theme="4"/>
        <rFont val="Arial"/>
        <family val="2"/>
      </rPr>
      <t>OCTUBRE</t>
    </r>
  </si>
  <si>
    <r>
      <t xml:space="preserve">■ </t>
    </r>
    <r>
      <rPr>
        <b/>
        <sz val="12"/>
        <color theme="4"/>
        <rFont val="Arial"/>
        <family val="2"/>
      </rPr>
      <t>SEPTIEMBRE</t>
    </r>
  </si>
  <si>
    <r>
      <t xml:space="preserve">■ </t>
    </r>
    <r>
      <rPr>
        <b/>
        <sz val="12"/>
        <color theme="4"/>
        <rFont val="Arial"/>
        <family val="2"/>
      </rPr>
      <t>AGOSTO</t>
    </r>
  </si>
  <si>
    <r>
      <t xml:space="preserve">■ </t>
    </r>
    <r>
      <rPr>
        <b/>
        <sz val="12"/>
        <color theme="4"/>
        <rFont val="Arial"/>
        <family val="2"/>
      </rPr>
      <t>JULIO</t>
    </r>
  </si>
  <si>
    <r>
      <t xml:space="preserve">■ </t>
    </r>
    <r>
      <rPr>
        <b/>
        <sz val="12"/>
        <color theme="4"/>
        <rFont val="Arial"/>
        <family val="2"/>
      </rPr>
      <t>JUNIO</t>
    </r>
  </si>
  <si>
    <r>
      <t xml:space="preserve">■ </t>
    </r>
    <r>
      <rPr>
        <b/>
        <sz val="12"/>
        <color theme="4"/>
        <rFont val="Arial"/>
        <family val="2"/>
      </rPr>
      <t>MAYO</t>
    </r>
  </si>
  <si>
    <r>
      <t xml:space="preserve">■ </t>
    </r>
    <r>
      <rPr>
        <b/>
        <sz val="12"/>
        <color theme="4"/>
        <rFont val="Arial"/>
        <family val="2"/>
      </rPr>
      <t>ABRIL</t>
    </r>
  </si>
  <si>
    <r>
      <t xml:space="preserve">■ </t>
    </r>
    <r>
      <rPr>
        <b/>
        <sz val="12"/>
        <color theme="4"/>
        <rFont val="Arial"/>
        <family val="2"/>
      </rPr>
      <t>MARZO</t>
    </r>
  </si>
  <si>
    <r>
      <t xml:space="preserve">■ </t>
    </r>
    <r>
      <rPr>
        <b/>
        <sz val="12"/>
        <color theme="4"/>
        <rFont val="Arial"/>
        <family val="2"/>
      </rPr>
      <t>FEBRERO</t>
    </r>
  </si>
  <si>
    <t>TOTAL ALOJAMIE.</t>
  </si>
  <si>
    <t>VIVIEND. TURIST.</t>
  </si>
  <si>
    <t>* En julio 2018 se modifica el universo del estudio al incorporar al análisis las viviendas de uso turístico y los apartamentos turísticos</t>
  </si>
  <si>
    <t>DICIEMBRE 2019</t>
  </si>
  <si>
    <r>
      <t xml:space="preserve"> - Hotel Rural (H.R.):</t>
    </r>
    <r>
      <rPr>
        <sz val="12"/>
        <color rgb="FF003956"/>
        <rFont val="Arial"/>
        <family val="2"/>
      </rPr>
      <t xml:space="preserve"> Establecimiento de turismo rural cuyas dependencias constituyan un todo homogéneo con entradas y, en su caso, escaleras y ascensores de uso exclusivo, que reunan los requisitos establecidos en el Decreto.</t>
    </r>
  </si>
  <si>
    <r>
      <t xml:space="preserve"> - Posada (PO): </t>
    </r>
    <r>
      <rPr>
        <sz val="12"/>
        <color rgb="FF003956"/>
        <rFont val="Arial"/>
        <family val="2"/>
      </rPr>
      <t>Establecimiento de alojamiento de turismo rural ubicado en un edificio de valor arquitectónico, tradicional, histórico, cultural o etnográfico y , que reunan los requisitos establecidos en el Decreto.</t>
    </r>
  </si>
  <si>
    <r>
      <t xml:space="preserve"> - Casa Rural (C.R.):</t>
    </r>
    <r>
      <rPr>
        <sz val="12"/>
        <color rgb="FF003956"/>
        <rFont val="Arial"/>
        <family val="2"/>
      </rPr>
      <t xml:space="preserve"> Establecimento de alojamiento de turismo rural que esté situado en una vivienda que ocupe la totalidad de un edificio o una  parte del mismo con salida propia a un elemento común o a una vía pública, constando a lo sumo de planta baja, primero y bajo cubierta, que reuna los requisitos establecidos en el Decreto</t>
    </r>
  </si>
  <si>
    <t>Alojamientos Turísticos Reglados (Alojamientos Hoteleros, Alojamientos de Turismo Rural, Campamentos, albergues, viviendas y apartamentos turísticos).</t>
  </si>
  <si>
    <t>Estudios primarios</t>
  </si>
  <si>
    <t>Bachillerato / Módulo (FP)</t>
  </si>
  <si>
    <t>Alojamientos reglados</t>
  </si>
  <si>
    <t>Alojamientos no reglados</t>
  </si>
  <si>
    <t>Turismo enológico (visitar bodegas, degustación de</t>
  </si>
  <si>
    <t>Turismo Activo (realizar actividades recreativas o</t>
  </si>
  <si>
    <t>2. CAMPINGS DE TURISMO</t>
  </si>
  <si>
    <t>1. ALOJAMIENTOS HOTELEROS</t>
  </si>
  <si>
    <t>CAMPINGS</t>
  </si>
  <si>
    <t xml:space="preserve">2. CAMPINGS DE TURISMO </t>
  </si>
  <si>
    <t>1. HOTELES, HOSTALES Y PENSIONES</t>
  </si>
  <si>
    <t>3. CAMPINGS DE TURISMO</t>
  </si>
  <si>
    <t>CAMPING</t>
  </si>
  <si>
    <t>932 encuestas, fijado un nivel de error máximo para datos globales del 2,00%, en condiciones normales de muestreo (p=q=0,5, sigma=1,64).</t>
  </si>
  <si>
    <t>5. ALBERGUES, VIVIENDAS Y APARTAMENTOS TURÍSTICOS</t>
  </si>
  <si>
    <t>ALBERGUES, VIVIENDAS Y APARTAMENTOS TURÍSTICOS</t>
  </si>
  <si>
    <t>III.- GASTO TURÍSTICO</t>
  </si>
  <si>
    <t>D.- GASTO REALIZADO POR LOS VIAJEROS SEGÚN EL TIPO DE ESTABLECIMIENTO DONDE SE ALOJAN</t>
  </si>
  <si>
    <t>V.- PERFIL Y COMPORTAMIENTO DE LA DEMANDA TURÍSTICA EN CASTILLA Y LEÓN</t>
  </si>
  <si>
    <t>1. DISTRIBUCIÓN DEL GASTO POR TIPO DE ALOJAMIENTO</t>
  </si>
  <si>
    <r>
      <t>4.-</t>
    </r>
    <r>
      <rPr>
        <sz val="12"/>
        <rFont val="Arial"/>
        <family val="2"/>
      </rPr>
      <t xml:space="preserve"> ALOJAMIENTOS DE TURISMO RURAL </t>
    </r>
  </si>
  <si>
    <r>
      <t>2.-</t>
    </r>
    <r>
      <rPr>
        <sz val="12"/>
        <rFont val="Arial"/>
        <family val="2"/>
      </rPr>
      <t xml:space="preserve"> ALOJAMIENTOS HOTELEROS</t>
    </r>
  </si>
  <si>
    <r>
      <t xml:space="preserve">3.- </t>
    </r>
    <r>
      <rPr>
        <sz val="12"/>
        <rFont val="Arial"/>
        <family val="2"/>
      </rPr>
      <t>CAMPINGS DE TURISMO</t>
    </r>
  </si>
  <si>
    <t>IV.- EMPLEO TURÍSTICO</t>
  </si>
  <si>
    <t>A.- CIFRAS GENERALES</t>
  </si>
  <si>
    <t>B.-  EMPLEO TURÍSTICO POR PROVINCIAS</t>
  </si>
  <si>
    <r>
      <rPr>
        <b/>
        <sz val="12"/>
        <color rgb="FF0000FF"/>
        <rFont val="Arial"/>
        <family val="2"/>
      </rPr>
      <t>1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DISTRIBUCIÓN DEL GASTO POR TIPO DE ALOJAMIENTO</t>
    </r>
  </si>
  <si>
    <r>
      <rPr>
        <b/>
        <sz val="12"/>
        <color rgb="FF0000FF"/>
        <rFont val="Arial"/>
        <family val="2"/>
      </rPr>
      <t>1.</t>
    </r>
    <r>
      <rPr>
        <b/>
        <sz val="12"/>
        <color indexed="12"/>
        <rFont val="Arial"/>
        <family val="2"/>
      </rPr>
      <t>-</t>
    </r>
    <r>
      <rPr>
        <sz val="12"/>
        <rFont val="Arial"/>
        <family val="2"/>
      </rPr>
      <t xml:space="preserve"> HOTELES, HOSTALES Y PENSIONES</t>
    </r>
  </si>
  <si>
    <t>1.- DISTRIBUCIÓN DEL GASTO POR TIPO DE ALOJAMIENTO</t>
  </si>
  <si>
    <t>2.- ALOJAMIENTOS HOTELEROS</t>
  </si>
  <si>
    <t>3.- CAMPINGS DE TURISMO</t>
  </si>
  <si>
    <t xml:space="preserve">4.- ALOJAMIENTOS DE TURISMO RURAL </t>
  </si>
  <si>
    <t>5.- ALBERGUES , VIVIENDAS Y APARTAMENTOS TURÍSTICOS</t>
  </si>
  <si>
    <t>PAGINA: 37</t>
  </si>
  <si>
    <t>PAGINA: 38</t>
  </si>
  <si>
    <t>PAGINA: 39</t>
  </si>
  <si>
    <t xml:space="preserve"> CIFRAS GENERALES DEL GASTO TURÍSTICO TOTAL</t>
  </si>
  <si>
    <t xml:space="preserve"> GASTO TURÍSTICO TOTAL EN CADA UNA DE LAS PROVINCIAS</t>
  </si>
  <si>
    <t xml:space="preserve">GASTO TURÍSTICO TOTAL POR MESES </t>
  </si>
  <si>
    <t>7. EXCURSIONISTAS</t>
  </si>
  <si>
    <t>8. TURISTAS ALOJADOS EN ESTABLECIMIENTOS PRIVADOS</t>
  </si>
  <si>
    <t>EXCURSIONISTAS</t>
  </si>
  <si>
    <t>ALOJAMIENTO PRIVADO</t>
  </si>
  <si>
    <t>DISTRIBUCIÓN DEL GASTO POR TIPO DE ALOJAMIENTO</t>
  </si>
  <si>
    <t>A1.- CIFRAS GENERALES DEL GASTO TURÍSTICO TOTAL</t>
  </si>
  <si>
    <t>A2.- CIFRAS GENERALES DE ALOJAMIENTOS REGLADOS</t>
  </si>
  <si>
    <t>B1.- GASTO TURÍSTICO TOTAL EN CADA UNA DE LAS PROVINCIAS</t>
  </si>
  <si>
    <t>C1.- GASTO TURÍSTICO TOTAL POR MESES</t>
  </si>
  <si>
    <t>E.-GASTO DE EXCURSIONISTAS</t>
  </si>
  <si>
    <t>F.- GASTO DE TURISTAS ALOJADOS EN ESTABLECIMIENTOS PRIVADOS</t>
  </si>
  <si>
    <t>RESULTADOS  2020</t>
  </si>
  <si>
    <t>AÑO 2020</t>
  </si>
  <si>
    <t>DICIEMBRE 2020</t>
  </si>
  <si>
    <t>´DICIEMBRE 2020</t>
  </si>
  <si>
    <t>GASTO 2020</t>
  </si>
  <si>
    <t>DICIEMBRE DE 2020</t>
  </si>
  <si>
    <t>Nº DE ESTABLECIMIENTOS (DICIEMBRE 2020)</t>
  </si>
  <si>
    <t>Nº DE PLAZAS (DICIEMBRE 2020)</t>
  </si>
  <si>
    <t>Gasto 2020</t>
  </si>
  <si>
    <t>DICIEMBRE         DE 2020</t>
  </si>
  <si>
    <t>HOSTELERÍA 2020</t>
  </si>
  <si>
    <t>AGENCIAS DE VIAJES 2020</t>
  </si>
  <si>
    <t>TOTAL ANUAL 2020</t>
  </si>
  <si>
    <t>1.755 encuestas, fijado un nivel de error máximo para datos globales del 2,3%, en condiciones normales de muestreo (p=q=0,5, sigma=1,96).</t>
  </si>
  <si>
    <t>El periodo de realización de entrevistas corresponde a los meses de enero a diciembre de 2020</t>
  </si>
  <si>
    <r>
      <t xml:space="preserve">ÁMBITO DE LA INVESTIGACIÓN: </t>
    </r>
    <r>
      <rPr>
        <sz val="14"/>
        <color theme="9" tint="-0.249977111117893"/>
        <rFont val="Arial"/>
        <family val="2"/>
      </rPr>
      <t>Comunidad de Castilla y León</t>
    </r>
  </si>
  <si>
    <r>
      <t xml:space="preserve">TÉCNICA DE INVESTIGACIÓN: </t>
    </r>
    <r>
      <rPr>
        <sz val="14"/>
        <color theme="9" tint="-0.249977111117893"/>
        <rFont val="Arial"/>
        <family val="2"/>
      </rPr>
      <t>Encuesta postal con apoyo de internet, fax y teléfono</t>
    </r>
  </si>
  <si>
    <r>
      <t xml:space="preserve">TAMAÑO Y ERROR MUESTRAL: </t>
    </r>
    <r>
      <rPr>
        <sz val="14"/>
        <color theme="9" tint="-0.249977111117893"/>
        <rFont val="Arial"/>
        <family val="2"/>
      </rPr>
      <t>932 encuestas, fijado un nivel de error máximo para datos globales del 2,00%, en condiciones normales de muestreo   (p=q=0,5,                     sigma =1,64).</t>
    </r>
  </si>
  <si>
    <r>
      <t xml:space="preserve">ÁMBITO POBLACIONAL (UNIVERSO): </t>
    </r>
    <r>
      <rPr>
        <sz val="14"/>
        <color theme="9" tint="-0.249977111117893"/>
        <rFont val="Arial"/>
        <family val="2"/>
      </rPr>
      <t>Visitantes de Castilla y León mayores de 16 años</t>
    </r>
  </si>
  <si>
    <r>
      <t xml:space="preserve">PERIODOS DE ENCUESTACIÓN: </t>
    </r>
    <r>
      <rPr>
        <sz val="14"/>
        <color theme="9" tint="-0.249977111117893"/>
        <rFont val="Arial"/>
        <family val="2"/>
      </rPr>
      <t>El periodo de realización de entrevistas corresponde a los meses de enero a diciembre de 2020</t>
    </r>
  </si>
  <si>
    <r>
      <t xml:space="preserve">TAMAÑO Y ERROR MUESTRAL: </t>
    </r>
    <r>
      <rPr>
        <sz val="14"/>
        <color theme="9" tint="-0.249977111117893"/>
        <rFont val="Arial"/>
        <family val="2"/>
      </rPr>
      <t>1.755 encuestas, fijado un nivel de error máximo para datos globales del 2,3% en condiciones normales de muestreo (95% nivel de confianza) (p=q=0,5)</t>
    </r>
  </si>
  <si>
    <t>PAGINA: 33</t>
  </si>
  <si>
    <t>PAGINA: 34</t>
  </si>
  <si>
    <t xml:space="preserve">PAGINA: 35 </t>
  </si>
  <si>
    <t xml:space="preserve">PAGINA: 36 </t>
  </si>
  <si>
    <t>PAGINA: 40</t>
  </si>
  <si>
    <t>PAGINA: 41</t>
  </si>
  <si>
    <t>PAGINA: 42</t>
  </si>
  <si>
    <t>PAGINA: 43</t>
  </si>
  <si>
    <t>PAGINA: 44</t>
  </si>
  <si>
    <t>B2.- GASTO TURÍSTICO REALIZADO POR LOS VIAJEROS EN LOS ALOJAMIENTOS REGLADOS EN CADA UNA DE LAS PROVINCIAS</t>
  </si>
  <si>
    <t>C2.- GASTO TURÍSTICO TOTAL EN LOS ALOJAMIENTOS REGLADOS POR MESES</t>
  </si>
  <si>
    <t>A1.- CIFRAS GENERALES DEL GASTO TURISTICO TOTAL</t>
  </si>
  <si>
    <t>C2.- GASTO TURÍSTICO REALIZADO POR LOS VIAJEROS EN LOS ALOJAMIENTOS REGLADOS POR MESES</t>
  </si>
  <si>
    <r>
      <t>5.-</t>
    </r>
    <r>
      <rPr>
        <sz val="12"/>
        <rFont val="Arial"/>
        <family val="2"/>
      </rPr>
      <t xml:space="preserve"> ALBERGUES, VIVIENDAS Y APARTAMENTOS TURÍSTICOS</t>
    </r>
  </si>
  <si>
    <t>E.- GASTO DE EXCURSIONISTAS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</si>
</sst>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_-* #,##0.00\ _P_t_s_-;\-* #,##0.00\ _P_t_s_-;_-* &quot;-&quot;??\ _P_t_s_-;_-@_-"/>
    <numFmt numFmtId="166" formatCode="_-* #,##0\ _P_t_s_-;\-* #,##0\ _P_t_s_-;_-* &quot;-&quot;??\ _P_t_s_-;_-@_-"/>
    <numFmt numFmtId="167" formatCode="0.0000"/>
    <numFmt numFmtId="168" formatCode="0.0%"/>
    <numFmt numFmtId="169" formatCode="_-* #,##0_-;\-* #,##0_-;_-* &quot;-&quot;??_-;_-@_-"/>
    <numFmt numFmtId="170" formatCode="#,##0_ ;\-#,##0\ "/>
    <numFmt numFmtId="171" formatCode="#,##0.00_ ;\-#,##0.00\ "/>
    <numFmt numFmtId="172" formatCode="#,##0.0"/>
  </numFmts>
  <fonts count="11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sz val="22"/>
      <name val="Arial"/>
      <family val="2"/>
    </font>
    <font>
      <sz val="11"/>
      <color indexed="61"/>
      <name val="Arial"/>
      <family val="2"/>
    </font>
    <font>
      <b/>
      <i/>
      <u/>
      <sz val="12"/>
      <name val="Arial"/>
      <family val="2"/>
    </font>
    <font>
      <b/>
      <i/>
      <u/>
      <sz val="10"/>
      <name val="Arial"/>
      <family val="2"/>
    </font>
    <font>
      <b/>
      <sz val="14"/>
      <color indexed="10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u/>
      <sz val="12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7"/>
      <color indexed="8"/>
      <name val="Verdana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b/>
      <sz val="12"/>
      <color indexed="10"/>
      <name val="Arial"/>
      <family val="2"/>
    </font>
    <font>
      <sz val="10"/>
      <color indexed="8"/>
      <name val="Arial"/>
      <family val="2"/>
    </font>
    <font>
      <b/>
      <i/>
      <u/>
      <sz val="14"/>
      <color indexed="10"/>
      <name val="Arial"/>
      <family val="2"/>
    </font>
    <font>
      <b/>
      <i/>
      <u/>
      <sz val="10"/>
      <color indexed="10"/>
      <name val="Arial"/>
      <family val="2"/>
    </font>
    <font>
      <b/>
      <sz val="11"/>
      <color indexed="12"/>
      <name val="Arial"/>
      <family val="2"/>
    </font>
    <font>
      <i/>
      <sz val="8"/>
      <name val="Arial"/>
      <family val="2"/>
    </font>
    <font>
      <i/>
      <sz val="8"/>
      <color indexed="10"/>
      <name val="Arial"/>
      <family val="2"/>
    </font>
    <font>
      <sz val="9"/>
      <color indexed="8"/>
      <name val="Verdana"/>
      <family val="2"/>
    </font>
    <font>
      <b/>
      <sz val="9"/>
      <name val="Verdana"/>
      <family val="2"/>
    </font>
    <font>
      <i/>
      <sz val="7"/>
      <color indexed="8"/>
      <name val="Arial"/>
      <family val="2"/>
    </font>
    <font>
      <sz val="12"/>
      <color indexed="10"/>
      <name val="Arial"/>
      <family val="2"/>
    </font>
    <font>
      <b/>
      <u/>
      <sz val="10"/>
      <color indexed="10"/>
      <name val="Arial"/>
      <family val="2"/>
    </font>
    <font>
      <b/>
      <sz val="50"/>
      <color theme="9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30"/>
      <color theme="0"/>
      <name val="Arial"/>
      <family val="2"/>
    </font>
    <font>
      <b/>
      <sz val="24"/>
      <color theme="0"/>
      <name val="Arial"/>
      <family val="2"/>
    </font>
    <font>
      <b/>
      <sz val="50"/>
      <color theme="0"/>
      <name val="Arial"/>
      <family val="2"/>
    </font>
    <font>
      <b/>
      <sz val="55"/>
      <color theme="0"/>
      <name val="Arial"/>
      <family val="2"/>
    </font>
    <font>
      <b/>
      <sz val="50"/>
      <color rgb="FFFECE00"/>
      <name val="Arial"/>
      <family val="2"/>
    </font>
    <font>
      <sz val="22"/>
      <color indexed="12"/>
      <name val="Arial"/>
      <family val="2"/>
    </font>
    <font>
      <b/>
      <sz val="12"/>
      <color rgb="FF0000FF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24"/>
      <color indexed="10"/>
      <name val="Arial"/>
      <family val="2"/>
    </font>
    <font>
      <b/>
      <sz val="18"/>
      <color indexed="10"/>
      <name val="Arial"/>
      <family val="2"/>
    </font>
    <font>
      <b/>
      <sz val="22"/>
      <color indexed="12"/>
      <name val="Arial"/>
      <family val="2"/>
    </font>
    <font>
      <b/>
      <sz val="16"/>
      <color indexed="12"/>
      <name val="Arial"/>
      <family val="2"/>
    </font>
    <font>
      <b/>
      <sz val="11"/>
      <color rgb="FF993366"/>
      <name val="Arial"/>
      <family val="2"/>
    </font>
    <font>
      <b/>
      <sz val="16"/>
      <color indexed="10"/>
      <name val="Arial"/>
      <family val="2"/>
    </font>
    <font>
      <b/>
      <sz val="26"/>
      <color indexed="61"/>
      <name val="Arial"/>
      <family val="2"/>
    </font>
    <font>
      <b/>
      <sz val="26"/>
      <color indexed="12"/>
      <name val="Arial"/>
      <family val="2"/>
    </font>
    <font>
      <b/>
      <sz val="24"/>
      <color indexed="44"/>
      <name val="Arial"/>
      <family val="2"/>
    </font>
    <font>
      <b/>
      <sz val="22"/>
      <color indexed="10"/>
      <name val="Arial"/>
      <family val="2"/>
    </font>
    <font>
      <b/>
      <sz val="11"/>
      <color indexed="10"/>
      <name val="Arial"/>
      <family val="2"/>
    </font>
    <font>
      <b/>
      <sz val="10"/>
      <color rgb="FFA50021"/>
      <name val="Arial"/>
      <family val="2"/>
    </font>
    <font>
      <b/>
      <sz val="9"/>
      <color indexed="12"/>
      <name val="Arial"/>
      <family val="2"/>
    </font>
    <font>
      <b/>
      <sz val="11"/>
      <color rgb="FF0000FF"/>
      <name val="Arial"/>
      <family val="2"/>
    </font>
    <font>
      <b/>
      <sz val="36"/>
      <color indexed="10"/>
      <name val="Arial"/>
      <family val="2"/>
    </font>
    <font>
      <b/>
      <sz val="11"/>
      <color indexed="61"/>
      <name val="Arial"/>
      <family val="2"/>
    </font>
    <font>
      <b/>
      <sz val="11"/>
      <color indexed="20"/>
      <name val="Arial"/>
      <family val="2"/>
    </font>
    <font>
      <b/>
      <sz val="14"/>
      <color indexed="12"/>
      <name val="Arial"/>
      <family val="2"/>
    </font>
    <font>
      <b/>
      <sz val="12"/>
      <color rgb="FF993366"/>
      <name val="Arial"/>
      <family val="2"/>
    </font>
    <font>
      <b/>
      <sz val="12"/>
      <color indexed="4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3956"/>
      <name val="Arial"/>
      <family val="2"/>
    </font>
    <font>
      <sz val="10"/>
      <color rgb="FF003956"/>
      <name val="Arial"/>
      <family val="2"/>
    </font>
    <font>
      <b/>
      <sz val="20"/>
      <color theme="0"/>
      <name val="Arial"/>
      <family val="2"/>
    </font>
    <font>
      <b/>
      <sz val="26"/>
      <color theme="0"/>
      <name val="Arial"/>
      <family val="2"/>
    </font>
    <font>
      <sz val="26"/>
      <name val="Arial"/>
      <family val="2"/>
    </font>
    <font>
      <b/>
      <sz val="12"/>
      <color rgb="FF003956"/>
      <name val="Arial"/>
      <family val="2"/>
    </font>
    <font>
      <b/>
      <sz val="22"/>
      <color theme="0"/>
      <name val="Arial"/>
      <family val="2"/>
    </font>
    <font>
      <sz val="10"/>
      <color rgb="FF0000FF"/>
      <name val="Arial"/>
      <family val="2"/>
    </font>
    <font>
      <b/>
      <sz val="16"/>
      <color theme="0"/>
      <name val="Arial"/>
      <family val="2"/>
    </font>
    <font>
      <b/>
      <sz val="36"/>
      <color theme="0"/>
      <name val="Arial"/>
      <family val="2"/>
    </font>
    <font>
      <sz val="12"/>
      <color rgb="FF0000FF"/>
      <name val="Arial"/>
      <family val="2"/>
    </font>
    <font>
      <b/>
      <sz val="18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b/>
      <sz val="14"/>
      <color rgb="FF066686"/>
      <name val="Arial"/>
      <family val="2"/>
    </font>
    <font>
      <sz val="14"/>
      <color theme="9" tint="-0.249977111117893"/>
      <name val="Arial"/>
      <family val="2"/>
    </font>
    <font>
      <sz val="14"/>
      <color rgb="FF066686"/>
      <name val="Arial"/>
      <family val="2"/>
    </font>
    <font>
      <b/>
      <sz val="12"/>
      <color theme="0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20"/>
      <color rgb="FF003956"/>
      <name val="Arial"/>
      <family val="2"/>
    </font>
    <font>
      <sz val="11"/>
      <color theme="1" tint="0.34998626667073579"/>
      <name val="Arial"/>
      <family val="2"/>
    </font>
    <font>
      <b/>
      <sz val="11"/>
      <color theme="0"/>
      <name val="Arial"/>
      <family val="2"/>
    </font>
    <font>
      <b/>
      <sz val="11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26"/>
      <color rgb="FF7DB51A"/>
      <name val="Arial"/>
      <family val="2"/>
    </font>
    <font>
      <b/>
      <sz val="24"/>
      <color rgb="FF7DB51A"/>
      <name val="Arial"/>
      <family val="2"/>
    </font>
    <font>
      <b/>
      <sz val="12"/>
      <color rgb="FF7DB51A"/>
      <name val="Arial"/>
      <family val="2"/>
    </font>
    <font>
      <sz val="10"/>
      <color rgb="FF7DB51A"/>
      <name val="Arial"/>
      <family val="2"/>
    </font>
    <font>
      <sz val="11"/>
      <color rgb="FF7DB51A"/>
      <name val="Arial"/>
      <family val="2"/>
    </font>
    <font>
      <b/>
      <sz val="26"/>
      <color theme="4"/>
      <name val="Arial"/>
      <family val="2"/>
    </font>
    <font>
      <b/>
      <sz val="12"/>
      <color theme="4"/>
      <name val="Arial"/>
      <family val="2"/>
    </font>
    <font>
      <sz val="10"/>
      <color theme="4"/>
      <name val="Arial"/>
      <family val="2"/>
    </font>
    <font>
      <sz val="11"/>
      <color theme="4"/>
      <name val="Arial"/>
      <family val="2"/>
    </font>
    <font>
      <b/>
      <sz val="16"/>
      <color theme="4"/>
      <name val="Arial"/>
      <family val="2"/>
    </font>
    <font>
      <b/>
      <sz val="16"/>
      <color rgb="FF7DB51A"/>
      <name val="Arial"/>
      <family val="2"/>
    </font>
    <font>
      <sz val="10"/>
      <color theme="1" tint="0.34998626667073579"/>
      <name val="Arial"/>
      <family val="2"/>
    </font>
    <font>
      <sz val="11"/>
      <color theme="0"/>
      <name val="Arial"/>
      <family val="2"/>
    </font>
    <font>
      <sz val="12"/>
      <color rgb="FF003956"/>
      <name val="Arial"/>
      <family val="2"/>
    </font>
    <font>
      <b/>
      <sz val="9"/>
      <color theme="0"/>
      <name val="Arial"/>
      <family val="2"/>
    </font>
    <font>
      <b/>
      <sz val="8"/>
      <color theme="1" tint="0.34998626667073579"/>
      <name val="Arial"/>
      <family val="2"/>
    </font>
    <font>
      <b/>
      <sz val="18"/>
      <color rgb="FF066686"/>
      <name val="Arial"/>
      <family val="2"/>
    </font>
    <font>
      <b/>
      <sz val="18"/>
      <color rgb="FF0000F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E30B34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66686"/>
      </left>
      <right/>
      <top style="medium">
        <color rgb="FF066686"/>
      </top>
      <bottom/>
      <diagonal/>
    </border>
    <border>
      <left/>
      <right/>
      <top style="medium">
        <color rgb="FF066686"/>
      </top>
      <bottom/>
      <diagonal/>
    </border>
    <border>
      <left/>
      <right style="medium">
        <color rgb="FF066686"/>
      </right>
      <top style="medium">
        <color rgb="FF066686"/>
      </top>
      <bottom/>
      <diagonal/>
    </border>
    <border>
      <left style="medium">
        <color rgb="FF066686"/>
      </left>
      <right/>
      <top/>
      <bottom/>
      <diagonal/>
    </border>
    <border>
      <left/>
      <right style="medium">
        <color rgb="FF066686"/>
      </right>
      <top/>
      <bottom/>
      <diagonal/>
    </border>
    <border>
      <left style="medium">
        <color rgb="FF066686"/>
      </left>
      <right/>
      <top/>
      <bottom style="medium">
        <color rgb="FF066686"/>
      </bottom>
      <diagonal/>
    </border>
    <border>
      <left/>
      <right/>
      <top/>
      <bottom style="medium">
        <color rgb="FF066686"/>
      </bottom>
      <diagonal/>
    </border>
    <border>
      <left/>
      <right style="medium">
        <color rgb="FF066686"/>
      </right>
      <top/>
      <bottom style="medium">
        <color rgb="FF066686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4" fontId="41" fillId="0" borderId="0" applyFont="0" applyFill="0" applyBorder="0" applyAlignment="0" applyProtection="0"/>
  </cellStyleXfs>
  <cellXfs count="86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2" fontId="8" fillId="0" borderId="0" xfId="0" applyNumberFormat="1" applyFont="1"/>
    <xf numFmtId="0" fontId="3" fillId="0" borderId="0" xfId="0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6" fillId="0" borderId="0" xfId="0" applyNumberFormat="1" applyFont="1" applyFill="1"/>
    <xf numFmtId="2" fontId="6" fillId="0" borderId="0" xfId="0" applyNumberFormat="1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2" fillId="0" borderId="0" xfId="0" applyFont="1" applyFill="1"/>
    <xf numFmtId="4" fontId="2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3" fillId="0" borderId="0" xfId="0" applyFont="1"/>
    <xf numFmtId="0" fontId="12" fillId="2" borderId="0" xfId="0" applyFont="1" applyFill="1" applyBorder="1"/>
    <xf numFmtId="0" fontId="12" fillId="2" borderId="0" xfId="0" applyFont="1" applyFill="1"/>
    <xf numFmtId="0" fontId="12" fillId="3" borderId="0" xfId="0" applyFont="1" applyFill="1"/>
    <xf numFmtId="0" fontId="11" fillId="2" borderId="0" xfId="0" applyFont="1" applyFill="1" applyAlignment="1"/>
    <xf numFmtId="0" fontId="1" fillId="0" borderId="0" xfId="0" applyFont="1"/>
    <xf numFmtId="0" fontId="2" fillId="0" borderId="0" xfId="2" applyFont="1"/>
    <xf numFmtId="3" fontId="15" fillId="6" borderId="1" xfId="2" applyNumberFormat="1" applyFont="1" applyFill="1" applyBorder="1" applyAlignment="1">
      <alignment horizontal="left"/>
    </xf>
    <xf numFmtId="3" fontId="15" fillId="6" borderId="2" xfId="2" applyNumberFormat="1" applyFont="1" applyFill="1" applyBorder="1" applyAlignment="1">
      <alignment horizontal="centerContinuous"/>
    </xf>
    <xf numFmtId="3" fontId="16" fillId="6" borderId="2" xfId="2" applyNumberFormat="1" applyFont="1" applyFill="1" applyBorder="1"/>
    <xf numFmtId="0" fontId="1" fillId="6" borderId="3" xfId="2" applyFill="1" applyBorder="1"/>
    <xf numFmtId="2" fontId="1" fillId="0" borderId="0" xfId="2" applyNumberFormat="1"/>
    <xf numFmtId="0" fontId="1" fillId="0" borderId="0" xfId="2"/>
    <xf numFmtId="3" fontId="16" fillId="6" borderId="4" xfId="2" applyNumberFormat="1" applyFont="1" applyFill="1" applyBorder="1"/>
    <xf numFmtId="3" fontId="1" fillId="6" borderId="5" xfId="2" applyNumberFormat="1" applyFill="1" applyBorder="1"/>
    <xf numFmtId="49" fontId="2" fillId="6" borderId="5" xfId="2" applyNumberFormat="1" applyFont="1" applyFill="1" applyBorder="1" applyAlignment="1">
      <alignment horizontal="centerContinuous"/>
    </xf>
    <xf numFmtId="0" fontId="2" fillId="6" borderId="6" xfId="2" applyFont="1" applyFill="1" applyBorder="1" applyAlignment="1">
      <alignment horizontal="centerContinuous"/>
    </xf>
    <xf numFmtId="3" fontId="16" fillId="0" borderId="0" xfId="2" applyNumberFormat="1" applyFont="1"/>
    <xf numFmtId="3" fontId="1" fillId="0" borderId="0" xfId="2" applyNumberFormat="1"/>
    <xf numFmtId="49" fontId="2" fillId="0" borderId="0" xfId="2" applyNumberFormat="1" applyFont="1" applyAlignment="1">
      <alignment horizontal="centerContinuous"/>
    </xf>
    <xf numFmtId="0" fontId="2" fillId="0" borderId="0" xfId="2" applyFont="1" applyAlignment="1">
      <alignment horizontal="centerContinuous"/>
    </xf>
    <xf numFmtId="3" fontId="15" fillId="6" borderId="7" xfId="2" applyNumberFormat="1" applyFont="1" applyFill="1" applyBorder="1" applyAlignment="1">
      <alignment horizontal="centerContinuous"/>
    </xf>
    <xf numFmtId="3" fontId="15" fillId="6" borderId="8" xfId="2" applyNumberFormat="1" applyFont="1" applyFill="1" applyBorder="1" applyAlignment="1">
      <alignment horizontal="centerContinuous"/>
    </xf>
    <xf numFmtId="3" fontId="15" fillId="6" borderId="9" xfId="2" applyNumberFormat="1" applyFont="1" applyFill="1" applyBorder="1" applyAlignment="1">
      <alignment horizontal="centerContinuous"/>
    </xf>
    <xf numFmtId="0" fontId="2" fillId="0" borderId="10" xfId="2" applyFont="1" applyBorder="1"/>
    <xf numFmtId="0" fontId="2" fillId="0" borderId="11" xfId="2" applyFont="1" applyBorder="1"/>
    <xf numFmtId="3" fontId="2" fillId="0" borderId="12" xfId="2" applyNumberFormat="1" applyFont="1" applyBorder="1"/>
    <xf numFmtId="0" fontId="4" fillId="0" borderId="13" xfId="2" applyFont="1" applyBorder="1"/>
    <xf numFmtId="0" fontId="1" fillId="0" borderId="14" xfId="2" applyBorder="1"/>
    <xf numFmtId="3" fontId="1" fillId="0" borderId="15" xfId="2" applyNumberFormat="1" applyBorder="1"/>
    <xf numFmtId="0" fontId="2" fillId="0" borderId="13" xfId="2" applyFont="1" applyBorder="1"/>
    <xf numFmtId="0" fontId="2" fillId="0" borderId="14" xfId="2" applyFont="1" applyBorder="1"/>
    <xf numFmtId="3" fontId="2" fillId="0" borderId="15" xfId="2" applyNumberFormat="1" applyFont="1" applyBorder="1"/>
    <xf numFmtId="10" fontId="2" fillId="0" borderId="15" xfId="1" applyNumberFormat="1" applyFont="1" applyBorder="1"/>
    <xf numFmtId="2" fontId="2" fillId="0" borderId="13" xfId="2" applyNumberFormat="1" applyFont="1" applyBorder="1"/>
    <xf numFmtId="2" fontId="2" fillId="0" borderId="14" xfId="2" applyNumberFormat="1" applyFont="1" applyBorder="1"/>
    <xf numFmtId="4" fontId="2" fillId="0" borderId="15" xfId="2" applyNumberFormat="1" applyFont="1" applyBorder="1"/>
    <xf numFmtId="3" fontId="2" fillId="0" borderId="0" xfId="2" applyNumberFormat="1" applyFont="1"/>
    <xf numFmtId="2" fontId="4" fillId="0" borderId="13" xfId="2" applyNumberFormat="1" applyFont="1" applyBorder="1"/>
    <xf numFmtId="2" fontId="1" fillId="0" borderId="14" xfId="2" applyNumberFormat="1" applyBorder="1"/>
    <xf numFmtId="4" fontId="1" fillId="0" borderId="15" xfId="2" applyNumberFormat="1" applyBorder="1"/>
    <xf numFmtId="2" fontId="4" fillId="0" borderId="16" xfId="2" applyNumberFormat="1" applyFont="1" applyBorder="1"/>
    <xf numFmtId="2" fontId="1" fillId="0" borderId="17" xfId="2" applyNumberFormat="1" applyBorder="1"/>
    <xf numFmtId="4" fontId="1" fillId="0" borderId="18" xfId="2" applyNumberFormat="1" applyBorder="1"/>
    <xf numFmtId="10" fontId="0" fillId="0" borderId="0" xfId="1" applyNumberFormat="1" applyFont="1"/>
    <xf numFmtId="10" fontId="1" fillId="7" borderId="0" xfId="2" applyNumberFormat="1" applyFill="1"/>
    <xf numFmtId="0" fontId="1" fillId="0" borderId="0" xfId="2" applyAlignment="1">
      <alignment horizontal="center"/>
    </xf>
    <xf numFmtId="0" fontId="18" fillId="7" borderId="18" xfId="2" applyFont="1" applyFill="1" applyBorder="1" applyAlignment="1">
      <alignment horizontal="center"/>
    </xf>
    <xf numFmtId="3" fontId="18" fillId="7" borderId="18" xfId="2" applyNumberFormat="1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0" fontId="19" fillId="0" borderId="0" xfId="2" applyFont="1"/>
    <xf numFmtId="3" fontId="19" fillId="0" borderId="0" xfId="2" applyNumberFormat="1" applyFont="1"/>
    <xf numFmtId="10" fontId="2" fillId="0" borderId="19" xfId="2" applyNumberFormat="1" applyFont="1" applyBorder="1" applyAlignment="1">
      <alignment horizontal="right"/>
    </xf>
    <xf numFmtId="2" fontId="2" fillId="0" borderId="19" xfId="2" applyNumberFormat="1" applyFont="1" applyBorder="1"/>
    <xf numFmtId="2" fontId="1" fillId="0" borderId="19" xfId="2" applyNumberFormat="1" applyBorder="1"/>
    <xf numFmtId="2" fontId="1" fillId="0" borderId="20" xfId="2" applyNumberFormat="1" applyBorder="1"/>
    <xf numFmtId="10" fontId="0" fillId="8" borderId="0" xfId="1" applyNumberFormat="1" applyFont="1" applyFill="1"/>
    <xf numFmtId="10" fontId="0" fillId="0" borderId="0" xfId="1" applyNumberFormat="1" applyFont="1" applyAlignment="1">
      <alignment horizontal="center"/>
    </xf>
    <xf numFmtId="3" fontId="2" fillId="0" borderId="22" xfId="2" applyNumberFormat="1" applyFont="1" applyBorder="1" applyAlignment="1">
      <alignment horizontal="center"/>
    </xf>
    <xf numFmtId="3" fontId="1" fillId="0" borderId="23" xfId="2" applyNumberFormat="1" applyBorder="1" applyAlignment="1">
      <alignment horizontal="center"/>
    </xf>
    <xf numFmtId="3" fontId="2" fillId="0" borderId="23" xfId="2" applyNumberFormat="1" applyFont="1" applyBorder="1" applyAlignment="1">
      <alignment horizontal="center"/>
    </xf>
    <xf numFmtId="10" fontId="2" fillId="0" borderId="24" xfId="2" applyNumberFormat="1" applyFont="1" applyBorder="1" applyAlignment="1">
      <alignment horizontal="center" vertical="center"/>
    </xf>
    <xf numFmtId="2" fontId="2" fillId="0" borderId="24" xfId="2" applyNumberFormat="1" applyFont="1" applyBorder="1" applyAlignment="1">
      <alignment horizontal="center" vertical="center"/>
    </xf>
    <xf numFmtId="2" fontId="1" fillId="0" borderId="24" xfId="2" applyNumberFormat="1" applyBorder="1" applyAlignment="1">
      <alignment horizontal="center" vertical="center"/>
    </xf>
    <xf numFmtId="4" fontId="1" fillId="0" borderId="25" xfId="2" applyNumberFormat="1" applyBorder="1" applyAlignment="1">
      <alignment horizontal="center"/>
    </xf>
    <xf numFmtId="0" fontId="20" fillId="0" borderId="0" xfId="2" applyFont="1"/>
    <xf numFmtId="0" fontId="2" fillId="0" borderId="5" xfId="2" applyFont="1" applyBorder="1" applyAlignment="1">
      <alignment horizontal="center"/>
    </xf>
    <xf numFmtId="165" fontId="0" fillId="0" borderId="0" xfId="3" applyFont="1"/>
    <xf numFmtId="0" fontId="2" fillId="7" borderId="5" xfId="2" applyFont="1" applyFill="1" applyBorder="1" applyAlignment="1">
      <alignment horizontal="center"/>
    </xf>
    <xf numFmtId="0" fontId="4" fillId="0" borderId="16" xfId="2" applyFont="1" applyBorder="1"/>
    <xf numFmtId="0" fontId="1" fillId="0" borderId="17" xfId="2" applyBorder="1"/>
    <xf numFmtId="3" fontId="1" fillId="0" borderId="20" xfId="2" applyNumberFormat="1" applyBorder="1"/>
    <xf numFmtId="0" fontId="2" fillId="0" borderId="27" xfId="2" applyFont="1" applyBorder="1"/>
    <xf numFmtId="9" fontId="2" fillId="0" borderId="27" xfId="1" applyFont="1" applyBorder="1"/>
    <xf numFmtId="0" fontId="18" fillId="6" borderId="27" xfId="2" applyFont="1" applyFill="1" applyBorder="1" applyAlignment="1">
      <alignment horizontal="center"/>
    </xf>
    <xf numFmtId="3" fontId="18" fillId="6" borderId="27" xfId="2" applyNumberFormat="1" applyFont="1" applyFill="1" applyBorder="1" applyAlignment="1">
      <alignment horizontal="center"/>
    </xf>
    <xf numFmtId="2" fontId="18" fillId="6" borderId="27" xfId="2" applyNumberFormat="1" applyFont="1" applyFill="1" applyBorder="1" applyAlignment="1">
      <alignment horizontal="center"/>
    </xf>
    <xf numFmtId="3" fontId="1" fillId="0" borderId="12" xfId="2" applyNumberFormat="1" applyBorder="1" applyAlignment="1">
      <alignment horizontal="right" vertical="center"/>
    </xf>
    <xf numFmtId="3" fontId="1" fillId="0" borderId="19" xfId="2" applyNumberFormat="1" applyBorder="1" applyAlignment="1">
      <alignment horizontal="right" vertical="center"/>
    </xf>
    <xf numFmtId="10" fontId="1" fillId="0" borderId="19" xfId="2" applyNumberFormat="1" applyBorder="1" applyAlignment="1">
      <alignment horizontal="right" vertical="center"/>
    </xf>
    <xf numFmtId="2" fontId="2" fillId="0" borderId="16" xfId="2" applyNumberFormat="1" applyFont="1" applyBorder="1"/>
    <xf numFmtId="2" fontId="2" fillId="0" borderId="17" xfId="2" applyNumberFormat="1" applyFont="1" applyBorder="1"/>
    <xf numFmtId="2" fontId="1" fillId="0" borderId="20" xfId="2" applyNumberFormat="1" applyBorder="1" applyAlignment="1">
      <alignment horizontal="right" vertical="center"/>
    </xf>
    <xf numFmtId="4" fontId="1" fillId="0" borderId="0" xfId="2" applyNumberFormat="1"/>
    <xf numFmtId="2" fontId="1" fillId="6" borderId="28" xfId="2" applyNumberFormat="1" applyFill="1" applyBorder="1" applyAlignment="1">
      <alignment horizontal="center" vertical="center"/>
    </xf>
    <xf numFmtId="166" fontId="0" fillId="0" borderId="0" xfId="3" applyNumberFormat="1" applyFont="1"/>
    <xf numFmtId="3" fontId="1" fillId="0" borderId="2" xfId="2" applyNumberFormat="1" applyBorder="1" applyAlignment="1">
      <alignment horizontal="right" vertical="center"/>
    </xf>
    <xf numFmtId="0" fontId="21" fillId="0" borderId="0" xfId="2" applyFont="1"/>
    <xf numFmtId="0" fontId="19" fillId="0" borderId="27" xfId="2" applyFont="1" applyBorder="1"/>
    <xf numFmtId="0" fontId="1" fillId="0" borderId="9" xfId="2" applyBorder="1"/>
    <xf numFmtId="3" fontId="18" fillId="0" borderId="27" xfId="2" applyNumberFormat="1" applyFont="1" applyBorder="1" applyAlignment="1">
      <alignment horizontal="center"/>
    </xf>
    <xf numFmtId="3" fontId="18" fillId="8" borderId="27" xfId="2" applyNumberFormat="1" applyFont="1" applyFill="1" applyBorder="1" applyAlignment="1">
      <alignment horizontal="center"/>
    </xf>
    <xf numFmtId="3" fontId="2" fillId="0" borderId="12" xfId="2" applyNumberFormat="1" applyFont="1" applyBorder="1" applyAlignment="1">
      <alignment horizontal="right" vertical="center"/>
    </xf>
    <xf numFmtId="3" fontId="2" fillId="0" borderId="19" xfId="2" applyNumberFormat="1" applyFont="1" applyBorder="1" applyAlignment="1">
      <alignment horizontal="right" vertical="center"/>
    </xf>
    <xf numFmtId="10" fontId="2" fillId="0" borderId="19" xfId="2" applyNumberFormat="1" applyFont="1" applyBorder="1" applyAlignment="1">
      <alignment horizontal="right" vertical="center"/>
    </xf>
    <xf numFmtId="2" fontId="2" fillId="0" borderId="19" xfId="2" applyNumberFormat="1" applyFont="1" applyBorder="1" applyAlignment="1">
      <alignment horizontal="right" vertical="center"/>
    </xf>
    <xf numFmtId="2" fontId="1" fillId="0" borderId="19" xfId="2" applyNumberFormat="1" applyBorder="1" applyAlignment="1">
      <alignment horizontal="right" vertical="center"/>
    </xf>
    <xf numFmtId="0" fontId="22" fillId="0" borderId="0" xfId="2" applyFont="1"/>
    <xf numFmtId="10" fontId="2" fillId="0" borderId="28" xfId="2" applyNumberFormat="1" applyFont="1" applyBorder="1" applyAlignment="1">
      <alignment horizontal="right" vertical="center"/>
    </xf>
    <xf numFmtId="3" fontId="19" fillId="7" borderId="0" xfId="2" applyNumberFormat="1" applyFont="1" applyFill="1"/>
    <xf numFmtId="3" fontId="1" fillId="0" borderId="0" xfId="2" applyNumberFormat="1" applyAlignment="1">
      <alignment horizontal="center" vertical="center"/>
    </xf>
    <xf numFmtId="0" fontId="2" fillId="0" borderId="29" xfId="2" applyFont="1" applyBorder="1"/>
    <xf numFmtId="10" fontId="2" fillId="0" borderId="19" xfId="1" applyNumberFormat="1" applyFont="1" applyBorder="1" applyAlignment="1">
      <alignment horizontal="right"/>
    </xf>
    <xf numFmtId="10" fontId="2" fillId="0" borderId="0" xfId="1" applyNumberFormat="1" applyFont="1"/>
    <xf numFmtId="10" fontId="1" fillId="0" borderId="0" xfId="2" applyNumberFormat="1" applyAlignment="1">
      <alignment horizontal="center" vertical="center"/>
    </xf>
    <xf numFmtId="4" fontId="2" fillId="0" borderId="20" xfId="2" applyNumberFormat="1" applyFont="1" applyBorder="1" applyAlignment="1">
      <alignment horizontal="right"/>
    </xf>
    <xf numFmtId="4" fontId="2" fillId="0" borderId="0" xfId="2" applyNumberFormat="1" applyFont="1"/>
    <xf numFmtId="2" fontId="1" fillId="0" borderId="0" xfId="2" applyNumberFormat="1" applyAlignment="1">
      <alignment horizontal="center" vertical="center"/>
    </xf>
    <xf numFmtId="10" fontId="19" fillId="7" borderId="15" xfId="1" applyNumberFormat="1" applyFont="1" applyFill="1" applyBorder="1"/>
    <xf numFmtId="10" fontId="19" fillId="7" borderId="20" xfId="1" applyNumberFormat="1" applyFont="1" applyFill="1" applyBorder="1"/>
    <xf numFmtId="10" fontId="23" fillId="0" borderId="0" xfId="2" applyNumberFormat="1" applyFont="1"/>
    <xf numFmtId="4" fontId="23" fillId="6" borderId="30" xfId="2" applyNumberFormat="1" applyFont="1" applyFill="1" applyBorder="1"/>
    <xf numFmtId="0" fontId="11" fillId="0" borderId="0" xfId="2" applyFont="1" applyAlignment="1">
      <alignment horizontal="center"/>
    </xf>
    <xf numFmtId="2" fontId="2" fillId="0" borderId="20" xfId="2" applyNumberFormat="1" applyFont="1" applyBorder="1"/>
    <xf numFmtId="2" fontId="2" fillId="0" borderId="0" xfId="2" applyNumberFormat="1" applyFont="1"/>
    <xf numFmtId="3" fontId="18" fillId="0" borderId="0" xfId="2" applyNumberFormat="1" applyFont="1" applyAlignment="1">
      <alignment horizontal="center"/>
    </xf>
    <xf numFmtId="4" fontId="23" fillId="6" borderId="31" xfId="2" applyNumberFormat="1" applyFont="1" applyFill="1" applyBorder="1"/>
    <xf numFmtId="10" fontId="2" fillId="8" borderId="15" xfId="1" applyNumberFormat="1" applyFont="1" applyFill="1" applyBorder="1"/>
    <xf numFmtId="2" fontId="2" fillId="0" borderId="20" xfId="2" applyNumberFormat="1" applyFont="1" applyBorder="1" applyAlignment="1">
      <alignment horizontal="right" vertical="center"/>
    </xf>
    <xf numFmtId="4" fontId="19" fillId="0" borderId="0" xfId="2" applyNumberFormat="1" applyFont="1"/>
    <xf numFmtId="0" fontId="2" fillId="0" borderId="0" xfId="2" applyFont="1" applyAlignment="1">
      <alignment horizontal="center"/>
    </xf>
    <xf numFmtId="3" fontId="2" fillId="7" borderId="0" xfId="2" applyNumberFormat="1" applyFont="1" applyFill="1"/>
    <xf numFmtId="3" fontId="19" fillId="0" borderId="0" xfId="2" applyNumberFormat="1" applyFont="1" applyAlignment="1">
      <alignment horizontal="center"/>
    </xf>
    <xf numFmtId="10" fontId="2" fillId="7" borderId="15" xfId="1" applyNumberFormat="1" applyFont="1" applyFill="1" applyBorder="1"/>
    <xf numFmtId="10" fontId="2" fillId="7" borderId="20" xfId="1" applyNumberFormat="1" applyFont="1" applyFill="1" applyBorder="1"/>
    <xf numFmtId="3" fontId="18" fillId="0" borderId="0" xfId="2" applyNumberFormat="1" applyFont="1"/>
    <xf numFmtId="3" fontId="18" fillId="0" borderId="0" xfId="2" applyNumberFormat="1" applyFont="1" applyAlignment="1">
      <alignment horizontal="center" wrapText="1"/>
    </xf>
    <xf numFmtId="0" fontId="1" fillId="0" borderId="10" xfId="2" applyBorder="1"/>
    <xf numFmtId="3" fontId="1" fillId="0" borderId="12" xfId="2" applyNumberFormat="1" applyBorder="1" applyAlignment="1">
      <alignment horizontal="center" vertical="center"/>
    </xf>
    <xf numFmtId="3" fontId="2" fillId="0" borderId="14" xfId="2" applyNumberFormat="1" applyFont="1" applyBorder="1" applyAlignment="1">
      <alignment horizontal="center" vertical="center"/>
    </xf>
    <xf numFmtId="0" fontId="1" fillId="0" borderId="13" xfId="2" applyBorder="1"/>
    <xf numFmtId="3" fontId="1" fillId="0" borderId="19" xfId="2" applyNumberFormat="1" applyBorder="1" applyAlignment="1">
      <alignment horizontal="center" vertical="center"/>
    </xf>
    <xf numFmtId="2" fontId="1" fillId="0" borderId="16" xfId="2" applyNumberFormat="1" applyBorder="1"/>
    <xf numFmtId="2" fontId="1" fillId="0" borderId="20" xfId="2" applyNumberFormat="1" applyBorder="1" applyAlignment="1">
      <alignment horizontal="center" vertical="center"/>
    </xf>
    <xf numFmtId="0" fontId="1" fillId="7" borderId="0" xfId="2" applyFill="1"/>
    <xf numFmtId="0" fontId="19" fillId="7" borderId="32" xfId="2" applyFont="1" applyFill="1" applyBorder="1"/>
    <xf numFmtId="0" fontId="1" fillId="0" borderId="32" xfId="2" applyBorder="1"/>
    <xf numFmtId="10" fontId="0" fillId="0" borderId="32" xfId="1" applyNumberFormat="1" applyFont="1" applyBorder="1"/>
    <xf numFmtId="0" fontId="19" fillId="0" borderId="32" xfId="2" applyFont="1" applyBorder="1"/>
    <xf numFmtId="0" fontId="1" fillId="0" borderId="33" xfId="2" applyBorder="1"/>
    <xf numFmtId="3" fontId="16" fillId="6" borderId="0" xfId="2" applyNumberFormat="1" applyFont="1" applyFill="1" applyAlignment="1">
      <alignment horizontal="center"/>
    </xf>
    <xf numFmtId="4" fontId="2" fillId="0" borderId="18" xfId="2" applyNumberFormat="1" applyFont="1" applyBorder="1"/>
    <xf numFmtId="0" fontId="2" fillId="7" borderId="6" xfId="2" applyFont="1" applyFill="1" applyBorder="1" applyAlignment="1">
      <alignment horizontal="center"/>
    </xf>
    <xf numFmtId="3" fontId="18" fillId="7" borderId="27" xfId="2" applyNumberFormat="1" applyFont="1" applyFill="1" applyBorder="1" applyAlignment="1">
      <alignment horizontal="center"/>
    </xf>
    <xf numFmtId="0" fontId="19" fillId="0" borderId="12" xfId="2" applyFont="1" applyBorder="1"/>
    <xf numFmtId="9" fontId="1" fillId="0" borderId="15" xfId="1" applyBorder="1"/>
    <xf numFmtId="0" fontId="19" fillId="0" borderId="19" xfId="2" applyFont="1" applyBorder="1"/>
    <xf numFmtId="0" fontId="19" fillId="0" borderId="20" xfId="2" applyFont="1" applyBorder="1"/>
    <xf numFmtId="9" fontId="1" fillId="0" borderId="20" xfId="1" applyBorder="1"/>
    <xf numFmtId="0" fontId="21" fillId="7" borderId="0" xfId="2" applyFont="1" applyFill="1"/>
    <xf numFmtId="3" fontId="21" fillId="7" borderId="0" xfId="2" applyNumberFormat="1" applyFont="1" applyFill="1"/>
    <xf numFmtId="10" fontId="19" fillId="7" borderId="0" xfId="2" applyNumberFormat="1" applyFont="1" applyFill="1"/>
    <xf numFmtId="4" fontId="19" fillId="7" borderId="0" xfId="2" applyNumberFormat="1" applyFont="1" applyFill="1"/>
    <xf numFmtId="4" fontId="21" fillId="7" borderId="0" xfId="2" applyNumberFormat="1" applyFont="1" applyFill="1"/>
    <xf numFmtId="0" fontId="19" fillId="7" borderId="0" xfId="2" applyFont="1" applyFill="1"/>
    <xf numFmtId="9" fontId="21" fillId="7" borderId="0" xfId="1" applyFont="1" applyFill="1"/>
    <xf numFmtId="9" fontId="21" fillId="7" borderId="0" xfId="2" applyNumberFormat="1" applyFont="1" applyFill="1"/>
    <xf numFmtId="0" fontId="2" fillId="0" borderId="5" xfId="2" applyFont="1" applyBorder="1"/>
    <xf numFmtId="0" fontId="1" fillId="0" borderId="28" xfId="2" applyBorder="1" applyAlignment="1">
      <alignment horizontal="left" vertical="center" wrapText="1"/>
    </xf>
    <xf numFmtId="10" fontId="1" fillId="0" borderId="28" xfId="2" applyNumberFormat="1" applyBorder="1" applyAlignment="1">
      <alignment horizontal="center" vertical="center"/>
    </xf>
    <xf numFmtId="0" fontId="24" fillId="0" borderId="0" xfId="2" applyFont="1" applyAlignment="1">
      <alignment wrapText="1"/>
    </xf>
    <xf numFmtId="10" fontId="24" fillId="0" borderId="0" xfId="2" applyNumberFormat="1" applyFont="1" applyAlignment="1">
      <alignment horizontal="center" wrapText="1"/>
    </xf>
    <xf numFmtId="0" fontId="1" fillId="0" borderId="34" xfId="2" applyBorder="1" applyAlignment="1">
      <alignment horizontal="left" vertical="center" wrapText="1"/>
    </xf>
    <xf numFmtId="10" fontId="2" fillId="0" borderId="27" xfId="1" applyNumberFormat="1" applyFont="1" applyBorder="1" applyAlignment="1">
      <alignment horizontal="center"/>
    </xf>
    <xf numFmtId="0" fontId="2" fillId="7" borderId="0" xfId="2" applyFont="1" applyFill="1"/>
    <xf numFmtId="0" fontId="18" fillId="7" borderId="27" xfId="2" applyFont="1" applyFill="1" applyBorder="1" applyAlignment="1">
      <alignment horizontal="center"/>
    </xf>
    <xf numFmtId="10" fontId="1" fillId="7" borderId="0" xfId="1" applyNumberFormat="1" applyFill="1" applyAlignment="1">
      <alignment horizontal="center"/>
    </xf>
    <xf numFmtId="10" fontId="1" fillId="0" borderId="0" xfId="2" applyNumberFormat="1"/>
    <xf numFmtId="0" fontId="2" fillId="0" borderId="31" xfId="2" applyFont="1" applyBorder="1"/>
    <xf numFmtId="10" fontId="2" fillId="7" borderId="35" xfId="1" applyNumberFormat="1" applyFont="1" applyFill="1" applyBorder="1" applyAlignment="1">
      <alignment horizontal="center"/>
    </xf>
    <xf numFmtId="10" fontId="2" fillId="7" borderId="36" xfId="1" applyNumberFormat="1" applyFont="1" applyFill="1" applyBorder="1" applyAlignment="1">
      <alignment horizontal="center"/>
    </xf>
    <xf numFmtId="0" fontId="18" fillId="6" borderId="32" xfId="2" applyFont="1" applyFill="1" applyBorder="1" applyAlignment="1">
      <alignment horizontal="center"/>
    </xf>
    <xf numFmtId="0" fontId="1" fillId="0" borderId="26" xfId="2" applyBorder="1"/>
    <xf numFmtId="0" fontId="1" fillId="0" borderId="0" xfId="2" applyAlignment="1">
      <alignment horizontal="left" vertical="center" wrapText="1"/>
    </xf>
    <xf numFmtId="0" fontId="2" fillId="7" borderId="1" xfId="2" applyFont="1" applyFill="1" applyBorder="1"/>
    <xf numFmtId="10" fontId="1" fillId="7" borderId="0" xfId="2" applyNumberFormat="1" applyFill="1" applyAlignment="1">
      <alignment horizontal="center"/>
    </xf>
    <xf numFmtId="10" fontId="1" fillId="7" borderId="37" xfId="2" applyNumberFormat="1" applyFill="1" applyBorder="1" applyAlignment="1">
      <alignment horizontal="center"/>
    </xf>
    <xf numFmtId="10" fontId="1" fillId="0" borderId="0" xfId="1" applyNumberFormat="1"/>
    <xf numFmtId="10" fontId="2" fillId="7" borderId="35" xfId="2" applyNumberFormat="1" applyFont="1" applyFill="1" applyBorder="1" applyAlignment="1">
      <alignment horizontal="center"/>
    </xf>
    <xf numFmtId="10" fontId="2" fillId="7" borderId="36" xfId="2" applyNumberFormat="1" applyFont="1" applyFill="1" applyBorder="1" applyAlignment="1">
      <alignment horizontal="center"/>
    </xf>
    <xf numFmtId="3" fontId="1" fillId="8" borderId="12" xfId="2" applyNumberFormat="1" applyFill="1" applyBorder="1"/>
    <xf numFmtId="3" fontId="1" fillId="8" borderId="12" xfId="2" applyNumberFormat="1" applyFill="1" applyBorder="1" applyAlignment="1">
      <alignment horizontal="center"/>
    </xf>
    <xf numFmtId="3" fontId="1" fillId="8" borderId="15" xfId="2" applyNumberFormat="1" applyFill="1" applyBorder="1"/>
    <xf numFmtId="3" fontId="1" fillId="8" borderId="15" xfId="2" applyNumberFormat="1" applyFill="1" applyBorder="1" applyAlignment="1">
      <alignment horizontal="center"/>
    </xf>
    <xf numFmtId="3" fontId="1" fillId="8" borderId="19" xfId="2" applyNumberFormat="1" applyFill="1" applyBorder="1"/>
    <xf numFmtId="3" fontId="1" fillId="8" borderId="19" xfId="2" applyNumberFormat="1" applyFill="1" applyBorder="1" applyAlignment="1">
      <alignment horizontal="center"/>
    </xf>
    <xf numFmtId="3" fontId="1" fillId="8" borderId="13" xfId="2" applyNumberFormat="1" applyFill="1" applyBorder="1"/>
    <xf numFmtId="3" fontId="1" fillId="8" borderId="38" xfId="2" applyNumberFormat="1" applyFill="1" applyBorder="1" applyAlignment="1">
      <alignment horizontal="center"/>
    </xf>
    <xf numFmtId="3" fontId="1" fillId="8" borderId="39" xfId="2" applyNumberFormat="1" applyFill="1" applyBorder="1"/>
    <xf numFmtId="3" fontId="1" fillId="0" borderId="38" xfId="2" applyNumberFormat="1" applyBorder="1" applyAlignment="1">
      <alignment horizontal="center"/>
    </xf>
    <xf numFmtId="3" fontId="1" fillId="8" borderId="16" xfId="2" applyNumberFormat="1" applyFill="1" applyBorder="1"/>
    <xf numFmtId="3" fontId="1" fillId="0" borderId="20" xfId="2" applyNumberFormat="1" applyBorder="1" applyAlignment="1">
      <alignment horizontal="center"/>
    </xf>
    <xf numFmtId="3" fontId="25" fillId="0" borderId="40" xfId="2" applyNumberFormat="1" applyFont="1" applyBorder="1" applyAlignment="1">
      <alignment horizontal="center" vertical="center" wrapText="1"/>
    </xf>
    <xf numFmtId="3" fontId="2" fillId="8" borderId="20" xfId="2" applyNumberFormat="1" applyFont="1" applyFill="1" applyBorder="1"/>
    <xf numFmtId="17" fontId="18" fillId="6" borderId="27" xfId="2" applyNumberFormat="1" applyFont="1" applyFill="1" applyBorder="1" applyAlignment="1">
      <alignment horizontal="center"/>
    </xf>
    <xf numFmtId="10" fontId="1" fillId="8" borderId="15" xfId="1" applyNumberFormat="1" applyFill="1" applyBorder="1"/>
    <xf numFmtId="3" fontId="1" fillId="8" borderId="41" xfId="2" applyNumberFormat="1" applyFill="1" applyBorder="1"/>
    <xf numFmtId="3" fontId="26" fillId="0" borderId="18" xfId="2" applyNumberFormat="1" applyFont="1" applyBorder="1"/>
    <xf numFmtId="10" fontId="2" fillId="8" borderId="20" xfId="1" applyNumberFormat="1" applyFont="1" applyFill="1" applyBorder="1"/>
    <xf numFmtId="3" fontId="2" fillId="0" borderId="18" xfId="2" applyNumberFormat="1" applyFont="1" applyBorder="1"/>
    <xf numFmtId="0" fontId="27" fillId="0" borderId="27" xfId="2" applyFont="1" applyBorder="1" applyAlignment="1">
      <alignment horizontal="left"/>
    </xf>
    <xf numFmtId="17" fontId="18" fillId="7" borderId="27" xfId="2" applyNumberFormat="1" applyFont="1" applyFill="1" applyBorder="1" applyAlignment="1">
      <alignment horizontal="center"/>
    </xf>
    <xf numFmtId="10" fontId="1" fillId="7" borderId="15" xfId="1" applyNumberFormat="1" applyFill="1" applyBorder="1"/>
    <xf numFmtId="10" fontId="2" fillId="7" borderId="18" xfId="1" applyNumberFormat="1" applyFont="1" applyFill="1" applyBorder="1"/>
    <xf numFmtId="3" fontId="28" fillId="0" borderId="15" xfId="2" applyNumberFormat="1" applyFont="1" applyBorder="1"/>
    <xf numFmtId="3" fontId="2" fillId="8" borderId="15" xfId="2" applyNumberFormat="1" applyFont="1" applyFill="1" applyBorder="1"/>
    <xf numFmtId="3" fontId="26" fillId="0" borderId="15" xfId="2" applyNumberFormat="1" applyFont="1" applyBorder="1"/>
    <xf numFmtId="3" fontId="2" fillId="8" borderId="41" xfId="2" applyNumberFormat="1" applyFont="1" applyFill="1" applyBorder="1"/>
    <xf numFmtId="0" fontId="29" fillId="0" borderId="0" xfId="2" applyFont="1"/>
    <xf numFmtId="0" fontId="30" fillId="0" borderId="0" xfId="2" applyFont="1"/>
    <xf numFmtId="0" fontId="19" fillId="7" borderId="27" xfId="2" applyFont="1" applyFill="1" applyBorder="1"/>
    <xf numFmtId="9" fontId="19" fillId="7" borderId="27" xfId="1" applyFont="1" applyFill="1" applyBorder="1"/>
    <xf numFmtId="10" fontId="19" fillId="7" borderId="27" xfId="2" applyNumberFormat="1" applyFont="1" applyFill="1" applyBorder="1"/>
    <xf numFmtId="3" fontId="2" fillId="8" borderId="18" xfId="2" applyNumberFormat="1" applyFont="1" applyFill="1" applyBorder="1"/>
    <xf numFmtId="3" fontId="15" fillId="6" borderId="0" xfId="2" applyNumberFormat="1" applyFont="1" applyFill="1" applyAlignment="1">
      <alignment horizontal="center"/>
    </xf>
    <xf numFmtId="0" fontId="31" fillId="0" borderId="5" xfId="2" applyFont="1" applyBorder="1" applyAlignment="1">
      <alignment horizontal="center"/>
    </xf>
    <xf numFmtId="17" fontId="18" fillId="7" borderId="9" xfId="2" applyNumberFormat="1" applyFont="1" applyFill="1" applyBorder="1" applyAlignment="1">
      <alignment horizontal="center"/>
    </xf>
    <xf numFmtId="0" fontId="1" fillId="0" borderId="12" xfId="2" applyBorder="1"/>
    <xf numFmtId="4" fontId="1" fillId="0" borderId="12" xfId="2" applyNumberFormat="1" applyBorder="1" applyAlignment="1">
      <alignment horizontal="center"/>
    </xf>
    <xf numFmtId="9" fontId="1" fillId="7" borderId="15" xfId="1" applyFill="1" applyBorder="1"/>
    <xf numFmtId="0" fontId="1" fillId="0" borderId="19" xfId="2" applyBorder="1"/>
    <xf numFmtId="4" fontId="1" fillId="0" borderId="15" xfId="2" applyNumberFormat="1" applyBorder="1" applyAlignment="1">
      <alignment horizontal="center"/>
    </xf>
    <xf numFmtId="0" fontId="2" fillId="0" borderId="20" xfId="2" applyFont="1" applyBorder="1"/>
    <xf numFmtId="4" fontId="2" fillId="0" borderId="18" xfId="2" applyNumberFormat="1" applyFont="1" applyBorder="1" applyAlignment="1">
      <alignment horizontal="center"/>
    </xf>
    <xf numFmtId="9" fontId="2" fillId="7" borderId="18" xfId="1" applyFont="1" applyFill="1" applyBorder="1"/>
    <xf numFmtId="0" fontId="33" fillId="0" borderId="0" xfId="2" applyFont="1"/>
    <xf numFmtId="0" fontId="32" fillId="0" borderId="0" xfId="2" applyFont="1"/>
    <xf numFmtId="4" fontId="32" fillId="0" borderId="0" xfId="2" applyNumberFormat="1" applyFont="1"/>
    <xf numFmtId="0" fontId="1" fillId="7" borderId="19" xfId="2" applyFill="1" applyBorder="1"/>
    <xf numFmtId="4" fontId="1" fillId="7" borderId="15" xfId="2" applyNumberFormat="1" applyFill="1" applyBorder="1"/>
    <xf numFmtId="0" fontId="2" fillId="7" borderId="20" xfId="2" applyFont="1" applyFill="1" applyBorder="1"/>
    <xf numFmtId="4" fontId="2" fillId="7" borderId="18" xfId="2" applyNumberFormat="1" applyFont="1" applyFill="1" applyBorder="1"/>
    <xf numFmtId="4" fontId="1" fillId="0" borderId="15" xfId="1" applyNumberFormat="1" applyBorder="1"/>
    <xf numFmtId="4" fontId="2" fillId="0" borderId="18" xfId="1" applyNumberFormat="1" applyFont="1" applyBorder="1"/>
    <xf numFmtId="4" fontId="1" fillId="7" borderId="0" xfId="2" applyNumberFormat="1" applyFill="1"/>
    <xf numFmtId="4" fontId="2" fillId="0" borderId="27" xfId="1" applyNumberFormat="1" applyFont="1" applyBorder="1" applyAlignment="1">
      <alignment horizontal="center"/>
    </xf>
    <xf numFmtId="9" fontId="19" fillId="7" borderId="18" xfId="1" applyFont="1" applyFill="1" applyBorder="1"/>
    <xf numFmtId="9" fontId="2" fillId="7" borderId="27" xfId="2" applyNumberFormat="1" applyFont="1" applyFill="1" applyBorder="1"/>
    <xf numFmtId="4" fontId="1" fillId="6" borderId="15" xfId="2" applyNumberFormat="1" applyFill="1" applyBorder="1" applyAlignment="1">
      <alignment horizontal="center"/>
    </xf>
    <xf numFmtId="4" fontId="2" fillId="6" borderId="18" xfId="2" applyNumberFormat="1" applyFont="1" applyFill="1" applyBorder="1" applyAlignment="1">
      <alignment horizontal="center"/>
    </xf>
    <xf numFmtId="0" fontId="2" fillId="0" borderId="7" xfId="2" applyFont="1" applyBorder="1"/>
    <xf numFmtId="2" fontId="2" fillId="0" borderId="27" xfId="2" applyNumberFormat="1" applyFont="1" applyBorder="1" applyAlignment="1">
      <alignment horizontal="center"/>
    </xf>
    <xf numFmtId="3" fontId="2" fillId="0" borderId="0" xfId="2" applyNumberFormat="1" applyFont="1" applyAlignment="1">
      <alignment horizontal="right"/>
    </xf>
    <xf numFmtId="0" fontId="1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31" fillId="7" borderId="5" xfId="2" applyFont="1" applyFill="1" applyBorder="1" applyAlignment="1">
      <alignment horizontal="center"/>
    </xf>
    <xf numFmtId="17" fontId="18" fillId="7" borderId="18" xfId="2" applyNumberFormat="1" applyFont="1" applyFill="1" applyBorder="1" applyAlignment="1">
      <alignment horizontal="center"/>
    </xf>
    <xf numFmtId="0" fontId="1" fillId="7" borderId="12" xfId="2" applyFill="1" applyBorder="1"/>
    <xf numFmtId="4" fontId="1" fillId="7" borderId="12" xfId="2" applyNumberFormat="1" applyFill="1" applyBorder="1" applyAlignment="1">
      <alignment horizontal="center"/>
    </xf>
    <xf numFmtId="4" fontId="1" fillId="7" borderId="15" xfId="1" applyNumberFormat="1" applyFill="1" applyBorder="1"/>
    <xf numFmtId="4" fontId="19" fillId="7" borderId="0" xfId="1" applyNumberFormat="1" applyFont="1" applyFill="1"/>
    <xf numFmtId="4" fontId="2" fillId="7" borderId="12" xfId="2" applyNumberFormat="1" applyFont="1" applyFill="1" applyBorder="1" applyAlignment="1">
      <alignment horizontal="center"/>
    </xf>
    <xf numFmtId="4" fontId="19" fillId="7" borderId="6" xfId="1" applyNumberFormat="1" applyFont="1" applyFill="1" applyBorder="1"/>
    <xf numFmtId="0" fontId="19" fillId="7" borderId="20" xfId="2" applyFont="1" applyFill="1" applyBorder="1"/>
    <xf numFmtId="4" fontId="2" fillId="7" borderId="18" xfId="1" applyNumberFormat="1" applyFont="1" applyFill="1" applyBorder="1"/>
    <xf numFmtId="4" fontId="2" fillId="7" borderId="27" xfId="1" applyNumberFormat="1" applyFont="1" applyFill="1" applyBorder="1"/>
    <xf numFmtId="4" fontId="1" fillId="0" borderId="10" xfId="1" applyNumberFormat="1" applyBorder="1"/>
    <xf numFmtId="4" fontId="1" fillId="0" borderId="12" xfId="1" applyNumberFormat="1" applyBorder="1" applyAlignment="1">
      <alignment horizontal="center"/>
    </xf>
    <xf numFmtId="4" fontId="1" fillId="0" borderId="42" xfId="1" applyNumberFormat="1" applyBorder="1"/>
    <xf numFmtId="4" fontId="1" fillId="0" borderId="15" xfId="1" applyNumberFormat="1" applyBorder="1" applyAlignment="1">
      <alignment horizontal="center"/>
    </xf>
    <xf numFmtId="4" fontId="2" fillId="0" borderId="18" xfId="1" applyNumberFormat="1" applyFont="1" applyBorder="1" applyAlignment="1">
      <alignment horizontal="center"/>
    </xf>
    <xf numFmtId="4" fontId="1" fillId="7" borderId="12" xfId="2" applyNumberFormat="1" applyFill="1" applyBorder="1"/>
    <xf numFmtId="4" fontId="21" fillId="0" borderId="0" xfId="2" applyNumberFormat="1" applyFont="1"/>
    <xf numFmtId="4" fontId="1" fillId="7" borderId="19" xfId="2" applyNumberFormat="1" applyFill="1" applyBorder="1"/>
    <xf numFmtId="4" fontId="2" fillId="7" borderId="20" xfId="2" applyNumberFormat="1" applyFont="1" applyFill="1" applyBorder="1"/>
    <xf numFmtId="9" fontId="2" fillId="7" borderId="27" xfId="1" applyFont="1" applyFill="1" applyBorder="1"/>
    <xf numFmtId="4" fontId="2" fillId="0" borderId="15" xfId="1" applyNumberFormat="1" applyFont="1" applyBorder="1"/>
    <xf numFmtId="0" fontId="10" fillId="7" borderId="5" xfId="2" applyFont="1" applyFill="1" applyBorder="1" applyAlignment="1">
      <alignment horizontal="center"/>
    </xf>
    <xf numFmtId="4" fontId="1" fillId="7" borderId="12" xfId="2" applyNumberFormat="1" applyFill="1" applyBorder="1" applyAlignment="1">
      <alignment horizontal="right"/>
    </xf>
    <xf numFmtId="4" fontId="1" fillId="7" borderId="30" xfId="2" applyNumberFormat="1" applyFill="1" applyBorder="1" applyAlignment="1">
      <alignment horizontal="right"/>
    </xf>
    <xf numFmtId="4" fontId="1" fillId="7" borderId="28" xfId="2" applyNumberFormat="1" applyFill="1" applyBorder="1" applyAlignment="1">
      <alignment horizontal="right" vertical="center"/>
    </xf>
    <xf numFmtId="4" fontId="1" fillId="7" borderId="15" xfId="2" applyNumberFormat="1" applyFill="1" applyBorder="1" applyAlignment="1">
      <alignment horizontal="right"/>
    </xf>
    <xf numFmtId="4" fontId="2" fillId="7" borderId="18" xfId="2" applyNumberFormat="1" applyFont="1" applyFill="1" applyBorder="1" applyAlignment="1">
      <alignment horizontal="right"/>
    </xf>
    <xf numFmtId="4" fontId="2" fillId="7" borderId="20" xfId="2" applyNumberFormat="1" applyFont="1" applyFill="1" applyBorder="1" applyAlignment="1">
      <alignment horizontal="right" vertical="center"/>
    </xf>
    <xf numFmtId="9" fontId="2" fillId="7" borderId="18" xfId="1" applyFont="1" applyFill="1" applyBorder="1" applyAlignment="1">
      <alignment horizontal="right"/>
    </xf>
    <xf numFmtId="4" fontId="2" fillId="0" borderId="20" xfId="1" applyNumberFormat="1" applyFont="1" applyBorder="1"/>
    <xf numFmtId="4" fontId="1" fillId="0" borderId="28" xfId="2" applyNumberFormat="1" applyBorder="1" applyAlignment="1">
      <alignment horizontal="right" vertical="center"/>
    </xf>
    <xf numFmtId="4" fontId="2" fillId="0" borderId="20" xfId="2" applyNumberFormat="1" applyFont="1" applyBorder="1" applyAlignment="1">
      <alignment horizontal="right" vertical="center"/>
    </xf>
    <xf numFmtId="3" fontId="15" fillId="0" borderId="0" xfId="2" applyNumberFormat="1" applyFont="1" applyAlignment="1">
      <alignment horizontal="center"/>
    </xf>
    <xf numFmtId="0" fontId="19" fillId="0" borderId="0" xfId="2" applyFont="1" applyAlignment="1">
      <alignment horizontal="center"/>
    </xf>
    <xf numFmtId="1" fontId="18" fillId="6" borderId="27" xfId="2" applyNumberFormat="1" applyFont="1" applyFill="1" applyBorder="1" applyAlignment="1">
      <alignment horizontal="center" vertical="center" wrapText="1"/>
    </xf>
    <xf numFmtId="10" fontId="1" fillId="8" borderId="12" xfId="1" applyNumberFormat="1" applyFill="1" applyBorder="1"/>
    <xf numFmtId="3" fontId="1" fillId="0" borderId="19" xfId="2" applyNumberFormat="1" applyBorder="1"/>
    <xf numFmtId="10" fontId="1" fillId="8" borderId="19" xfId="1" applyNumberFormat="1" applyFill="1" applyBorder="1"/>
    <xf numFmtId="3" fontId="2" fillId="0" borderId="20" xfId="2" applyNumberFormat="1" applyFont="1" applyBorder="1"/>
    <xf numFmtId="10" fontId="2" fillId="0" borderId="20" xfId="1" applyNumberFormat="1" applyFont="1" applyBorder="1"/>
    <xf numFmtId="3" fontId="2" fillId="7" borderId="18" xfId="2" applyNumberFormat="1" applyFont="1" applyFill="1" applyBorder="1"/>
    <xf numFmtId="0" fontId="31" fillId="0" borderId="37" xfId="2" applyFont="1" applyBorder="1" applyAlignment="1">
      <alignment horizontal="center"/>
    </xf>
    <xf numFmtId="0" fontId="1" fillId="0" borderId="0" xfId="2" applyAlignment="1">
      <alignment vertical="center"/>
    </xf>
    <xf numFmtId="0" fontId="31" fillId="0" borderId="6" xfId="2" applyFont="1" applyBorder="1" applyAlignment="1">
      <alignment horizontal="center"/>
    </xf>
    <xf numFmtId="1" fontId="18" fillId="6" borderId="41" xfId="2" applyNumberFormat="1" applyFont="1" applyFill="1" applyBorder="1" applyAlignment="1">
      <alignment horizontal="center" vertical="center"/>
    </xf>
    <xf numFmtId="3" fontId="1" fillId="0" borderId="12" xfId="2" applyNumberFormat="1" applyBorder="1" applyAlignment="1">
      <alignment vertical="center"/>
    </xf>
    <xf numFmtId="3" fontId="1" fillId="8" borderId="12" xfId="2" applyNumberFormat="1" applyFill="1" applyBorder="1" applyAlignment="1">
      <alignment vertical="center"/>
    </xf>
    <xf numFmtId="3" fontId="1" fillId="8" borderId="19" xfId="2" applyNumberFormat="1" applyFill="1" applyBorder="1" applyAlignment="1">
      <alignment vertical="center"/>
    </xf>
    <xf numFmtId="0" fontId="1" fillId="0" borderId="20" xfId="2" applyBorder="1"/>
    <xf numFmtId="10" fontId="1" fillId="8" borderId="20" xfId="1" applyNumberFormat="1" applyFill="1" applyBorder="1" applyAlignment="1">
      <alignment vertical="center"/>
    </xf>
    <xf numFmtId="3" fontId="2" fillId="8" borderId="12" xfId="2" applyNumberFormat="1" applyFont="1" applyFill="1" applyBorder="1" applyAlignment="1">
      <alignment vertical="center"/>
    </xf>
    <xf numFmtId="3" fontId="2" fillId="8" borderId="19" xfId="2" applyNumberFormat="1" applyFont="1" applyFill="1" applyBorder="1" applyAlignment="1">
      <alignment vertical="center"/>
    </xf>
    <xf numFmtId="10" fontId="2" fillId="8" borderId="20" xfId="1" applyNumberFormat="1" applyFont="1" applyFill="1" applyBorder="1" applyAlignment="1">
      <alignment vertical="center"/>
    </xf>
    <xf numFmtId="3" fontId="5" fillId="0" borderId="0" xfId="2" applyNumberFormat="1" applyFont="1" applyAlignment="1">
      <alignment horizontal="right" vertical="center"/>
    </xf>
    <xf numFmtId="167" fontId="1" fillId="0" borderId="0" xfId="2" applyNumberFormat="1"/>
    <xf numFmtId="0" fontId="31" fillId="7" borderId="0" xfId="2" applyFont="1" applyFill="1" applyAlignment="1">
      <alignment horizontal="center"/>
    </xf>
    <xf numFmtId="17" fontId="18" fillId="7" borderId="41" xfId="2" applyNumberFormat="1" applyFont="1" applyFill="1" applyBorder="1" applyAlignment="1">
      <alignment horizontal="center"/>
    </xf>
    <xf numFmtId="3" fontId="1" fillId="7" borderId="19" xfId="2" applyNumberFormat="1" applyFill="1" applyBorder="1"/>
    <xf numFmtId="17" fontId="18" fillId="7" borderId="32" xfId="2" applyNumberFormat="1" applyFont="1" applyFill="1" applyBorder="1" applyAlignment="1">
      <alignment horizontal="center"/>
    </xf>
    <xf numFmtId="0" fontId="1" fillId="7" borderId="20" xfId="2" applyFill="1" applyBorder="1"/>
    <xf numFmtId="3" fontId="1" fillId="7" borderId="20" xfId="2" applyNumberFormat="1" applyFill="1" applyBorder="1"/>
    <xf numFmtId="0" fontId="1" fillId="7" borderId="31" xfId="2" applyFill="1" applyBorder="1"/>
    <xf numFmtId="168" fontId="1" fillId="7" borderId="28" xfId="2" applyNumberFormat="1" applyFill="1" applyBorder="1" applyAlignment="1">
      <alignment horizontal="right" wrapText="1"/>
    </xf>
    <xf numFmtId="0" fontId="34" fillId="0" borderId="0" xfId="2" applyFont="1"/>
    <xf numFmtId="3" fontId="1" fillId="7" borderId="28" xfId="2" applyNumberFormat="1" applyFill="1" applyBorder="1" applyAlignment="1">
      <alignment horizontal="right" wrapText="1"/>
    </xf>
    <xf numFmtId="10" fontId="7" fillId="0" borderId="0" xfId="2" applyNumberFormat="1" applyFont="1" applyAlignment="1">
      <alignment horizontal="center"/>
    </xf>
    <xf numFmtId="10" fontId="35" fillId="0" borderId="0" xfId="2" applyNumberFormat="1" applyFont="1" applyAlignment="1">
      <alignment horizontal="center"/>
    </xf>
    <xf numFmtId="0" fontId="1" fillId="7" borderId="28" xfId="2" applyFill="1" applyBorder="1"/>
    <xf numFmtId="168" fontId="1" fillId="7" borderId="21" xfId="2" applyNumberFormat="1" applyFill="1" applyBorder="1"/>
    <xf numFmtId="168" fontId="1" fillId="7" borderId="28" xfId="2" applyNumberFormat="1" applyFill="1" applyBorder="1" applyAlignment="1">
      <alignment horizontal="right"/>
    </xf>
    <xf numFmtId="0" fontId="1" fillId="7" borderId="28" xfId="2" applyFill="1" applyBorder="1" applyAlignment="1">
      <alignment wrapText="1"/>
    </xf>
    <xf numFmtId="0" fontId="1" fillId="7" borderId="21" xfId="2" applyFill="1" applyBorder="1"/>
    <xf numFmtId="168" fontId="1" fillId="7" borderId="21" xfId="2" applyNumberFormat="1" applyFill="1" applyBorder="1" applyAlignment="1">
      <alignment horizontal="right"/>
    </xf>
    <xf numFmtId="0" fontId="1" fillId="7" borderId="30" xfId="2" applyFill="1" applyBorder="1"/>
    <xf numFmtId="0" fontId="23" fillId="0" borderId="0" xfId="2" applyFont="1" applyAlignment="1">
      <alignment wrapText="1"/>
    </xf>
    <xf numFmtId="0" fontId="23" fillId="0" borderId="0" xfId="2" applyFont="1" applyAlignment="1">
      <alignment horizontal="center" wrapText="1"/>
    </xf>
    <xf numFmtId="4" fontId="1" fillId="7" borderId="28" xfId="2" applyNumberFormat="1" applyFill="1" applyBorder="1"/>
    <xf numFmtId="0" fontId="8" fillId="0" borderId="1" xfId="2" applyFont="1" applyBorder="1" applyAlignment="1">
      <alignment horizontal="centerContinuous"/>
    </xf>
    <xf numFmtId="0" fontId="1" fillId="0" borderId="2" xfId="2" applyBorder="1" applyAlignment="1">
      <alignment horizontal="centerContinuous"/>
    </xf>
    <xf numFmtId="0" fontId="1" fillId="0" borderId="3" xfId="2" applyBorder="1" applyAlignment="1">
      <alignment horizontal="centerContinuous"/>
    </xf>
    <xf numFmtId="0" fontId="1" fillId="0" borderId="4" xfId="2" applyBorder="1" applyAlignment="1">
      <alignment horizontal="centerContinuous"/>
    </xf>
    <xf numFmtId="0" fontId="1" fillId="0" borderId="5" xfId="2" applyBorder="1" applyAlignment="1">
      <alignment horizontal="centerContinuous"/>
    </xf>
    <xf numFmtId="0" fontId="1" fillId="0" borderId="6" xfId="2" applyBorder="1" applyAlignment="1">
      <alignment horizontal="centerContinuous"/>
    </xf>
    <xf numFmtId="0" fontId="21" fillId="0" borderId="0" xfId="2" applyFont="1" applyAlignment="1">
      <alignment horizontal="centerContinuous"/>
    </xf>
    <xf numFmtId="0" fontId="1" fillId="0" borderId="1" xfId="2" applyBorder="1" applyAlignment="1">
      <alignment horizontal="left"/>
    </xf>
    <xf numFmtId="0" fontId="1" fillId="0" borderId="37" xfId="2" applyBorder="1"/>
    <xf numFmtId="0" fontId="1" fillId="0" borderId="4" xfId="2" applyBorder="1"/>
    <xf numFmtId="0" fontId="1" fillId="0" borderId="5" xfId="2" applyBorder="1"/>
    <xf numFmtId="0" fontId="1" fillId="0" borderId="6" xfId="2" applyBorder="1"/>
    <xf numFmtId="0" fontId="37" fillId="0" borderId="0" xfId="2" applyFont="1" applyAlignment="1">
      <alignment horizontal="centerContinuous"/>
    </xf>
    <xf numFmtId="0" fontId="22" fillId="0" borderId="26" xfId="2" applyFont="1" applyBorder="1" applyAlignment="1">
      <alignment horizontal="left"/>
    </xf>
    <xf numFmtId="0" fontId="38" fillId="0" borderId="0" xfId="2" applyFont="1" applyAlignment="1">
      <alignment horizontal="left"/>
    </xf>
    <xf numFmtId="0" fontId="22" fillId="0" borderId="0" xfId="2" applyFont="1" applyAlignment="1">
      <alignment horizontal="left"/>
    </xf>
    <xf numFmtId="0" fontId="21" fillId="0" borderId="1" xfId="2" applyFont="1" applyBorder="1"/>
    <xf numFmtId="0" fontId="21" fillId="0" borderId="2" xfId="2" applyFont="1" applyBorder="1"/>
    <xf numFmtId="0" fontId="1" fillId="0" borderId="3" xfId="2" applyBorder="1"/>
    <xf numFmtId="0" fontId="21" fillId="0" borderId="26" xfId="2" applyFont="1" applyBorder="1"/>
    <xf numFmtId="0" fontId="22" fillId="0" borderId="26" xfId="2" applyFont="1" applyBorder="1"/>
    <xf numFmtId="0" fontId="1" fillId="0" borderId="37" xfId="2" applyBorder="1" applyAlignment="1">
      <alignment horizontal="left" wrapText="1"/>
    </xf>
    <xf numFmtId="0" fontId="22" fillId="0" borderId="4" xfId="2" applyFont="1" applyBorder="1"/>
    <xf numFmtId="0" fontId="22" fillId="0" borderId="1" xfId="2" applyFont="1" applyBorder="1"/>
    <xf numFmtId="0" fontId="22" fillId="0" borderId="2" xfId="2" applyFont="1" applyBorder="1" applyAlignment="1">
      <alignment horizontal="center"/>
    </xf>
    <xf numFmtId="0" fontId="38" fillId="0" borderId="2" xfId="2" applyFont="1" applyBorder="1" applyAlignment="1">
      <alignment horizontal="center"/>
    </xf>
    <xf numFmtId="0" fontId="38" fillId="0" borderId="3" xfId="2" applyFont="1" applyBorder="1" applyAlignment="1">
      <alignment horizontal="center"/>
    </xf>
    <xf numFmtId="0" fontId="10" fillId="0" borderId="0" xfId="2" applyFont="1"/>
    <xf numFmtId="0" fontId="37" fillId="0" borderId="0" xfId="2" applyFont="1"/>
    <xf numFmtId="0" fontId="22" fillId="0" borderId="1" xfId="2" applyFont="1" applyBorder="1" applyAlignment="1">
      <alignment horizontal="center"/>
    </xf>
    <xf numFmtId="0" fontId="21" fillId="0" borderId="37" xfId="2" applyFont="1" applyBorder="1"/>
    <xf numFmtId="0" fontId="22" fillId="0" borderId="26" xfId="2" applyFont="1" applyBorder="1" applyAlignment="1">
      <alignment vertical="center" wrapText="1"/>
    </xf>
    <xf numFmtId="0" fontId="1" fillId="0" borderId="0" xfId="2" applyAlignment="1">
      <alignment vertical="center" wrapText="1"/>
    </xf>
    <xf numFmtId="0" fontId="38" fillId="0" borderId="4" xfId="2" applyFont="1" applyBorder="1"/>
    <xf numFmtId="0" fontId="11" fillId="0" borderId="0" xfId="2" applyFont="1" applyAlignment="1">
      <alignment horizontal="center"/>
    </xf>
    <xf numFmtId="0" fontId="9" fillId="0" borderId="0" xfId="0" applyFont="1" applyAlignment="1">
      <alignment horizontal="left"/>
    </xf>
    <xf numFmtId="0" fontId="1" fillId="9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49" fontId="39" fillId="2" borderId="0" xfId="0" applyNumberFormat="1" applyFont="1" applyFill="1" applyAlignment="1">
      <alignment vertical="center"/>
    </xf>
    <xf numFmtId="0" fontId="40" fillId="2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45" fillId="9" borderId="0" xfId="0" applyFont="1" applyFill="1" applyAlignment="1">
      <alignment vertical="center"/>
    </xf>
    <xf numFmtId="49" fontId="46" fillId="9" borderId="0" xfId="0" applyNumberFormat="1" applyFont="1" applyFill="1" applyAlignment="1">
      <alignment vertical="center"/>
    </xf>
    <xf numFmtId="0" fontId="1" fillId="2" borderId="0" xfId="0" applyFont="1" applyFill="1"/>
    <xf numFmtId="0" fontId="1" fillId="0" borderId="0" xfId="0" applyFont="1" applyFill="1"/>
    <xf numFmtId="0" fontId="47" fillId="0" borderId="0" xfId="0" applyFont="1" applyFill="1" applyAlignment="1">
      <alignment horizontal="center"/>
    </xf>
    <xf numFmtId="0" fontId="17" fillId="0" borderId="0" xfId="0" applyFont="1" applyFill="1" applyAlignment="1">
      <alignment horizontal="left"/>
    </xf>
    <xf numFmtId="0" fontId="19" fillId="0" borderId="0" xfId="0" applyFont="1" applyFill="1" applyAlignment="1">
      <alignment horizontal="right"/>
    </xf>
    <xf numFmtId="0" fontId="8" fillId="0" borderId="0" xfId="0" applyFont="1"/>
    <xf numFmtId="0" fontId="8" fillId="0" borderId="0" xfId="0" applyFont="1" applyAlignment="1"/>
    <xf numFmtId="0" fontId="17" fillId="0" borderId="0" xfId="0" applyFont="1" applyAlignment="1"/>
    <xf numFmtId="0" fontId="11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0" fillId="0" borderId="0" xfId="0" applyFont="1" applyFill="1" applyAlignment="1">
      <alignment horizontal="center"/>
    </xf>
    <xf numFmtId="0" fontId="12" fillId="0" borderId="0" xfId="0" applyFont="1"/>
    <xf numFmtId="0" fontId="1" fillId="0" borderId="0" xfId="0" applyFont="1" applyAlignment="1">
      <alignment horizontal="left"/>
    </xf>
    <xf numFmtId="0" fontId="49" fillId="0" borderId="0" xfId="0" applyFont="1" applyFill="1" applyAlignment="1">
      <alignment horizontal="center"/>
    </xf>
    <xf numFmtId="3" fontId="1" fillId="0" borderId="0" xfId="0" applyNumberFormat="1" applyFont="1"/>
    <xf numFmtId="0" fontId="8" fillId="0" borderId="0" xfId="0" applyFont="1" applyFill="1" applyAlignment="1"/>
    <xf numFmtId="0" fontId="31" fillId="0" borderId="0" xfId="0" applyFont="1" applyFill="1" applyAlignment="1"/>
    <xf numFmtId="0" fontId="51" fillId="0" borderId="0" xfId="0" applyFont="1" applyFill="1" applyAlignment="1">
      <alignment horizontal="center"/>
    </xf>
    <xf numFmtId="0" fontId="52" fillId="0" borderId="0" xfId="0" applyFont="1" applyFill="1" applyAlignment="1">
      <alignment horizontal="center"/>
    </xf>
    <xf numFmtId="0" fontId="54" fillId="0" borderId="0" xfId="0" applyFont="1" applyFill="1" applyAlignment="1">
      <alignment horizontal="center"/>
    </xf>
    <xf numFmtId="3" fontId="6" fillId="0" borderId="0" xfId="0" applyNumberFormat="1" applyFont="1" applyFill="1"/>
    <xf numFmtId="3" fontId="31" fillId="0" borderId="0" xfId="0" applyNumberFormat="1" applyFont="1" applyFill="1"/>
    <xf numFmtId="10" fontId="31" fillId="0" borderId="0" xfId="0" applyNumberFormat="1" applyFont="1" applyFill="1" applyAlignment="1">
      <alignment horizontal="right"/>
    </xf>
    <xf numFmtId="2" fontId="31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left"/>
    </xf>
    <xf numFmtId="0" fontId="1" fillId="0" borderId="0" xfId="0" applyFont="1" applyFill="1" applyBorder="1"/>
    <xf numFmtId="0" fontId="3" fillId="0" borderId="0" xfId="0" applyFont="1" applyFill="1" applyBorder="1" applyAlignment="1"/>
    <xf numFmtId="2" fontId="1" fillId="0" borderId="0" xfId="0" applyNumberFormat="1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3" fontId="6" fillId="0" borderId="0" xfId="0" applyNumberFormat="1" applyFont="1"/>
    <xf numFmtId="0" fontId="6" fillId="0" borderId="0" xfId="0" applyFont="1" applyFill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53" fillId="0" borderId="0" xfId="0" applyFont="1" applyFill="1" applyAlignment="1">
      <alignment horizontal="center"/>
    </xf>
    <xf numFmtId="0" fontId="56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57" fillId="0" borderId="0" xfId="0" applyFont="1" applyAlignment="1"/>
    <xf numFmtId="0" fontId="1" fillId="0" borderId="0" xfId="0" applyFont="1" applyBorder="1"/>
    <xf numFmtId="0" fontId="59" fillId="0" borderId="0" xfId="0" applyFont="1" applyAlignment="1"/>
    <xf numFmtId="0" fontId="11" fillId="0" borderId="0" xfId="0" applyFont="1" applyFill="1" applyAlignment="1">
      <alignment horizontal="center"/>
    </xf>
    <xf numFmtId="0" fontId="11" fillId="0" borderId="0" xfId="0" applyFont="1" applyFill="1" applyAlignment="1"/>
    <xf numFmtId="0" fontId="50" fillId="0" borderId="0" xfId="0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Alignment="1">
      <alignment horizontal="center"/>
    </xf>
    <xf numFmtId="0" fontId="3" fillId="0" borderId="0" xfId="0" applyFont="1" applyFill="1" applyBorder="1"/>
    <xf numFmtId="0" fontId="27" fillId="0" borderId="0" xfId="0" applyFont="1" applyFill="1" applyAlignment="1"/>
    <xf numFmtId="0" fontId="63" fillId="0" borderId="0" xfId="0" applyFont="1" applyFill="1" applyBorder="1" applyAlignment="1">
      <alignment horizontal="center"/>
    </xf>
    <xf numFmtId="0" fontId="63" fillId="0" borderId="0" xfId="0" applyFont="1" applyFill="1" applyAlignment="1">
      <alignment horizontal="center"/>
    </xf>
    <xf numFmtId="3" fontId="1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62" fillId="2" borderId="0" xfId="0" applyFont="1" applyFill="1" applyAlignment="1">
      <alignment horizontal="left"/>
    </xf>
    <xf numFmtId="2" fontId="62" fillId="2" borderId="0" xfId="0" applyNumberFormat="1" applyFont="1" applyFill="1" applyBorder="1"/>
    <xf numFmtId="4" fontId="62" fillId="2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/>
    <xf numFmtId="4" fontId="3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Alignment="1"/>
    <xf numFmtId="3" fontId="31" fillId="0" borderId="0" xfId="0" applyNumberFormat="1" applyFont="1" applyFill="1" applyAlignment="1"/>
    <xf numFmtId="10" fontId="31" fillId="0" borderId="0" xfId="0" applyNumberFormat="1" applyFont="1" applyFill="1" applyAlignment="1"/>
    <xf numFmtId="4" fontId="31" fillId="0" borderId="0" xfId="0" applyNumberFormat="1" applyFont="1" applyFill="1" applyAlignment="1"/>
    <xf numFmtId="4" fontId="6" fillId="0" borderId="0" xfId="0" applyNumberFormat="1" applyFont="1" applyAlignment="1"/>
    <xf numFmtId="4" fontId="6" fillId="0" borderId="0" xfId="0" applyNumberFormat="1" applyFont="1" applyFill="1" applyAlignment="1"/>
    <xf numFmtId="2" fontId="62" fillId="2" borderId="0" xfId="0" applyNumberFormat="1" applyFont="1" applyFill="1" applyBorder="1" applyAlignment="1"/>
    <xf numFmtId="1" fontId="1" fillId="0" borderId="0" xfId="0" applyNumberFormat="1" applyFont="1" applyFill="1" applyAlignment="1">
      <alignment horizontal="right"/>
    </xf>
    <xf numFmtId="1" fontId="1" fillId="0" borderId="0" xfId="0" applyNumberFormat="1" applyFont="1" applyAlignment="1">
      <alignment horizontal="right"/>
    </xf>
    <xf numFmtId="0" fontId="60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2" fontId="2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4" fontId="3" fillId="0" borderId="0" xfId="0" applyNumberFormat="1" applyFont="1" applyFill="1" applyBorder="1" applyAlignment="1">
      <alignment horizontal="right"/>
    </xf>
    <xf numFmtId="0" fontId="52" fillId="0" borderId="0" xfId="0" applyFont="1" applyAlignment="1">
      <alignment horizontal="center" vertical="center"/>
    </xf>
    <xf numFmtId="0" fontId="6" fillId="0" borderId="0" xfId="0" applyFont="1"/>
    <xf numFmtId="9" fontId="1" fillId="0" borderId="0" xfId="0" applyNumberFormat="1" applyFont="1"/>
    <xf numFmtId="0" fontId="31" fillId="0" borderId="0" xfId="0" applyFont="1" applyFill="1" applyAlignment="1">
      <alignment horizontal="left"/>
    </xf>
    <xf numFmtId="10" fontId="31" fillId="0" borderId="0" xfId="0" applyNumberFormat="1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0" fontId="10" fillId="0" borderId="0" xfId="0" applyFont="1" applyFill="1" applyAlignment="1"/>
    <xf numFmtId="0" fontId="65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/>
    </xf>
    <xf numFmtId="0" fontId="17" fillId="2" borderId="0" xfId="0" applyFont="1" applyFill="1" applyAlignment="1">
      <alignment vertical="center"/>
    </xf>
    <xf numFmtId="0" fontId="31" fillId="2" borderId="0" xfId="0" applyFont="1" applyFill="1" applyAlignment="1">
      <alignment horizontal="center"/>
    </xf>
    <xf numFmtId="10" fontId="10" fillId="2" borderId="0" xfId="0" applyNumberFormat="1" applyFont="1" applyFill="1" applyAlignment="1">
      <alignment horizontal="center"/>
    </xf>
    <xf numFmtId="0" fontId="31" fillId="2" borderId="0" xfId="0" applyFont="1" applyFill="1"/>
    <xf numFmtId="49" fontId="1" fillId="0" borderId="0" xfId="0" applyNumberFormat="1" applyFont="1"/>
    <xf numFmtId="0" fontId="6" fillId="2" borderId="0" xfId="0" applyFont="1" applyFill="1"/>
    <xf numFmtId="49" fontId="67" fillId="2" borderId="0" xfId="0" applyNumberFormat="1" applyFont="1" applyFill="1" applyAlignment="1"/>
    <xf numFmtId="49" fontId="31" fillId="2" borderId="0" xfId="0" applyNumberFormat="1" applyFont="1" applyFill="1" applyAlignment="1"/>
    <xf numFmtId="0" fontId="31" fillId="0" borderId="0" xfId="0" applyFont="1" applyFill="1"/>
    <xf numFmtId="3" fontId="31" fillId="0" borderId="0" xfId="0" applyNumberFormat="1" applyFont="1" applyFill="1" applyAlignment="1">
      <alignment horizontal="center"/>
    </xf>
    <xf numFmtId="10" fontId="10" fillId="0" borderId="0" xfId="0" applyNumberFormat="1" applyFont="1" applyFill="1" applyAlignment="1">
      <alignment horizontal="center"/>
    </xf>
    <xf numFmtId="0" fontId="6" fillId="0" borderId="0" xfId="0" applyFont="1" applyFill="1"/>
    <xf numFmtId="0" fontId="6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2" fontId="1" fillId="0" borderId="0" xfId="0" applyNumberFormat="1" applyFont="1"/>
    <xf numFmtId="0" fontId="68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7" fillId="0" borderId="0" xfId="0" applyFont="1" applyFill="1" applyAlignment="1">
      <alignment horizontal="center" vertical="center"/>
    </xf>
    <xf numFmtId="0" fontId="31" fillId="5" borderId="0" xfId="0" applyFont="1" applyFill="1"/>
    <xf numFmtId="0" fontId="1" fillId="5" borderId="0" xfId="0" applyFont="1" applyFill="1"/>
    <xf numFmtId="49" fontId="55" fillId="2" borderId="0" xfId="0" applyNumberFormat="1" applyFont="1" applyFill="1" applyAlignment="1"/>
    <xf numFmtId="49" fontId="69" fillId="2" borderId="0" xfId="0" applyNumberFormat="1" applyFont="1" applyFill="1" applyAlignment="1"/>
    <xf numFmtId="0" fontId="27" fillId="2" borderId="0" xfId="0" applyFont="1" applyFill="1" applyAlignment="1">
      <alignment horizontal="center" vertical="center"/>
    </xf>
    <xf numFmtId="0" fontId="11" fillId="0" borderId="0" xfId="0" applyFont="1" applyFill="1"/>
    <xf numFmtId="49" fontId="8" fillId="0" borderId="0" xfId="0" applyNumberFormat="1" applyFont="1" applyFill="1" applyAlignment="1">
      <alignment horizontal="left" vertical="justify" wrapText="1"/>
    </xf>
    <xf numFmtId="0" fontId="8" fillId="0" borderId="0" xfId="0" applyFont="1" applyAlignment="1">
      <alignment wrapText="1"/>
    </xf>
    <xf numFmtId="49" fontId="8" fillId="0" borderId="0" xfId="0" applyNumberFormat="1" applyFont="1" applyAlignment="1">
      <alignment horizontal="justify" vertical="justify" wrapText="1"/>
    </xf>
    <xf numFmtId="49" fontId="8" fillId="0" borderId="0" xfId="0" applyNumberFormat="1" applyFont="1" applyAlignment="1">
      <alignment vertical="center" wrapText="1"/>
    </xf>
    <xf numFmtId="0" fontId="1" fillId="0" borderId="0" xfId="0" applyFont="1" applyAlignment="1">
      <alignment wrapText="1"/>
    </xf>
    <xf numFmtId="0" fontId="70" fillId="0" borderId="0" xfId="0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60" fillId="0" borderId="0" xfId="0" applyFont="1" applyFill="1" applyAlignment="1">
      <alignment horizontal="center" wrapText="1"/>
    </xf>
    <xf numFmtId="0" fontId="53" fillId="0" borderId="0" xfId="0" applyFont="1" applyFill="1" applyAlignment="1">
      <alignment horizontal="center" wrapText="1"/>
    </xf>
    <xf numFmtId="0" fontId="1" fillId="3" borderId="0" xfId="0" applyFont="1" applyFill="1"/>
    <xf numFmtId="0" fontId="1" fillId="9" borderId="0" xfId="0" applyFont="1" applyFill="1"/>
    <xf numFmtId="0" fontId="73" fillId="9" borderId="0" xfId="0" applyFont="1" applyFill="1"/>
    <xf numFmtId="0" fontId="76" fillId="0" borderId="0" xfId="0" applyFont="1"/>
    <xf numFmtId="0" fontId="76" fillId="0" borderId="0" xfId="0" applyFont="1" applyFill="1"/>
    <xf numFmtId="0" fontId="77" fillId="9" borderId="0" xfId="0" applyFont="1" applyFill="1" applyAlignment="1">
      <alignment horizontal="center"/>
    </xf>
    <xf numFmtId="0" fontId="79" fillId="0" borderId="0" xfId="0" applyFont="1"/>
    <xf numFmtId="0" fontId="73" fillId="0" borderId="0" xfId="0" applyFont="1"/>
    <xf numFmtId="0" fontId="49" fillId="3" borderId="0" xfId="0" applyFont="1" applyFill="1" applyAlignment="1">
      <alignment horizontal="center"/>
    </xf>
    <xf numFmtId="0" fontId="50" fillId="3" borderId="0" xfId="0" applyFont="1" applyFill="1" applyAlignment="1">
      <alignment horizontal="center"/>
    </xf>
    <xf numFmtId="0" fontId="85" fillId="2" borderId="0" xfId="0" applyFont="1" applyFill="1" applyBorder="1" applyAlignment="1"/>
    <xf numFmtId="0" fontId="82" fillId="2" borderId="0" xfId="0" applyFont="1" applyFill="1" applyBorder="1"/>
    <xf numFmtId="0" fontId="87" fillId="2" borderId="0" xfId="0" applyFont="1" applyFill="1" applyBorder="1" applyAlignment="1">
      <alignment vertical="center"/>
    </xf>
    <xf numFmtId="0" fontId="88" fillId="2" borderId="0" xfId="0" applyFont="1" applyFill="1" applyBorder="1" applyAlignment="1">
      <alignment vertical="center"/>
    </xf>
    <xf numFmtId="0" fontId="8" fillId="9" borderId="0" xfId="0" applyFont="1" applyFill="1" applyBorder="1" applyAlignment="1"/>
    <xf numFmtId="0" fontId="27" fillId="2" borderId="0" xfId="0" applyFont="1" applyFill="1" applyBorder="1" applyAlignment="1"/>
    <xf numFmtId="0" fontId="11" fillId="2" borderId="0" xfId="0" applyFont="1" applyFill="1" applyBorder="1" applyAlignment="1">
      <alignment wrapText="1"/>
    </xf>
    <xf numFmtId="0" fontId="86" fillId="2" borderId="43" xfId="0" applyFont="1" applyFill="1" applyBorder="1" applyAlignment="1">
      <alignment vertical="center"/>
    </xf>
    <xf numFmtId="0" fontId="87" fillId="2" borderId="44" xfId="0" applyFont="1" applyFill="1" applyBorder="1" applyAlignment="1">
      <alignment vertical="center"/>
    </xf>
    <xf numFmtId="0" fontId="8" fillId="2" borderId="44" xfId="0" applyFont="1" applyFill="1" applyBorder="1" applyAlignment="1"/>
    <xf numFmtId="0" fontId="8" fillId="2" borderId="45" xfId="0" applyFont="1" applyFill="1" applyBorder="1" applyAlignment="1"/>
    <xf numFmtId="0" fontId="88" fillId="2" borderId="46" xfId="0" applyFont="1" applyFill="1" applyBorder="1" applyAlignment="1">
      <alignment vertical="center"/>
    </xf>
    <xf numFmtId="0" fontId="27" fillId="2" borderId="47" xfId="0" applyFont="1" applyFill="1" applyBorder="1" applyAlignment="1"/>
    <xf numFmtId="0" fontId="11" fillId="2" borderId="47" xfId="0" applyFont="1" applyFill="1" applyBorder="1" applyAlignment="1">
      <alignment wrapText="1"/>
    </xf>
    <xf numFmtId="0" fontId="88" fillId="2" borderId="48" xfId="0" applyFont="1" applyFill="1" applyBorder="1" applyAlignment="1">
      <alignment vertical="center"/>
    </xf>
    <xf numFmtId="0" fontId="88" fillId="2" borderId="49" xfId="0" applyFont="1" applyFill="1" applyBorder="1" applyAlignment="1">
      <alignment vertical="center"/>
    </xf>
    <xf numFmtId="0" fontId="11" fillId="2" borderId="49" xfId="0" applyFont="1" applyFill="1" applyBorder="1" applyAlignment="1">
      <alignment horizontal="justify" vertical="justify" wrapText="1"/>
    </xf>
    <xf numFmtId="0" fontId="11" fillId="2" borderId="50" xfId="0" applyFont="1" applyFill="1" applyBorder="1" applyAlignment="1">
      <alignment horizontal="justify" vertical="justify" wrapText="1"/>
    </xf>
    <xf numFmtId="0" fontId="27" fillId="2" borderId="0" xfId="0" applyFont="1" applyFill="1" applyBorder="1" applyAlignment="1">
      <alignment horizontal="left"/>
    </xf>
    <xf numFmtId="0" fontId="1" fillId="2" borderId="44" xfId="0" applyFont="1" applyFill="1" applyBorder="1"/>
    <xf numFmtId="0" fontId="1" fillId="2" borderId="45" xfId="0" applyFont="1" applyFill="1" applyBorder="1"/>
    <xf numFmtId="0" fontId="27" fillId="2" borderId="47" xfId="0" applyFont="1" applyFill="1" applyBorder="1" applyAlignment="1">
      <alignment horizontal="left"/>
    </xf>
    <xf numFmtId="0" fontId="20" fillId="9" borderId="0" xfId="0" applyFont="1" applyFill="1" applyBorder="1" applyAlignment="1"/>
    <xf numFmtId="0" fontId="8" fillId="9" borderId="0" xfId="0" applyFont="1" applyFill="1" applyBorder="1" applyAlignment="1">
      <alignment vertical="top" wrapText="1"/>
    </xf>
    <xf numFmtId="0" fontId="8" fillId="9" borderId="0" xfId="0" applyFont="1" applyFill="1" applyBorder="1" applyAlignment="1">
      <alignment horizontal="left" vertical="justify" wrapText="1"/>
    </xf>
    <xf numFmtId="0" fontId="11" fillId="9" borderId="0" xfId="0" applyFont="1" applyFill="1" applyBorder="1" applyAlignment="1">
      <alignment wrapText="1"/>
    </xf>
    <xf numFmtId="0" fontId="11" fillId="9" borderId="0" xfId="0" applyFont="1" applyFill="1" applyBorder="1" applyAlignment="1">
      <alignment horizontal="justify" vertical="justify" wrapText="1"/>
    </xf>
    <xf numFmtId="0" fontId="1" fillId="9" borderId="0" xfId="0" applyFont="1" applyFill="1" applyBorder="1"/>
    <xf numFmtId="0" fontId="4" fillId="9" borderId="0" xfId="0" applyFont="1" applyFill="1" applyBorder="1"/>
    <xf numFmtId="0" fontId="27" fillId="9" borderId="0" xfId="0" applyFont="1" applyFill="1" applyBorder="1" applyAlignment="1">
      <alignment horizontal="left"/>
    </xf>
    <xf numFmtId="0" fontId="92" fillId="9" borderId="0" xfId="0" applyFont="1" applyFill="1" applyBorder="1" applyAlignment="1">
      <alignment horizontal="justify" vertical="justify" wrapText="1"/>
    </xf>
    <xf numFmtId="0" fontId="73" fillId="9" borderId="0" xfId="0" applyFont="1" applyFill="1" applyBorder="1"/>
    <xf numFmtId="0" fontId="93" fillId="9" borderId="0" xfId="0" applyFont="1" applyFill="1" applyBorder="1"/>
    <xf numFmtId="0" fontId="92" fillId="9" borderId="0" xfId="0" applyFont="1" applyFill="1" applyBorder="1" applyAlignment="1">
      <alignment horizontal="left"/>
    </xf>
    <xf numFmtId="0" fontId="94" fillId="9" borderId="0" xfId="0" applyFont="1" applyFill="1" applyAlignment="1">
      <alignment horizontal="center"/>
    </xf>
    <xf numFmtId="0" fontId="94" fillId="9" borderId="0" xfId="0" applyFont="1" applyFill="1" applyAlignment="1">
      <alignment horizontal="left"/>
    </xf>
    <xf numFmtId="0" fontId="77" fillId="9" borderId="0" xfId="0" applyFont="1" applyFill="1" applyAlignment="1">
      <alignment horizontal="left"/>
    </xf>
    <xf numFmtId="0" fontId="96" fillId="0" borderId="33" xfId="0" applyFont="1" applyBorder="1" applyAlignment="1">
      <alignment vertical="center"/>
    </xf>
    <xf numFmtId="0" fontId="96" fillId="0" borderId="33" xfId="0" applyFont="1" applyBorder="1" applyAlignment="1">
      <alignment horizontal="right" vertical="center"/>
    </xf>
    <xf numFmtId="0" fontId="96" fillId="0" borderId="0" xfId="0" applyFont="1" applyAlignment="1">
      <alignment vertical="center"/>
    </xf>
    <xf numFmtId="0" fontId="96" fillId="0" borderId="0" xfId="0" applyFont="1" applyAlignment="1">
      <alignment horizontal="right" vertical="center"/>
    </xf>
    <xf numFmtId="0" fontId="97" fillId="12" borderId="35" xfId="0" applyFont="1" applyFill="1" applyBorder="1" applyAlignment="1">
      <alignment horizontal="left" vertical="center"/>
    </xf>
    <xf numFmtId="0" fontId="97" fillId="12" borderId="35" xfId="0" applyFont="1" applyFill="1" applyBorder="1" applyAlignment="1">
      <alignment horizontal="right" vertical="center"/>
    </xf>
    <xf numFmtId="10" fontId="97" fillId="12" borderId="35" xfId="0" applyNumberFormat="1" applyFont="1" applyFill="1" applyBorder="1" applyAlignment="1">
      <alignment horizontal="right" vertical="center"/>
    </xf>
    <xf numFmtId="0" fontId="97" fillId="12" borderId="51" xfId="0" applyFont="1" applyFill="1" applyBorder="1" applyAlignment="1">
      <alignment vertical="center"/>
    </xf>
    <xf numFmtId="0" fontId="97" fillId="12" borderId="51" xfId="0" applyFont="1" applyFill="1" applyBorder="1" applyAlignment="1">
      <alignment horizontal="right" vertical="center"/>
    </xf>
    <xf numFmtId="2" fontId="97" fillId="12" borderId="51" xfId="0" applyNumberFormat="1" applyFont="1" applyFill="1" applyBorder="1" applyAlignment="1">
      <alignment horizontal="right" vertical="center"/>
    </xf>
    <xf numFmtId="0" fontId="96" fillId="0" borderId="51" xfId="0" applyFont="1" applyBorder="1" applyAlignment="1">
      <alignment vertical="center"/>
    </xf>
    <xf numFmtId="0" fontId="96" fillId="0" borderId="51" xfId="0" applyFont="1" applyBorder="1" applyAlignment="1">
      <alignment horizontal="right" vertical="center"/>
    </xf>
    <xf numFmtId="169" fontId="96" fillId="0" borderId="33" xfId="4" applyNumberFormat="1" applyFont="1" applyBorder="1" applyAlignment="1">
      <alignment horizontal="center" vertical="center"/>
    </xf>
    <xf numFmtId="169" fontId="96" fillId="0" borderId="33" xfId="4" applyNumberFormat="1" applyFont="1" applyBorder="1" applyAlignment="1">
      <alignment horizontal="center" vertical="center"/>
    </xf>
    <xf numFmtId="169" fontId="97" fillId="12" borderId="35" xfId="4" applyNumberFormat="1" applyFont="1" applyFill="1" applyBorder="1" applyAlignment="1">
      <alignment horizontal="center" vertical="center"/>
    </xf>
    <xf numFmtId="169" fontId="97" fillId="12" borderId="35" xfId="4" applyNumberFormat="1" applyFont="1" applyFill="1" applyBorder="1" applyAlignment="1">
      <alignment horizontal="center" vertical="center"/>
    </xf>
    <xf numFmtId="169" fontId="96" fillId="0" borderId="51" xfId="4" applyNumberFormat="1" applyFont="1" applyBorder="1" applyAlignment="1">
      <alignment horizontal="center" vertical="center"/>
    </xf>
    <xf numFmtId="2" fontId="97" fillId="12" borderId="51" xfId="0" applyNumberFormat="1" applyFont="1" applyFill="1" applyBorder="1" applyAlignment="1">
      <alignment vertical="center"/>
    </xf>
    <xf numFmtId="2" fontId="96" fillId="0" borderId="33" xfId="0" applyNumberFormat="1" applyFont="1" applyBorder="1" applyAlignment="1">
      <alignment vertical="center"/>
    </xf>
    <xf numFmtId="2" fontId="96" fillId="0" borderId="51" xfId="0" applyNumberFormat="1" applyFont="1" applyBorder="1" applyAlignment="1">
      <alignment vertical="center"/>
    </xf>
    <xf numFmtId="2" fontId="98" fillId="0" borderId="51" xfId="0" applyNumberFormat="1" applyFont="1" applyFill="1" applyBorder="1" applyAlignment="1">
      <alignment horizontal="right" vertical="center"/>
    </xf>
    <xf numFmtId="2" fontId="98" fillId="0" borderId="33" xfId="0" applyNumberFormat="1" applyFont="1" applyFill="1" applyBorder="1" applyAlignment="1">
      <alignment horizontal="right" vertical="center"/>
    </xf>
    <xf numFmtId="10" fontId="97" fillId="12" borderId="35" xfId="1" applyNumberFormat="1" applyFont="1" applyFill="1" applyBorder="1" applyAlignment="1">
      <alignment horizontal="right" vertical="center"/>
    </xf>
    <xf numFmtId="0" fontId="92" fillId="12" borderId="35" xfId="0" applyFont="1" applyFill="1" applyBorder="1" applyAlignment="1">
      <alignment horizontal="center" vertical="center"/>
    </xf>
    <xf numFmtId="0" fontId="99" fillId="4" borderId="35" xfId="0" applyFont="1" applyFill="1" applyBorder="1" applyAlignment="1">
      <alignment vertical="center"/>
    </xf>
    <xf numFmtId="3" fontId="99" fillId="4" borderId="51" xfId="0" applyNumberFormat="1" applyFont="1" applyFill="1" applyBorder="1" applyAlignment="1">
      <alignment horizontal="center" vertical="center"/>
    </xf>
    <xf numFmtId="10" fontId="99" fillId="4" borderId="51" xfId="1" applyNumberFormat="1" applyFont="1" applyFill="1" applyBorder="1" applyAlignment="1">
      <alignment horizontal="center" vertical="center"/>
    </xf>
    <xf numFmtId="4" fontId="99" fillId="4" borderId="51" xfId="0" applyNumberFormat="1" applyFont="1" applyFill="1" applyBorder="1" applyAlignment="1">
      <alignment horizontal="center" vertical="center"/>
    </xf>
    <xf numFmtId="169" fontId="97" fillId="12" borderId="35" xfId="0" applyNumberFormat="1" applyFont="1" applyFill="1" applyBorder="1" applyAlignment="1">
      <alignment horizontal="right" vertical="center"/>
    </xf>
    <xf numFmtId="0" fontId="103" fillId="0" borderId="0" xfId="0" applyFont="1"/>
    <xf numFmtId="0" fontId="104" fillId="0" borderId="0" xfId="0" applyFont="1" applyAlignment="1">
      <alignment horizontal="left"/>
    </xf>
    <xf numFmtId="0" fontId="100" fillId="0" borderId="0" xfId="0" applyFont="1" applyAlignment="1"/>
    <xf numFmtId="0" fontId="107" fillId="0" borderId="0" xfId="0" applyFont="1"/>
    <xf numFmtId="0" fontId="108" fillId="0" borderId="0" xfId="0" applyFont="1" applyAlignment="1">
      <alignment horizontal="left"/>
    </xf>
    <xf numFmtId="2" fontId="108" fillId="0" borderId="0" xfId="0" applyNumberFormat="1" applyFont="1" applyAlignment="1">
      <alignment horizontal="right"/>
    </xf>
    <xf numFmtId="0" fontId="96" fillId="0" borderId="33" xfId="0" applyFont="1" applyFill="1" applyBorder="1" applyAlignment="1">
      <alignment vertical="center"/>
    </xf>
    <xf numFmtId="0" fontId="96" fillId="0" borderId="33" xfId="0" applyFont="1" applyFill="1" applyBorder="1" applyAlignment="1">
      <alignment horizontal="right" vertical="center"/>
    </xf>
    <xf numFmtId="169" fontId="96" fillId="0" borderId="33" xfId="4" applyNumberFormat="1" applyFont="1" applyFill="1" applyBorder="1" applyAlignment="1">
      <alignment horizontal="center" vertical="center"/>
    </xf>
    <xf numFmtId="169" fontId="96" fillId="0" borderId="33" xfId="4" applyNumberFormat="1" applyFont="1" applyBorder="1" applyAlignment="1">
      <alignment horizontal="center" vertical="center"/>
    </xf>
    <xf numFmtId="169" fontId="96" fillId="0" borderId="51" xfId="4" applyNumberFormat="1" applyFont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2" fontId="6" fillId="0" borderId="0" xfId="0" applyNumberFormat="1" applyFont="1" applyFill="1" applyAlignment="1">
      <alignment horizontal="right"/>
    </xf>
    <xf numFmtId="0" fontId="97" fillId="4" borderId="35" xfId="0" applyFont="1" applyFill="1" applyBorder="1" applyAlignment="1">
      <alignment horizontal="left" vertical="center"/>
    </xf>
    <xf numFmtId="1" fontId="1" fillId="0" borderId="0" xfId="0" applyNumberFormat="1" applyFont="1" applyAlignment="1">
      <alignment vertical="center"/>
    </xf>
    <xf numFmtId="3" fontId="111" fillId="2" borderId="0" xfId="0" applyNumberFormat="1" applyFont="1" applyFill="1" applyAlignment="1">
      <alignment horizontal="left" vertical="center"/>
    </xf>
    <xf numFmtId="3" fontId="111" fillId="2" borderId="0" xfId="0" applyNumberFormat="1" applyFont="1" applyFill="1" applyAlignment="1">
      <alignment horizontal="center" vertical="center"/>
    </xf>
    <xf numFmtId="3" fontId="99" fillId="2" borderId="0" xfId="0" applyNumberFormat="1" applyFont="1" applyFill="1" applyAlignment="1">
      <alignment horizontal="center" vertical="center"/>
    </xf>
    <xf numFmtId="3" fontId="111" fillId="2" borderId="51" xfId="0" applyNumberFormat="1" applyFont="1" applyFill="1" applyBorder="1" applyAlignment="1">
      <alignment horizontal="left" vertical="center"/>
    </xf>
    <xf numFmtId="3" fontId="111" fillId="2" borderId="51" xfId="0" applyNumberFormat="1" applyFont="1" applyFill="1" applyBorder="1" applyAlignment="1">
      <alignment horizontal="center" vertical="center"/>
    </xf>
    <xf numFmtId="3" fontId="99" fillId="2" borderId="51" xfId="0" applyNumberFormat="1" applyFont="1" applyFill="1" applyBorder="1" applyAlignment="1">
      <alignment horizontal="center" vertical="center"/>
    </xf>
    <xf numFmtId="10" fontId="99" fillId="4" borderId="35" xfId="0" applyNumberFormat="1" applyFont="1" applyFill="1" applyBorder="1" applyAlignment="1">
      <alignment horizontal="center" vertical="center"/>
    </xf>
    <xf numFmtId="0" fontId="99" fillId="4" borderId="51" xfId="0" applyFont="1" applyFill="1" applyBorder="1" applyAlignment="1">
      <alignment vertical="center"/>
    </xf>
    <xf numFmtId="2" fontId="99" fillId="4" borderId="51" xfId="0" applyNumberFormat="1" applyFont="1" applyFill="1" applyBorder="1" applyAlignment="1">
      <alignment horizontal="center" vertical="center"/>
    </xf>
    <xf numFmtId="3" fontId="111" fillId="2" borderId="33" xfId="0" applyNumberFormat="1" applyFont="1" applyFill="1" applyBorder="1" applyAlignment="1">
      <alignment horizontal="left" vertical="center"/>
    </xf>
    <xf numFmtId="4" fontId="111" fillId="2" borderId="0" xfId="0" applyNumberFormat="1" applyFont="1" applyFill="1" applyAlignment="1">
      <alignment horizontal="center" vertical="center"/>
    </xf>
    <xf numFmtId="4" fontId="111" fillId="2" borderId="51" xfId="0" applyNumberFormat="1" applyFont="1" applyFill="1" applyBorder="1" applyAlignment="1">
      <alignment horizontal="center" vertical="center"/>
    </xf>
    <xf numFmtId="3" fontId="111" fillId="2" borderId="33" xfId="0" applyNumberFormat="1" applyFont="1" applyFill="1" applyBorder="1" applyAlignment="1">
      <alignment horizontal="center" vertical="center"/>
    </xf>
    <xf numFmtId="0" fontId="74" fillId="12" borderId="35" xfId="0" applyFont="1" applyFill="1" applyBorder="1" applyAlignment="1">
      <alignment horizontal="center" vertical="center" wrapText="1"/>
    </xf>
    <xf numFmtId="4" fontId="99" fillId="2" borderId="0" xfId="0" applyNumberFormat="1" applyFont="1" applyFill="1" applyAlignment="1">
      <alignment horizontal="center" vertical="center"/>
    </xf>
    <xf numFmtId="4" fontId="99" fillId="2" borderId="51" xfId="0" applyNumberFormat="1" applyFont="1" applyFill="1" applyBorder="1" applyAlignment="1">
      <alignment horizontal="center" vertical="center"/>
    </xf>
    <xf numFmtId="0" fontId="74" fillId="12" borderId="35" xfId="0" applyFont="1" applyFill="1" applyBorder="1" applyAlignment="1">
      <alignment horizontal="center" vertical="center"/>
    </xf>
    <xf numFmtId="4" fontId="99" fillId="4" borderId="35" xfId="0" applyNumberFormat="1" applyFont="1" applyFill="1" applyBorder="1" applyAlignment="1">
      <alignment horizontal="center" vertical="center"/>
    </xf>
    <xf numFmtId="4" fontId="111" fillId="2" borderId="33" xfId="0" applyNumberFormat="1" applyFont="1" applyFill="1" applyBorder="1" applyAlignment="1">
      <alignment horizontal="center" vertical="center"/>
    </xf>
    <xf numFmtId="4" fontId="99" fillId="2" borderId="33" xfId="0" applyNumberFormat="1" applyFont="1" applyFill="1" applyBorder="1" applyAlignment="1">
      <alignment horizontal="center" vertical="center"/>
    </xf>
    <xf numFmtId="10" fontId="74" fillId="12" borderId="35" xfId="1" applyNumberFormat="1" applyFont="1" applyFill="1" applyBorder="1" applyAlignment="1">
      <alignment horizontal="center" vertical="center"/>
    </xf>
    <xf numFmtId="3" fontId="98" fillId="12" borderId="35" xfId="0" applyNumberFormat="1" applyFont="1" applyFill="1" applyBorder="1" applyAlignment="1">
      <alignment horizontal="center" vertical="center"/>
    </xf>
    <xf numFmtId="10" fontId="98" fillId="12" borderId="35" xfId="0" applyNumberFormat="1" applyFont="1" applyFill="1" applyBorder="1" applyAlignment="1">
      <alignment horizontal="center" vertical="center"/>
    </xf>
    <xf numFmtId="0" fontId="97" fillId="12" borderId="51" xfId="0" applyFont="1" applyFill="1" applyBorder="1" applyAlignment="1">
      <alignment horizontal="center" vertical="center"/>
    </xf>
    <xf numFmtId="49" fontId="97" fillId="12" borderId="51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horizontal="left" vertical="center"/>
    </xf>
    <xf numFmtId="3" fontId="96" fillId="2" borderId="0" xfId="0" applyNumberFormat="1" applyFont="1" applyFill="1" applyAlignment="1">
      <alignment horizontal="center" vertical="center"/>
    </xf>
    <xf numFmtId="10" fontId="98" fillId="2" borderId="0" xfId="0" applyNumberFormat="1" applyFont="1" applyFill="1" applyAlignment="1">
      <alignment horizontal="center" vertical="center"/>
    </xf>
    <xf numFmtId="0" fontId="96" fillId="2" borderId="0" xfId="0" applyFont="1" applyFill="1" applyAlignment="1">
      <alignment horizontal="center" vertical="center"/>
    </xf>
    <xf numFmtId="0" fontId="111" fillId="2" borderId="0" xfId="0" applyFont="1" applyFill="1" applyAlignment="1">
      <alignment horizontal="center" vertical="center"/>
    </xf>
    <xf numFmtId="0" fontId="99" fillId="2" borderId="0" xfId="0" applyFont="1" applyFill="1" applyAlignment="1">
      <alignment horizontal="center" vertical="center"/>
    </xf>
    <xf numFmtId="3" fontId="96" fillId="12" borderId="35" xfId="0" applyNumberFormat="1" applyFont="1" applyFill="1" applyBorder="1" applyAlignment="1">
      <alignment horizontal="center" vertical="center"/>
    </xf>
    <xf numFmtId="3" fontId="97" fillId="12" borderId="35" xfId="0" applyNumberFormat="1" applyFont="1" applyFill="1" applyBorder="1" applyAlignment="1">
      <alignment horizontal="center" vertical="center"/>
    </xf>
    <xf numFmtId="0" fontId="97" fillId="12" borderId="35" xfId="0" applyFont="1" applyFill="1" applyBorder="1" applyAlignment="1">
      <alignment horizontal="center" vertical="center"/>
    </xf>
    <xf numFmtId="10" fontId="97" fillId="12" borderId="35" xfId="0" applyNumberFormat="1" applyFont="1" applyFill="1" applyBorder="1" applyAlignment="1">
      <alignment horizontal="center" vertical="center"/>
    </xf>
    <xf numFmtId="0" fontId="112" fillId="0" borderId="0" xfId="0" applyFont="1"/>
    <xf numFmtId="10" fontId="97" fillId="2" borderId="0" xfId="0" applyNumberFormat="1" applyFont="1" applyFill="1" applyAlignment="1">
      <alignment horizontal="center"/>
    </xf>
    <xf numFmtId="0" fontId="73" fillId="0" borderId="0" xfId="0" applyFont="1" applyFill="1"/>
    <xf numFmtId="3" fontId="98" fillId="2" borderId="0" xfId="0" applyNumberFormat="1" applyFont="1" applyFill="1" applyAlignment="1">
      <alignment horizontal="left" vertical="center"/>
    </xf>
    <xf numFmtId="3" fontId="112" fillId="12" borderId="35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0" fontId="113" fillId="2" borderId="0" xfId="0" applyFont="1" applyFill="1" applyBorder="1" applyAlignment="1">
      <alignment horizontal="justify" vertical="justify" wrapText="1"/>
    </xf>
    <xf numFmtId="49" fontId="80" fillId="2" borderId="0" xfId="0" applyNumberFormat="1" applyFont="1" applyFill="1" applyBorder="1" applyAlignment="1">
      <alignment horizontal="center" vertical="center" wrapText="1"/>
    </xf>
    <xf numFmtId="0" fontId="76" fillId="2" borderId="0" xfId="0" applyFont="1" applyFill="1" applyBorder="1"/>
    <xf numFmtId="0" fontId="113" fillId="2" borderId="46" xfId="0" applyFont="1" applyFill="1" applyBorder="1" applyAlignment="1">
      <alignment horizontal="justify" vertical="justify" wrapText="1"/>
    </xf>
    <xf numFmtId="0" fontId="113" fillId="2" borderId="47" xfId="0" applyFont="1" applyFill="1" applyBorder="1" applyAlignment="1">
      <alignment horizontal="justify" vertical="justify" wrapText="1"/>
    </xf>
    <xf numFmtId="49" fontId="80" fillId="2" borderId="46" xfId="0" applyNumberFormat="1" applyFont="1" applyFill="1" applyBorder="1" applyAlignment="1">
      <alignment horizontal="center" vertical="center" wrapText="1"/>
    </xf>
    <xf numFmtId="49" fontId="80" fillId="2" borderId="47" xfId="0" applyNumberFormat="1" applyFont="1" applyFill="1" applyBorder="1" applyAlignment="1">
      <alignment horizontal="center" vertical="center" wrapText="1"/>
    </xf>
    <xf numFmtId="49" fontId="113" fillId="2" borderId="46" xfId="0" applyNumberFormat="1" applyFont="1" applyFill="1" applyBorder="1" applyAlignment="1">
      <alignment horizontal="justify" vertical="justify" wrapText="1"/>
    </xf>
    <xf numFmtId="0" fontId="76" fillId="2" borderId="47" xfId="0" applyFont="1" applyFill="1" applyBorder="1"/>
    <xf numFmtId="3" fontId="2" fillId="0" borderId="12" xfId="0" applyNumberFormat="1" applyFont="1" applyBorder="1" applyAlignment="1">
      <alignment horizontal="right" vertical="center"/>
    </xf>
    <xf numFmtId="3" fontId="1" fillId="0" borderId="19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4" fontId="2" fillId="0" borderId="20" xfId="0" applyNumberFormat="1" applyFont="1" applyBorder="1" applyAlignment="1">
      <alignment horizontal="right"/>
    </xf>
    <xf numFmtId="2" fontId="2" fillId="0" borderId="17" xfId="2" applyNumberFormat="1" applyFont="1" applyFill="1" applyBorder="1" applyAlignment="1">
      <alignment horizontal="center" vertical="center"/>
    </xf>
    <xf numFmtId="3" fontId="15" fillId="13" borderId="7" xfId="2" applyNumberFormat="1" applyFont="1" applyFill="1" applyBorder="1" applyAlignment="1">
      <alignment horizontal="centerContinuous"/>
    </xf>
    <xf numFmtId="3" fontId="15" fillId="13" borderId="8" xfId="2" applyNumberFormat="1" applyFont="1" applyFill="1" applyBorder="1" applyAlignment="1">
      <alignment horizontal="centerContinuous"/>
    </xf>
    <xf numFmtId="0" fontId="99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0" fontId="99" fillId="2" borderId="0" xfId="0" applyNumberFormat="1" applyFont="1" applyFill="1" applyAlignment="1">
      <alignment vertical="center"/>
    </xf>
    <xf numFmtId="0" fontId="99" fillId="2" borderId="0" xfId="0" applyFont="1" applyFill="1" applyAlignment="1">
      <alignment horizontal="left" vertical="center"/>
    </xf>
    <xf numFmtId="17" fontId="18" fillId="7" borderId="18" xfId="2" applyNumberFormat="1" applyFont="1" applyFill="1" applyBorder="1" applyAlignment="1">
      <alignment horizontal="left"/>
    </xf>
    <xf numFmtId="0" fontId="11" fillId="0" borderId="0" xfId="2" applyFont="1" applyAlignment="1">
      <alignment horizontal="center"/>
    </xf>
    <xf numFmtId="0" fontId="32" fillId="0" borderId="41" xfId="2" applyFont="1" applyFill="1" applyBorder="1"/>
    <xf numFmtId="169" fontId="96" fillId="0" borderId="33" xfId="4" applyNumberFormat="1" applyFont="1" applyBorder="1" applyAlignment="1">
      <alignment horizontal="center" vertical="center"/>
    </xf>
    <xf numFmtId="169" fontId="96" fillId="0" borderId="51" xfId="4" applyNumberFormat="1" applyFont="1" applyBorder="1" applyAlignment="1">
      <alignment horizontal="center" vertical="center"/>
    </xf>
    <xf numFmtId="0" fontId="91" fillId="2" borderId="0" xfId="0" applyFont="1" applyFill="1" applyBorder="1" applyAlignment="1">
      <alignment horizontal="left" vertical="center"/>
    </xf>
    <xf numFmtId="0" fontId="90" fillId="2" borderId="0" xfId="0" applyFont="1" applyFill="1" applyBorder="1" applyAlignment="1">
      <alignment horizontal="left" vertical="center" wrapText="1"/>
    </xf>
    <xf numFmtId="0" fontId="90" fillId="2" borderId="47" xfId="0" applyFont="1" applyFill="1" applyBorder="1" applyAlignment="1">
      <alignment horizontal="left" vertical="center" wrapText="1"/>
    </xf>
    <xf numFmtId="0" fontId="90" fillId="2" borderId="0" xfId="0" applyFont="1" applyFill="1" applyBorder="1" applyAlignment="1">
      <alignment horizontal="left" vertical="center"/>
    </xf>
    <xf numFmtId="0" fontId="90" fillId="2" borderId="47" xfId="0" applyFont="1" applyFill="1" applyBorder="1" applyAlignment="1">
      <alignment horizontal="left" vertical="center"/>
    </xf>
    <xf numFmtId="3" fontId="96" fillId="2" borderId="0" xfId="0" applyNumberFormat="1" applyFont="1" applyFill="1" applyAlignment="1">
      <alignment horizontal="center" vertical="center"/>
    </xf>
    <xf numFmtId="0" fontId="92" fillId="12" borderId="35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89" fillId="2" borderId="0" xfId="0" applyFont="1" applyFill="1" applyBorder="1" applyAlignment="1">
      <alignment horizontal="left"/>
    </xf>
    <xf numFmtId="0" fontId="91" fillId="2" borderId="0" xfId="0" applyFont="1" applyFill="1" applyBorder="1" applyAlignment="1">
      <alignment horizontal="left"/>
    </xf>
    <xf numFmtId="49" fontId="74" fillId="12" borderId="51" xfId="0" applyNumberFormat="1" applyFont="1" applyFill="1" applyBorder="1" applyAlignment="1">
      <alignment horizontal="center" vertical="center"/>
    </xf>
    <xf numFmtId="49" fontId="74" fillId="12" borderId="51" xfId="0" applyNumberFormat="1" applyFont="1" applyFill="1" applyBorder="1" applyAlignment="1">
      <alignment vertical="center" wrapText="1"/>
    </xf>
    <xf numFmtId="3" fontId="114" fillId="12" borderId="35" xfId="0" applyNumberFormat="1" applyFont="1" applyFill="1" applyBorder="1" applyAlignment="1">
      <alignment horizontal="center" vertical="center"/>
    </xf>
    <xf numFmtId="3" fontId="111" fillId="2" borderId="0" xfId="0" applyNumberFormat="1" applyFont="1" applyFill="1" applyBorder="1" applyAlignment="1">
      <alignment horizontal="left" vertical="center"/>
    </xf>
    <xf numFmtId="0" fontId="31" fillId="0" borderId="0" xfId="2" applyFont="1" applyBorder="1" applyAlignment="1">
      <alignment horizontal="center"/>
    </xf>
    <xf numFmtId="3" fontId="99" fillId="2" borderId="33" xfId="0" applyNumberFormat="1" applyFont="1" applyFill="1" applyBorder="1" applyAlignment="1">
      <alignment horizontal="left" vertical="center"/>
    </xf>
    <xf numFmtId="3" fontId="99" fillId="2" borderId="51" xfId="0" applyNumberFormat="1" applyFont="1" applyFill="1" applyBorder="1" applyAlignment="1">
      <alignment horizontal="left" vertical="center"/>
    </xf>
    <xf numFmtId="3" fontId="1" fillId="8" borderId="51" xfId="2" applyNumberFormat="1" applyFill="1" applyBorder="1" applyAlignment="1">
      <alignment horizontal="center" vertical="center"/>
    </xf>
    <xf numFmtId="10" fontId="97" fillId="4" borderId="35" xfId="0" applyNumberFormat="1" applyFont="1" applyFill="1" applyBorder="1" applyAlignment="1">
      <alignment horizontal="center" vertical="center"/>
    </xf>
    <xf numFmtId="3" fontId="1" fillId="8" borderId="0" xfId="2" applyNumberFormat="1" applyFill="1" applyBorder="1" applyAlignment="1">
      <alignment horizontal="center" vertical="center"/>
    </xf>
    <xf numFmtId="3" fontId="2" fillId="8" borderId="0" xfId="2" applyNumberFormat="1" applyFont="1" applyFill="1" applyBorder="1" applyAlignment="1">
      <alignment horizontal="center" vertical="center"/>
    </xf>
    <xf numFmtId="3" fontId="2" fillId="8" borderId="51" xfId="2" applyNumberFormat="1" applyFont="1" applyFill="1" applyBorder="1" applyAlignment="1">
      <alignment horizontal="center" vertical="center"/>
    </xf>
    <xf numFmtId="0" fontId="92" fillId="12" borderId="35" xfId="0" applyFont="1" applyFill="1" applyBorder="1" applyAlignment="1">
      <alignment horizontal="center" vertical="center"/>
    </xf>
    <xf numFmtId="3" fontId="96" fillId="2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/>
    </xf>
    <xf numFmtId="0" fontId="1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9" fontId="2" fillId="7" borderId="15" xfId="1" applyFont="1" applyFill="1" applyBorder="1"/>
    <xf numFmtId="4" fontId="1" fillId="14" borderId="15" xfId="2" applyNumberFormat="1" applyFill="1" applyBorder="1"/>
    <xf numFmtId="3" fontId="16" fillId="0" borderId="26" xfId="2" applyNumberFormat="1" applyFont="1" applyFill="1" applyBorder="1" applyAlignment="1">
      <alignment horizontal="center"/>
    </xf>
    <xf numFmtId="3" fontId="16" fillId="0" borderId="0" xfId="2" applyNumberFormat="1" applyFont="1" applyFill="1" applyAlignment="1">
      <alignment horizontal="center"/>
    </xf>
    <xf numFmtId="0" fontId="1" fillId="0" borderId="0" xfId="2" applyFill="1"/>
    <xf numFmtId="0" fontId="92" fillId="12" borderId="35" xfId="0" applyFont="1" applyFill="1" applyBorder="1" applyAlignment="1">
      <alignment horizontal="center" vertical="center"/>
    </xf>
    <xf numFmtId="0" fontId="74" fillId="12" borderId="35" xfId="0" applyFont="1" applyFill="1" applyBorder="1" applyAlignment="1">
      <alignment horizontal="center" vertical="center"/>
    </xf>
    <xf numFmtId="2" fontId="18" fillId="7" borderId="4" xfId="2" applyNumberFormat="1" applyFont="1" applyFill="1" applyBorder="1" applyAlignment="1">
      <alignment horizontal="center"/>
    </xf>
    <xf numFmtId="0" fontId="18" fillId="7" borderId="21" xfId="2" applyFont="1" applyFill="1" applyBorder="1" applyAlignment="1">
      <alignment horizontal="center"/>
    </xf>
    <xf numFmtId="3" fontId="1" fillId="8" borderId="16" xfId="2" applyNumberFormat="1" applyFont="1" applyFill="1" applyBorder="1"/>
    <xf numFmtId="0" fontId="71" fillId="2" borderId="0" xfId="0" applyFont="1" applyFill="1" applyAlignment="1">
      <alignment horizontal="left"/>
    </xf>
    <xf numFmtId="0" fontId="73" fillId="2" borderId="0" xfId="0" applyFont="1" applyFill="1"/>
    <xf numFmtId="0" fontId="74" fillId="2" borderId="0" xfId="0" applyFont="1" applyFill="1" applyAlignment="1">
      <alignment horizontal="right"/>
    </xf>
    <xf numFmtId="3" fontId="99" fillId="4" borderId="35" xfId="0" applyNumberFormat="1" applyFont="1" applyFill="1" applyBorder="1" applyAlignment="1">
      <alignment horizontal="center" vertical="center"/>
    </xf>
    <xf numFmtId="172" fontId="99" fillId="4" borderId="51" xfId="0" applyNumberFormat="1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vertical="center"/>
    </xf>
    <xf numFmtId="3" fontId="115" fillId="2" borderId="0" xfId="0" applyNumberFormat="1" applyFont="1" applyFill="1" applyBorder="1" applyAlignment="1">
      <alignment horizontal="center" vertical="center"/>
    </xf>
    <xf numFmtId="0" fontId="75" fillId="0" borderId="0" xfId="0" applyFont="1" applyAlignment="1">
      <alignment horizontal="right"/>
    </xf>
    <xf numFmtId="0" fontId="75" fillId="0" borderId="0" xfId="0" applyFont="1" applyFill="1" applyAlignment="1">
      <alignment horizontal="right"/>
    </xf>
    <xf numFmtId="0" fontId="11" fillId="0" borderId="0" xfId="0" applyFont="1" applyAlignment="1">
      <alignment horizontal="left"/>
    </xf>
    <xf numFmtId="0" fontId="90" fillId="2" borderId="0" xfId="0" applyFont="1" applyFill="1" applyBorder="1" applyAlignment="1">
      <alignment vertical="center"/>
    </xf>
    <xf numFmtId="0" fontId="116" fillId="2" borderId="0" xfId="0" applyFont="1" applyFill="1" applyBorder="1" applyAlignment="1">
      <alignment horizontal="left"/>
    </xf>
    <xf numFmtId="0" fontId="116" fillId="2" borderId="0" xfId="0" applyFont="1" applyFill="1" applyBorder="1" applyAlignment="1">
      <alignment horizontal="left" vertical="center"/>
    </xf>
    <xf numFmtId="0" fontId="117" fillId="2" borderId="0" xfId="0" applyFont="1" applyFill="1" applyBorder="1" applyAlignment="1"/>
    <xf numFmtId="3" fontId="96" fillId="2" borderId="0" xfId="0" applyNumberFormat="1" applyFont="1" applyFill="1" applyAlignment="1">
      <alignment horizontal="center" vertical="center"/>
    </xf>
    <xf numFmtId="0" fontId="75" fillId="0" borderId="0" xfId="0" applyFont="1" applyFill="1" applyAlignment="1">
      <alignment horizontal="right"/>
    </xf>
    <xf numFmtId="0" fontId="11" fillId="0" borderId="0" xfId="0" applyFont="1" applyAlignment="1">
      <alignment horizontal="left"/>
    </xf>
    <xf numFmtId="0" fontId="78" fillId="9" borderId="0" xfId="0" applyFont="1" applyFill="1" applyAlignment="1">
      <alignment horizontal="center" vertical="center"/>
    </xf>
    <xf numFmtId="0" fontId="74" fillId="9" borderId="0" xfId="0" applyFont="1" applyFill="1" applyAlignment="1">
      <alignment horizontal="right"/>
    </xf>
    <xf numFmtId="0" fontId="71" fillId="9" borderId="0" xfId="0" applyFont="1" applyFill="1" applyAlignment="1">
      <alignment horizontal="left"/>
    </xf>
    <xf numFmtId="0" fontId="44" fillId="9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75" fillId="0" borderId="0" xfId="0" applyFont="1" applyAlignment="1">
      <alignment horizontal="right"/>
    </xf>
    <xf numFmtId="0" fontId="81" fillId="9" borderId="0" xfId="0" applyFont="1" applyFill="1" applyAlignment="1">
      <alignment horizontal="center" vertical="center"/>
    </xf>
    <xf numFmtId="0" fontId="74" fillId="12" borderId="35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42" fillId="9" borderId="0" xfId="0" applyFont="1" applyFill="1" applyAlignment="1">
      <alignment horizontal="center" vertical="center"/>
    </xf>
    <xf numFmtId="0" fontId="81" fillId="9" borderId="0" xfId="0" applyFont="1" applyFill="1" applyAlignment="1">
      <alignment horizontal="center"/>
    </xf>
    <xf numFmtId="0" fontId="95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0" fontId="19" fillId="0" borderId="0" xfId="0" applyFont="1" applyFill="1" applyAlignment="1">
      <alignment horizontal="right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09" fillId="0" borderId="0" xfId="0" applyFont="1" applyFill="1" applyAlignment="1">
      <alignment horizontal="center"/>
    </xf>
    <xf numFmtId="0" fontId="110" fillId="0" borderId="0" xfId="0" applyFont="1" applyFill="1" applyAlignment="1">
      <alignment horizontal="center"/>
    </xf>
    <xf numFmtId="0" fontId="105" fillId="0" borderId="0" xfId="0" applyFont="1" applyAlignment="1">
      <alignment horizontal="left"/>
    </xf>
    <xf numFmtId="0" fontId="100" fillId="0" borderId="0" xfId="0" applyFont="1" applyBorder="1" applyAlignment="1">
      <alignment horizontal="left"/>
    </xf>
    <xf numFmtId="0" fontId="55" fillId="2" borderId="0" xfId="0" applyFont="1" applyFill="1" applyAlignment="1">
      <alignment horizontal="center"/>
    </xf>
    <xf numFmtId="0" fontId="43" fillId="9" borderId="0" xfId="0" applyFont="1" applyFill="1" applyAlignment="1">
      <alignment horizontal="center"/>
    </xf>
    <xf numFmtId="169" fontId="96" fillId="0" borderId="33" xfId="4" applyNumberFormat="1" applyFont="1" applyBorder="1" applyAlignment="1">
      <alignment horizontal="center" vertical="center"/>
    </xf>
    <xf numFmtId="169" fontId="96" fillId="0" borderId="51" xfId="4" applyNumberFormat="1" applyFont="1" applyBorder="1" applyAlignment="1">
      <alignment horizontal="center" vertical="center"/>
    </xf>
    <xf numFmtId="0" fontId="58" fillId="0" borderId="0" xfId="0" applyFont="1" applyBorder="1" applyAlignment="1">
      <alignment horizontal="center"/>
    </xf>
    <xf numFmtId="0" fontId="11" fillId="2" borderId="0" xfId="0" applyFont="1" applyFill="1" applyAlignment="1">
      <alignment horizontal="center"/>
    </xf>
    <xf numFmtId="2" fontId="6" fillId="0" borderId="0" xfId="0" applyNumberFormat="1" applyFont="1" applyAlignment="1">
      <alignment horizontal="right"/>
    </xf>
    <xf numFmtId="2" fontId="108" fillId="0" borderId="0" xfId="0" applyNumberFormat="1" applyFont="1" applyAlignment="1">
      <alignment horizontal="right"/>
    </xf>
    <xf numFmtId="3" fontId="96" fillId="0" borderId="0" xfId="0" applyNumberFormat="1" applyFont="1" applyBorder="1" applyAlignment="1">
      <alignment horizontal="center" vertical="center"/>
    </xf>
    <xf numFmtId="3" fontId="98" fillId="0" borderId="0" xfId="0" applyNumberFormat="1" applyFont="1" applyAlignment="1">
      <alignment horizontal="center" vertical="center"/>
    </xf>
    <xf numFmtId="170" fontId="98" fillId="4" borderId="35" xfId="4" applyNumberFormat="1" applyFont="1" applyFill="1" applyBorder="1" applyAlignment="1">
      <alignment horizontal="center" vertical="center"/>
    </xf>
    <xf numFmtId="0" fontId="77" fillId="9" borderId="0" xfId="0" applyFont="1" applyFill="1" applyAlignment="1">
      <alignment horizontal="center"/>
    </xf>
    <xf numFmtId="0" fontId="92" fillId="12" borderId="35" xfId="0" applyFont="1" applyFill="1" applyBorder="1" applyAlignment="1">
      <alignment horizontal="center" vertical="center"/>
    </xf>
    <xf numFmtId="4" fontId="96" fillId="0" borderId="51" xfId="0" applyNumberFormat="1" applyFont="1" applyBorder="1" applyAlignment="1">
      <alignment horizontal="center" vertical="center"/>
    </xf>
    <xf numFmtId="4" fontId="98" fillId="0" borderId="51" xfId="0" applyNumberFormat="1" applyFont="1" applyBorder="1" applyAlignment="1">
      <alignment horizontal="center" vertical="center"/>
    </xf>
    <xf numFmtId="171" fontId="98" fillId="4" borderId="35" xfId="4" applyNumberFormat="1" applyFont="1" applyFill="1" applyBorder="1" applyAlignment="1">
      <alignment horizontal="center" vertical="center"/>
    </xf>
    <xf numFmtId="4" fontId="96" fillId="0" borderId="0" xfId="0" applyNumberFormat="1" applyFont="1" applyBorder="1" applyAlignment="1">
      <alignment horizontal="center" vertical="center"/>
    </xf>
    <xf numFmtId="4" fontId="98" fillId="0" borderId="0" xfId="0" applyNumberFormat="1" applyFont="1" applyAlignment="1">
      <alignment horizontal="center" vertical="center"/>
    </xf>
    <xf numFmtId="10" fontId="98" fillId="4" borderId="35" xfId="1" applyNumberFormat="1" applyFont="1" applyFill="1" applyBorder="1" applyAlignment="1">
      <alignment horizontal="center" vertical="center"/>
    </xf>
    <xf numFmtId="0" fontId="71" fillId="12" borderId="35" xfId="0" applyFont="1" applyFill="1" applyBorder="1" applyAlignment="1">
      <alignment horizontal="center" vertical="center"/>
    </xf>
    <xf numFmtId="0" fontId="77" fillId="9" borderId="0" xfId="0" applyFont="1" applyFill="1" applyAlignment="1">
      <alignment horizontal="center" vertical="center"/>
    </xf>
    <xf numFmtId="0" fontId="27" fillId="0" borderId="0" xfId="0" applyFont="1" applyAlignment="1">
      <alignment horizontal="center"/>
    </xf>
    <xf numFmtId="0" fontId="42" fillId="10" borderId="0" xfId="0" applyFont="1" applyFill="1" applyAlignment="1">
      <alignment horizontal="center" vertical="center"/>
    </xf>
    <xf numFmtId="0" fontId="81" fillId="10" borderId="0" xfId="0" applyFont="1" applyFill="1" applyAlignment="1">
      <alignment horizontal="center" vertical="center"/>
    </xf>
    <xf numFmtId="3" fontId="96" fillId="2" borderId="0" xfId="0" applyNumberFormat="1" applyFont="1" applyFill="1" applyBorder="1" applyAlignment="1">
      <alignment horizontal="center" vertical="center"/>
    </xf>
    <xf numFmtId="49" fontId="66" fillId="5" borderId="0" xfId="0" applyNumberFormat="1" applyFont="1" applyFill="1" applyAlignment="1">
      <alignment horizontal="center"/>
    </xf>
    <xf numFmtId="0" fontId="83" fillId="10" borderId="0" xfId="0" applyFont="1" applyFill="1" applyAlignment="1">
      <alignment horizontal="center" vertical="center"/>
    </xf>
    <xf numFmtId="0" fontId="71" fillId="12" borderId="0" xfId="0" applyFont="1" applyFill="1" applyBorder="1" applyAlignment="1">
      <alignment horizontal="center" vertical="center"/>
    </xf>
    <xf numFmtId="49" fontId="31" fillId="2" borderId="0" xfId="0" applyNumberFormat="1" applyFont="1" applyFill="1" applyAlignment="1">
      <alignment horizontal="left"/>
    </xf>
    <xf numFmtId="49" fontId="80" fillId="2" borderId="46" xfId="0" applyNumberFormat="1" applyFont="1" applyFill="1" applyBorder="1" applyAlignment="1">
      <alignment horizontal="justify" vertical="justify" wrapText="1"/>
    </xf>
    <xf numFmtId="49" fontId="113" fillId="2" borderId="0" xfId="0" applyNumberFormat="1" applyFont="1" applyFill="1" applyBorder="1" applyAlignment="1">
      <alignment horizontal="justify" vertical="justify" wrapText="1"/>
    </xf>
    <xf numFmtId="49" fontId="113" fillId="2" borderId="47" xfId="0" applyNumberFormat="1" applyFont="1" applyFill="1" applyBorder="1" applyAlignment="1">
      <alignment horizontal="justify" vertical="justify" wrapText="1"/>
    </xf>
    <xf numFmtId="49" fontId="48" fillId="2" borderId="0" xfId="0" applyNumberFormat="1" applyFont="1" applyFill="1" applyAlignment="1">
      <alignment horizontal="right"/>
    </xf>
    <xf numFmtId="49" fontId="69" fillId="2" borderId="0" xfId="0" applyNumberFormat="1" applyFont="1" applyFill="1" applyAlignment="1">
      <alignment horizontal="center"/>
    </xf>
    <xf numFmtId="49" fontId="31" fillId="0" borderId="0" xfId="0" applyNumberFormat="1" applyFont="1" applyFill="1" applyAlignment="1">
      <alignment horizontal="left"/>
    </xf>
    <xf numFmtId="0" fontId="87" fillId="2" borderId="46" xfId="0" applyFont="1" applyFill="1" applyBorder="1" applyAlignment="1">
      <alignment horizontal="left" vertical="center" wrapText="1"/>
    </xf>
    <xf numFmtId="0" fontId="87" fillId="2" borderId="0" xfId="0" applyFont="1" applyFill="1" applyBorder="1" applyAlignment="1">
      <alignment horizontal="left" vertical="center" wrapText="1"/>
    </xf>
    <xf numFmtId="0" fontId="87" fillId="2" borderId="47" xfId="0" applyFont="1" applyFill="1" applyBorder="1" applyAlignment="1">
      <alignment horizontal="left" vertical="center" wrapText="1"/>
    </xf>
    <xf numFmtId="0" fontId="89" fillId="2" borderId="46" xfId="0" applyFont="1" applyFill="1" applyBorder="1" applyAlignment="1">
      <alignment horizontal="left" vertical="center"/>
    </xf>
    <xf numFmtId="0" fontId="89" fillId="2" borderId="0" xfId="0" applyFont="1" applyFill="1" applyBorder="1" applyAlignment="1">
      <alignment horizontal="left" vertical="center"/>
    </xf>
    <xf numFmtId="0" fontId="87" fillId="2" borderId="46" xfId="0" applyFont="1" applyFill="1" applyBorder="1" applyAlignment="1">
      <alignment horizontal="left" vertical="center"/>
    </xf>
    <xf numFmtId="0" fontId="87" fillId="2" borderId="0" xfId="0" applyFont="1" applyFill="1" applyBorder="1" applyAlignment="1">
      <alignment horizontal="left" vertical="center"/>
    </xf>
    <xf numFmtId="49" fontId="55" fillId="2" borderId="0" xfId="0" applyNumberFormat="1" applyFont="1" applyFill="1" applyAlignment="1">
      <alignment horizontal="right"/>
    </xf>
    <xf numFmtId="0" fontId="78" fillId="11" borderId="0" xfId="0" applyFont="1" applyFill="1" applyAlignment="1">
      <alignment horizontal="center" vertical="center"/>
    </xf>
    <xf numFmtId="0" fontId="80" fillId="2" borderId="43" xfId="0" applyFont="1" applyFill="1" applyBorder="1" applyAlignment="1">
      <alignment horizontal="center" vertical="center"/>
    </xf>
    <xf numFmtId="0" fontId="80" fillId="2" borderId="44" xfId="0" applyFont="1" applyFill="1" applyBorder="1" applyAlignment="1">
      <alignment horizontal="center" vertical="center"/>
    </xf>
    <xf numFmtId="0" fontId="80" fillId="2" borderId="45" xfId="0" applyFont="1" applyFill="1" applyBorder="1" applyAlignment="1">
      <alignment horizontal="center" vertical="center"/>
    </xf>
    <xf numFmtId="0" fontId="80" fillId="2" borderId="46" xfId="0" applyFont="1" applyFill="1" applyBorder="1" applyAlignment="1">
      <alignment horizontal="justify" vertical="justify" wrapText="1"/>
    </xf>
    <xf numFmtId="0" fontId="80" fillId="2" borderId="0" xfId="0" applyFont="1" applyFill="1" applyBorder="1" applyAlignment="1">
      <alignment horizontal="justify" vertical="justify" wrapText="1"/>
    </xf>
    <xf numFmtId="0" fontId="80" fillId="2" borderId="47" xfId="0" applyFont="1" applyFill="1" applyBorder="1" applyAlignment="1">
      <alignment horizontal="justify" vertical="justify" wrapText="1"/>
    </xf>
    <xf numFmtId="0" fontId="42" fillId="11" borderId="0" xfId="0" applyFont="1" applyFill="1" applyAlignment="1">
      <alignment horizontal="center" vertical="center" wrapText="1"/>
    </xf>
    <xf numFmtId="0" fontId="84" fillId="11" borderId="0" xfId="0" applyFont="1" applyFill="1" applyAlignment="1">
      <alignment horizontal="center" vertical="center" wrapText="1"/>
    </xf>
    <xf numFmtId="0" fontId="80" fillId="2" borderId="46" xfId="0" applyNumberFormat="1" applyFont="1" applyFill="1" applyBorder="1" applyAlignment="1">
      <alignment horizontal="justify" vertical="justify" wrapText="1"/>
    </xf>
    <xf numFmtId="0" fontId="113" fillId="2" borderId="0" xfId="0" applyNumberFormat="1" applyFont="1" applyFill="1" applyBorder="1" applyAlignment="1">
      <alignment horizontal="justify" vertical="justify" wrapText="1"/>
    </xf>
    <xf numFmtId="0" fontId="113" fillId="2" borderId="47" xfId="0" applyNumberFormat="1" applyFont="1" applyFill="1" applyBorder="1" applyAlignment="1">
      <alignment horizontal="justify" vertical="justify" wrapText="1"/>
    </xf>
    <xf numFmtId="0" fontId="80" fillId="2" borderId="48" xfId="0" applyNumberFormat="1" applyFont="1" applyFill="1" applyBorder="1" applyAlignment="1">
      <alignment horizontal="justify" vertical="justify" wrapText="1"/>
    </xf>
    <xf numFmtId="0" fontId="80" fillId="2" borderId="49" xfId="0" applyNumberFormat="1" applyFont="1" applyFill="1" applyBorder="1" applyAlignment="1">
      <alignment horizontal="justify" vertical="justify" wrapText="1"/>
    </xf>
    <xf numFmtId="0" fontId="80" fillId="2" borderId="50" xfId="0" applyNumberFormat="1" applyFont="1" applyFill="1" applyBorder="1" applyAlignment="1">
      <alignment horizontal="justify" vertical="justify" wrapText="1"/>
    </xf>
    <xf numFmtId="0" fontId="81" fillId="10" borderId="0" xfId="0" applyFont="1" applyFill="1" applyAlignment="1">
      <alignment horizontal="center" wrapText="1"/>
    </xf>
    <xf numFmtId="0" fontId="90" fillId="2" borderId="0" xfId="0" applyFont="1" applyFill="1" applyBorder="1" applyAlignment="1">
      <alignment horizontal="left" vertical="center" wrapText="1"/>
    </xf>
    <xf numFmtId="0" fontId="90" fillId="2" borderId="47" xfId="0" applyFont="1" applyFill="1" applyBorder="1" applyAlignment="1">
      <alignment horizontal="left" vertical="center" wrapText="1"/>
    </xf>
    <xf numFmtId="49" fontId="46" fillId="9" borderId="0" xfId="0" applyNumberFormat="1" applyFont="1" applyFill="1" applyAlignment="1">
      <alignment horizontal="center" vertical="center"/>
    </xf>
    <xf numFmtId="169" fontId="97" fillId="12" borderId="35" xfId="4" applyNumberFormat="1" applyFont="1" applyFill="1" applyBorder="1" applyAlignment="1">
      <alignment horizontal="center" vertical="center"/>
    </xf>
    <xf numFmtId="0" fontId="55" fillId="0" borderId="0" xfId="0" applyFont="1" applyFill="1" applyAlignment="1">
      <alignment horizontal="center"/>
    </xf>
    <xf numFmtId="49" fontId="55" fillId="2" borderId="0" xfId="0" applyNumberFormat="1" applyFont="1" applyFill="1" applyAlignment="1">
      <alignment horizontal="center"/>
    </xf>
    <xf numFmtId="49" fontId="31" fillId="2" borderId="0" xfId="0" applyNumberFormat="1" applyFont="1" applyFill="1" applyAlignment="1">
      <alignment horizontal="center"/>
    </xf>
    <xf numFmtId="3" fontId="96" fillId="2" borderId="33" xfId="0" applyNumberFormat="1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wrapText="1"/>
    </xf>
    <xf numFmtId="0" fontId="78" fillId="11" borderId="0" xfId="0" applyFont="1" applyFill="1" applyAlignment="1">
      <alignment horizontal="center" vertical="center" wrapText="1"/>
    </xf>
    <xf numFmtId="0" fontId="81" fillId="11" borderId="0" xfId="0" applyFont="1" applyFill="1" applyAlignment="1">
      <alignment horizontal="center" wrapText="1"/>
    </xf>
    <xf numFmtId="0" fontId="92" fillId="12" borderId="35" xfId="0" applyFont="1" applyFill="1" applyBorder="1" applyAlignment="1">
      <alignment horizontal="center" vertical="center" wrapText="1"/>
    </xf>
    <xf numFmtId="4" fontId="96" fillId="2" borderId="0" xfId="0" applyNumberFormat="1" applyFont="1" applyFill="1" applyBorder="1" applyAlignment="1">
      <alignment horizontal="center" vertical="center"/>
    </xf>
    <xf numFmtId="3" fontId="96" fillId="2" borderId="51" xfId="0" applyNumberFormat="1" applyFont="1" applyFill="1" applyBorder="1" applyAlignment="1">
      <alignment horizontal="center" vertical="center"/>
    </xf>
    <xf numFmtId="49" fontId="66" fillId="2" borderId="0" xfId="0" applyNumberFormat="1" applyFont="1" applyFill="1" applyAlignment="1">
      <alignment horizontal="center"/>
    </xf>
    <xf numFmtId="49" fontId="64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left" vertical="center"/>
    </xf>
    <xf numFmtId="170" fontId="97" fillId="12" borderId="35" xfId="4" applyNumberFormat="1" applyFont="1" applyFill="1" applyBorder="1" applyAlignment="1">
      <alignment horizontal="center" vertical="center"/>
    </xf>
    <xf numFmtId="170" fontId="97" fillId="12" borderId="51" xfId="4" applyNumberFormat="1" applyFont="1" applyFill="1" applyBorder="1" applyAlignment="1">
      <alignment horizontal="center" vertical="center"/>
    </xf>
    <xf numFmtId="49" fontId="74" fillId="12" borderId="51" xfId="0" applyNumberFormat="1" applyFont="1" applyFill="1" applyBorder="1" applyAlignment="1">
      <alignment horizontal="center" vertical="center" wrapText="1"/>
    </xf>
    <xf numFmtId="4" fontId="96" fillId="2" borderId="33" xfId="0" applyNumberFormat="1" applyFont="1" applyFill="1" applyBorder="1" applyAlignment="1">
      <alignment horizontal="center" vertical="center"/>
    </xf>
    <xf numFmtId="0" fontId="43" fillId="10" borderId="0" xfId="0" applyFont="1" applyFill="1" applyAlignment="1">
      <alignment horizontal="center"/>
    </xf>
    <xf numFmtId="49" fontId="14" fillId="2" borderId="0" xfId="0" applyNumberFormat="1" applyFont="1" applyFill="1" applyAlignment="1">
      <alignment horizontal="center"/>
    </xf>
    <xf numFmtId="0" fontId="43" fillId="10" borderId="0" xfId="0" applyFont="1" applyFill="1" applyAlignment="1">
      <alignment horizontal="center" wrapText="1"/>
    </xf>
    <xf numFmtId="4" fontId="97" fillId="12" borderId="35" xfId="0" applyNumberFormat="1" applyFont="1" applyFill="1" applyBorder="1" applyAlignment="1">
      <alignment horizontal="center" vertical="center"/>
    </xf>
    <xf numFmtId="0" fontId="2" fillId="0" borderId="5" xfId="2" applyFont="1" applyBorder="1" applyAlignment="1">
      <alignment horizontal="center"/>
    </xf>
    <xf numFmtId="0" fontId="1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9" xfId="2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3" fontId="16" fillId="6" borderId="26" xfId="2" applyNumberFormat="1" applyFont="1" applyFill="1" applyBorder="1" applyAlignment="1">
      <alignment horizontal="center"/>
    </xf>
    <xf numFmtId="3" fontId="16" fillId="6" borderId="0" xfId="2" applyNumberFormat="1" applyFont="1" applyFill="1" applyAlignment="1">
      <alignment horizontal="center"/>
    </xf>
    <xf numFmtId="0" fontId="19" fillId="7" borderId="1" xfId="2" applyFont="1" applyFill="1" applyBorder="1" applyAlignment="1">
      <alignment horizontal="center"/>
    </xf>
    <xf numFmtId="0" fontId="19" fillId="7" borderId="3" xfId="2" applyFont="1" applyFill="1" applyBorder="1" applyAlignment="1">
      <alignment horizontal="center"/>
    </xf>
    <xf numFmtId="0" fontId="19" fillId="0" borderId="1" xfId="2" applyFont="1" applyBorder="1" applyAlignment="1">
      <alignment horizontal="center" wrapText="1"/>
    </xf>
    <xf numFmtId="0" fontId="19" fillId="0" borderId="3" xfId="2" applyFont="1" applyBorder="1" applyAlignment="1">
      <alignment horizontal="center" wrapText="1"/>
    </xf>
    <xf numFmtId="0" fontId="19" fillId="0" borderId="4" xfId="2" applyFont="1" applyBorder="1" applyAlignment="1">
      <alignment horizontal="center" wrapText="1"/>
    </xf>
    <xf numFmtId="0" fontId="19" fillId="0" borderId="6" xfId="2" applyFont="1" applyBorder="1" applyAlignment="1">
      <alignment horizontal="center" wrapText="1"/>
    </xf>
    <xf numFmtId="0" fontId="19" fillId="7" borderId="4" xfId="2" applyFont="1" applyFill="1" applyBorder="1" applyAlignment="1">
      <alignment horizontal="center"/>
    </xf>
    <xf numFmtId="0" fontId="19" fillId="7" borderId="6" xfId="2" applyFont="1" applyFill="1" applyBorder="1" applyAlignment="1">
      <alignment horizontal="center"/>
    </xf>
    <xf numFmtId="0" fontId="19" fillId="0" borderId="2" xfId="2" applyFont="1" applyBorder="1" applyAlignment="1">
      <alignment horizontal="center" wrapText="1"/>
    </xf>
    <xf numFmtId="0" fontId="19" fillId="0" borderId="5" xfId="2" applyFont="1" applyBorder="1" applyAlignment="1">
      <alignment horizontal="center" wrapText="1"/>
    </xf>
    <xf numFmtId="3" fontId="15" fillId="6" borderId="0" xfId="2" applyNumberFormat="1" applyFont="1" applyFill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17" fontId="18" fillId="6" borderId="32" xfId="2" applyNumberFormat="1" applyFont="1" applyFill="1" applyBorder="1" applyAlignment="1">
      <alignment horizontal="center" vertical="center" wrapText="1"/>
    </xf>
    <xf numFmtId="17" fontId="18" fillId="6" borderId="18" xfId="2" applyNumberFormat="1" applyFont="1" applyFill="1" applyBorder="1" applyAlignment="1">
      <alignment horizontal="center" vertical="center" wrapText="1"/>
    </xf>
    <xf numFmtId="17" fontId="18" fillId="6" borderId="12" xfId="2" applyNumberFormat="1" applyFont="1" applyFill="1" applyBorder="1" applyAlignment="1">
      <alignment horizontal="center" vertical="center" wrapText="1"/>
    </xf>
    <xf numFmtId="17" fontId="18" fillId="6" borderId="20" xfId="2" applyNumberFormat="1" applyFont="1" applyFill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17" fontId="18" fillId="6" borderId="41" xfId="2" applyNumberFormat="1" applyFont="1" applyFill="1" applyBorder="1" applyAlignment="1">
      <alignment horizontal="center" vertical="center" wrapText="1"/>
    </xf>
    <xf numFmtId="17" fontId="18" fillId="6" borderId="1" xfId="2" applyNumberFormat="1" applyFont="1" applyFill="1" applyBorder="1" applyAlignment="1">
      <alignment horizontal="center" vertical="center" wrapText="1"/>
    </xf>
    <xf numFmtId="17" fontId="18" fillId="6" borderId="4" xfId="2" applyNumberFormat="1" applyFont="1" applyFill="1" applyBorder="1" applyAlignment="1">
      <alignment horizontal="center" vertical="center" wrapText="1"/>
    </xf>
    <xf numFmtId="17" fontId="18" fillId="6" borderId="38" xfId="2" applyNumberFormat="1" applyFont="1" applyFill="1" applyBorder="1" applyAlignment="1">
      <alignment horizontal="center" vertical="center" wrapText="1"/>
    </xf>
    <xf numFmtId="17" fontId="18" fillId="6" borderId="19" xfId="2" applyNumberFormat="1" applyFont="1" applyFill="1" applyBorder="1" applyAlignment="1">
      <alignment horizontal="center" vertical="center" wrapText="1"/>
    </xf>
    <xf numFmtId="0" fontId="17" fillId="0" borderId="26" xfId="2" applyFont="1" applyBorder="1" applyAlignment="1">
      <alignment horizontal="center"/>
    </xf>
    <xf numFmtId="0" fontId="17" fillId="0" borderId="0" xfId="2" applyFont="1" applyBorder="1" applyAlignment="1">
      <alignment horizontal="center"/>
    </xf>
    <xf numFmtId="17" fontId="18" fillId="6" borderId="7" xfId="2" applyNumberFormat="1" applyFont="1" applyFill="1" applyBorder="1" applyAlignment="1">
      <alignment horizontal="center" vertical="center"/>
    </xf>
    <xf numFmtId="17" fontId="18" fillId="6" borderId="9" xfId="2" applyNumberFormat="1" applyFont="1" applyFill="1" applyBorder="1" applyAlignment="1">
      <alignment horizontal="center" vertical="center"/>
    </xf>
    <xf numFmtId="0" fontId="1" fillId="0" borderId="0" xfId="2" applyAlignment="1">
      <alignment horizontal="left" vertical="center" wrapText="1"/>
    </xf>
    <xf numFmtId="0" fontId="1" fillId="0" borderId="37" xfId="2" applyBorder="1" applyAlignment="1">
      <alignment horizontal="left" vertical="center" wrapText="1"/>
    </xf>
    <xf numFmtId="0" fontId="1" fillId="0" borderId="0" xfId="2" applyAlignment="1">
      <alignment horizontal="left" vertical="top" wrapText="1"/>
    </xf>
    <xf numFmtId="0" fontId="1" fillId="0" borderId="37" xfId="2" applyBorder="1" applyAlignment="1">
      <alignment horizontal="left" vertical="top" wrapText="1"/>
    </xf>
    <xf numFmtId="0" fontId="1" fillId="0" borderId="5" xfId="2" applyBorder="1" applyAlignment="1">
      <alignment horizontal="left" vertical="top" wrapText="1"/>
    </xf>
    <xf numFmtId="0" fontId="1" fillId="0" borderId="6" xfId="2" applyBorder="1" applyAlignment="1">
      <alignment horizontal="left" vertical="top" wrapText="1"/>
    </xf>
    <xf numFmtId="0" fontId="17" fillId="0" borderId="1" xfId="2" applyFont="1" applyBorder="1" applyAlignment="1">
      <alignment horizontal="center"/>
    </xf>
    <xf numFmtId="0" fontId="17" fillId="0" borderId="2" xfId="2" applyFont="1" applyBorder="1" applyAlignment="1">
      <alignment horizontal="center"/>
    </xf>
    <xf numFmtId="0" fontId="22" fillId="0" borderId="26" xfId="2" applyFont="1" applyBorder="1" applyAlignment="1">
      <alignment horizontal="left" vertical="center" wrapText="1"/>
    </xf>
    <xf numFmtId="0" fontId="1" fillId="0" borderId="0" xfId="2" applyAlignment="1">
      <alignment horizontal="left" wrapText="1"/>
    </xf>
    <xf numFmtId="0" fontId="1" fillId="0" borderId="37" xfId="2" applyBorder="1" applyAlignment="1">
      <alignment horizontal="left" wrapText="1"/>
    </xf>
    <xf numFmtId="3" fontId="16" fillId="6" borderId="0" xfId="2" applyNumberFormat="1" applyFont="1" applyFill="1" applyBorder="1" applyAlignment="1">
      <alignment horizontal="center"/>
    </xf>
    <xf numFmtId="0" fontId="36" fillId="0" borderId="0" xfId="2" applyFont="1" applyAlignment="1">
      <alignment horizontal="center"/>
    </xf>
  </cellXfs>
  <cellStyles count="5">
    <cellStyle name="Millares" xfId="4" builtinId="3"/>
    <cellStyle name="Millares 2" xfId="3"/>
    <cellStyle name="Normal" xfId="0" builtinId="0"/>
    <cellStyle name="Normal 2" xfId="2"/>
    <cellStyle name="Porcentaje" xfId="1" builtinId="5"/>
  </cellStyles>
  <dxfs count="103">
    <dxf>
      <fill>
        <patternFill>
          <bgColor indexed="10"/>
        </patternFill>
      </fill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</dxfs>
  <tableStyles count="0" defaultTableStyle="TableStyleMedium2" defaultPivotStyle="PivotStyleLight16"/>
  <colors>
    <mruColors>
      <color rgb="FF0066CC"/>
      <color rgb="FF0000FF"/>
      <color rgb="FFC0C0C0"/>
      <color rgb="FF9999FF"/>
      <color rgb="FF7DB51A"/>
      <color rgb="FFE30BC9"/>
      <color rgb="FF066686"/>
      <color rgb="FF003956"/>
      <color rgb="FFE30B34"/>
      <color rgb="FF62BA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haredStrings" Target="sharedStrings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C0-47D2-884C-51B2941D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2452448"/>
        <c:axId val="212448528"/>
      </c:barChart>
      <c:catAx>
        <c:axId val="212452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24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44852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24524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BE-41E5-BFD7-180566B1EA5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BE-41E5-BFD7-180566B1EA5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BE-41E5-BFD7-180566B1EA5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BE-41E5-BFD7-180566B1EA5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5BE-41E5-BFD7-180566B1EA5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5BE-41E5-BFD7-180566B1EA5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5BE-41E5-BFD7-180566B1EA5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5BE-41E5-BFD7-180566B1EA5E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5BE-41E5-BFD7-180566B1EA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5BE-41E5-BFD7-180566B1EA5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5BE-41E5-BFD7-180566B1EA5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([1]Mes!$A$466:$A$468,[1]Mes!$A$470:$A$474)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([1]Mes!$D$466:$D$468,[1]Mes!$D$470:$D$474)</c:f>
              <c:numCache>
                <c:formatCode>General</c:formatCode>
                <c:ptCount val="8"/>
                <c:pt idx="0">
                  <c:v>1195</c:v>
                </c:pt>
                <c:pt idx="1">
                  <c:v>705</c:v>
                </c:pt>
                <c:pt idx="2">
                  <c:v>570</c:v>
                </c:pt>
                <c:pt idx="3">
                  <c:v>1201</c:v>
                </c:pt>
                <c:pt idx="4">
                  <c:v>687</c:v>
                </c:pt>
                <c:pt idx="5">
                  <c:v>81</c:v>
                </c:pt>
                <c:pt idx="6">
                  <c:v>92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5BE-41E5-BFD7-180566B1E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က</c:firstFooter>
    </c:headerFooter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'[2]5.- M.V. PROC'!$A$138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'[2]5.-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PROC'!$B$138:$G$138</c:f>
              <c:numCache>
                <c:formatCode>General</c:formatCode>
                <c:ptCount val="6"/>
                <c:pt idx="0">
                  <c:v>0.2722</c:v>
                </c:pt>
                <c:pt idx="1">
                  <c:v>0.2235</c:v>
                </c:pt>
                <c:pt idx="2">
                  <c:v>0.17380000000000001</c:v>
                </c:pt>
                <c:pt idx="3">
                  <c:v>0.30830000000000002</c:v>
                </c:pt>
                <c:pt idx="4">
                  <c:v>0.49819999999999998</c:v>
                </c:pt>
                <c:pt idx="5">
                  <c:v>0.2828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3E-4A05-8ECD-64964DF7299D}"/>
            </c:ext>
          </c:extLst>
        </c:ser>
        <c:ser>
          <c:idx val="1"/>
          <c:order val="1"/>
          <c:tx>
            <c:strRef>
              <c:f>'[2]5.- M.V. PROC'!$A$139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PROC'!$B$137:$G$137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PROC'!$B$139:$G$139</c:f>
              <c:numCache>
                <c:formatCode>General</c:formatCode>
                <c:ptCount val="6"/>
                <c:pt idx="0">
                  <c:v>0.14949999999999999</c:v>
                </c:pt>
                <c:pt idx="1">
                  <c:v>0.23369999999999999</c:v>
                </c:pt>
                <c:pt idx="2">
                  <c:v>0.33939999999999998</c:v>
                </c:pt>
                <c:pt idx="3">
                  <c:v>0.1482</c:v>
                </c:pt>
                <c:pt idx="4">
                  <c:v>0.1653</c:v>
                </c:pt>
                <c:pt idx="5">
                  <c:v>0.1605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3E-4A05-8ECD-64964DF7299D}"/>
            </c:ext>
          </c:extLst>
        </c:ser>
        <c:ser>
          <c:idx val="2"/>
          <c:order val="2"/>
          <c:tx>
            <c:strRef>
              <c:f>'[2]5.- M.V. PROC'!$A$140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'[2]5.- M.V. PROC'!$B$140:$G$140</c:f>
              <c:numCache>
                <c:formatCode>General</c:formatCode>
                <c:ptCount val="6"/>
                <c:pt idx="0">
                  <c:v>8.2799999999999999E-2</c:v>
                </c:pt>
                <c:pt idx="1">
                  <c:v>7.0199999999999999E-2</c:v>
                </c:pt>
                <c:pt idx="2">
                  <c:v>4.19E-2</c:v>
                </c:pt>
                <c:pt idx="3">
                  <c:v>3.9600000000000003E-2</c:v>
                </c:pt>
                <c:pt idx="4">
                  <c:v>3.7199999999999997E-2</c:v>
                </c:pt>
                <c:pt idx="5">
                  <c:v>7.6300000000000007E-2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A3E-4A05-8ECD-64964DF7299D}"/>
            </c:ext>
          </c:extLst>
        </c:ser>
        <c:ser>
          <c:idx val="3"/>
          <c:order val="3"/>
          <c:tx>
            <c:strRef>
              <c:f>'[2]5.- M.V. PROC'!$A$141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'[2]5.- M.V. PROC'!$B$141:$G$141</c:f>
              <c:numCache>
                <c:formatCode>General</c:formatCode>
                <c:ptCount val="6"/>
                <c:pt idx="0">
                  <c:v>7.0599999999999996E-2</c:v>
                </c:pt>
                <c:pt idx="1">
                  <c:v>8.7099999999999997E-2</c:v>
                </c:pt>
                <c:pt idx="2">
                  <c:v>0.1037</c:v>
                </c:pt>
                <c:pt idx="3">
                  <c:v>2.64E-2</c:v>
                </c:pt>
                <c:pt idx="4">
                  <c:v>3.6600000000000001E-2</c:v>
                </c:pt>
                <c:pt idx="5">
                  <c:v>6.8400000000000002E-2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A3E-4A05-8ECD-64964DF7299D}"/>
            </c:ext>
          </c:extLst>
        </c:ser>
        <c:ser>
          <c:idx val="4"/>
          <c:order val="4"/>
          <c:tx>
            <c:strRef>
              <c:f>'[2]5.- M.V. PROC'!$A$142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'[2]5.- M.V. PROC'!$B$142:$G$142</c:f>
              <c:numCache>
                <c:formatCode>General</c:formatCode>
                <c:ptCount val="6"/>
                <c:pt idx="0">
                  <c:v>6.2899999999999998E-2</c:v>
                </c:pt>
                <c:pt idx="1">
                  <c:v>6.9099999999999995E-2</c:v>
                </c:pt>
                <c:pt idx="2">
                  <c:v>7.0099999999999996E-2</c:v>
                </c:pt>
                <c:pt idx="3">
                  <c:v>0.1482</c:v>
                </c:pt>
                <c:pt idx="4">
                  <c:v>7.3999999999999996E-2</c:v>
                </c:pt>
                <c:pt idx="5">
                  <c:v>6.8000000000000005E-2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3E-4A05-8ECD-64964DF7299D}"/>
            </c:ext>
          </c:extLst>
        </c:ser>
        <c:ser>
          <c:idx val="5"/>
          <c:order val="5"/>
          <c:tx>
            <c:strRef>
              <c:f>'[2]5.-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'[2]5.- M.V. PROC'!$B$143:$G$143</c:f>
              <c:numCache>
                <c:formatCode>General</c:formatCode>
                <c:ptCount val="6"/>
                <c:pt idx="0">
                  <c:v>7.5700000000000003E-2</c:v>
                </c:pt>
                <c:pt idx="1">
                  <c:v>5.0299999999999997E-2</c:v>
                </c:pt>
                <c:pt idx="2">
                  <c:v>5.2400000000000002E-2</c:v>
                </c:pt>
                <c:pt idx="3">
                  <c:v>2.87E-2</c:v>
                </c:pt>
                <c:pt idx="4">
                  <c:v>2.7900000000000001E-2</c:v>
                </c:pt>
                <c:pt idx="5">
                  <c:v>6.7900000000000002E-2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A3E-4A05-8ECD-64964DF7299D}"/>
            </c:ext>
          </c:extLst>
        </c:ser>
        <c:ser>
          <c:idx val="6"/>
          <c:order val="6"/>
          <c:tx>
            <c:strRef>
              <c:f>'[2]5.- M.V. PROC'!$A$144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'[2]5.- M.V. PROC'!$B$144:$G$144</c:f>
              <c:numCache>
                <c:formatCode>General</c:formatCode>
                <c:ptCount val="6"/>
                <c:pt idx="0">
                  <c:v>5.2400000000000002E-2</c:v>
                </c:pt>
                <c:pt idx="1">
                  <c:v>6.0699999999999997E-2</c:v>
                </c:pt>
                <c:pt idx="2">
                  <c:v>5.5599999999999997E-2</c:v>
                </c:pt>
                <c:pt idx="3">
                  <c:v>0.13789999999999999</c:v>
                </c:pt>
                <c:pt idx="4">
                  <c:v>2.9700000000000001E-2</c:v>
                </c:pt>
                <c:pt idx="5">
                  <c:v>5.5500000000000001E-2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A3E-4A05-8ECD-64964DF7299D}"/>
            </c:ext>
          </c:extLst>
        </c:ser>
        <c:ser>
          <c:idx val="7"/>
          <c:order val="7"/>
          <c:tx>
            <c:strRef>
              <c:f>'[2]5.- M.V. PROC'!$A$145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'[2]5.- M.V. PROC'!$B$145:$G$145</c:f>
              <c:numCache>
                <c:formatCode>General</c:formatCode>
                <c:ptCount val="6"/>
                <c:pt idx="0">
                  <c:v>5.1799999999999999E-2</c:v>
                </c:pt>
                <c:pt idx="1">
                  <c:v>3.8800000000000001E-2</c:v>
                </c:pt>
                <c:pt idx="2">
                  <c:v>3.0700000000000002E-2</c:v>
                </c:pt>
                <c:pt idx="3">
                  <c:v>3.3000000000000002E-2</c:v>
                </c:pt>
                <c:pt idx="4">
                  <c:v>2.6700000000000002E-2</c:v>
                </c:pt>
                <c:pt idx="5">
                  <c:v>4.7899999999999998E-2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A3E-4A05-8ECD-64964DF7299D}"/>
            </c:ext>
          </c:extLst>
        </c:ser>
        <c:ser>
          <c:idx val="8"/>
          <c:order val="8"/>
          <c:tx>
            <c:strRef>
              <c:f>'[2]5.- M.V. PROC'!$A$146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'[2]5.- M.V. PROC'!$B$146:$G$146</c:f>
              <c:numCache>
                <c:formatCode>General</c:formatCode>
                <c:ptCount val="6"/>
                <c:pt idx="0">
                  <c:v>3.6900000000000002E-2</c:v>
                </c:pt>
                <c:pt idx="1">
                  <c:v>3.95E-2</c:v>
                </c:pt>
                <c:pt idx="2">
                  <c:v>3.7600000000000001E-2</c:v>
                </c:pt>
                <c:pt idx="3">
                  <c:v>3.8399999999999997E-2</c:v>
                </c:pt>
                <c:pt idx="4">
                  <c:v>2.8299999999999999E-2</c:v>
                </c:pt>
                <c:pt idx="5">
                  <c:v>3.6700000000000003E-2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3E-4A05-8ECD-64964DF7299D}"/>
            </c:ext>
          </c:extLst>
        </c:ser>
        <c:ser>
          <c:idx val="9"/>
          <c:order val="9"/>
          <c:tx>
            <c:strRef>
              <c:f>'[2]5.- M.V. PROC'!$A$147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'[2]5.- M.V. PROC'!$B$147:$G$147</c:f>
              <c:numCache>
                <c:formatCode>General</c:formatCode>
                <c:ptCount val="6"/>
                <c:pt idx="0">
                  <c:v>3.1300000000000001E-2</c:v>
                </c:pt>
                <c:pt idx="1">
                  <c:v>3.2599999999999997E-2</c:v>
                </c:pt>
                <c:pt idx="2">
                  <c:v>2.63E-2</c:v>
                </c:pt>
                <c:pt idx="3">
                  <c:v>2.4400000000000002E-2</c:v>
                </c:pt>
                <c:pt idx="4">
                  <c:v>1.8800000000000001E-2</c:v>
                </c:pt>
                <c:pt idx="5">
                  <c:v>3.0200000000000001E-2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A3E-4A05-8ECD-64964DF7299D}"/>
            </c:ext>
          </c:extLst>
        </c:ser>
        <c:ser>
          <c:idx val="10"/>
          <c:order val="10"/>
          <c:tx>
            <c:strRef>
              <c:f>'[2]5.- M.V. PROC'!$A$148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'[2]5.- M.V. PROC'!$B$148:$G$148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2.4799999999999999E-2</c:v>
                </c:pt>
                <c:pt idx="2">
                  <c:v>1.1599999999999999E-2</c:v>
                </c:pt>
                <c:pt idx="3">
                  <c:v>1.55E-2</c:v>
                </c:pt>
                <c:pt idx="4">
                  <c:v>1.23E-2</c:v>
                </c:pt>
                <c:pt idx="5">
                  <c:v>2.23E-2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3E-4A05-8ECD-64964DF7299D}"/>
            </c:ext>
          </c:extLst>
        </c:ser>
        <c:ser>
          <c:idx val="11"/>
          <c:order val="11"/>
          <c:tx>
            <c:strRef>
              <c:f>'[2]5.- M.V. PROC'!$A$149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'[2]5.- M.V. PROC'!$B$149:$G$149</c:f>
              <c:numCache>
                <c:formatCode>General</c:formatCode>
                <c:ptCount val="6"/>
                <c:pt idx="0">
                  <c:v>2.3400000000000001E-2</c:v>
                </c:pt>
                <c:pt idx="1">
                  <c:v>2.0199999999999999E-2</c:v>
                </c:pt>
                <c:pt idx="2">
                  <c:v>2.0299999999999999E-2</c:v>
                </c:pt>
                <c:pt idx="3">
                  <c:v>1.0999999999999999E-2</c:v>
                </c:pt>
                <c:pt idx="4">
                  <c:v>1.35E-2</c:v>
                </c:pt>
                <c:pt idx="5">
                  <c:v>2.1899999999999999E-2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A3E-4A05-8ECD-64964DF7299D}"/>
            </c:ext>
          </c:extLst>
        </c:ser>
        <c:ser>
          <c:idx val="12"/>
          <c:order val="12"/>
          <c:tx>
            <c:strRef>
              <c:f>'[2]5.- M.V. PROC'!$A$150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'[2]5.- M.V. PROC'!$B$150:$G$150</c:f>
              <c:numCache>
                <c:formatCode>General</c:formatCode>
                <c:ptCount val="6"/>
                <c:pt idx="0">
                  <c:v>1.7100000000000001E-2</c:v>
                </c:pt>
                <c:pt idx="1">
                  <c:v>1.46E-2</c:v>
                </c:pt>
                <c:pt idx="2">
                  <c:v>1.2800000000000001E-2</c:v>
                </c:pt>
                <c:pt idx="3">
                  <c:v>1.47E-2</c:v>
                </c:pt>
                <c:pt idx="4">
                  <c:v>1.03E-2</c:v>
                </c:pt>
                <c:pt idx="5">
                  <c:v>1.6299999999999999E-2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A3E-4A05-8ECD-64964DF7299D}"/>
            </c:ext>
          </c:extLst>
        </c:ser>
        <c:ser>
          <c:idx val="13"/>
          <c:order val="13"/>
          <c:tx>
            <c:strRef>
              <c:f>'[2]5.- M.V. PROC'!$A$151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'[2]5.- M.V. PROC'!$B$151:$G$151</c:f>
              <c:numCache>
                <c:formatCode>General</c:formatCode>
                <c:ptCount val="6"/>
                <c:pt idx="0">
                  <c:v>1.41E-2</c:v>
                </c:pt>
                <c:pt idx="1">
                  <c:v>9.4000000000000004E-3</c:v>
                </c:pt>
                <c:pt idx="2">
                  <c:v>5.5999999999999999E-3</c:v>
                </c:pt>
                <c:pt idx="3">
                  <c:v>7.0000000000000001E-3</c:v>
                </c:pt>
                <c:pt idx="4">
                  <c:v>5.4999999999999997E-3</c:v>
                </c:pt>
                <c:pt idx="5">
                  <c:v>1.2699999999999999E-2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A3E-4A05-8ECD-64964DF7299D}"/>
            </c:ext>
          </c:extLst>
        </c:ser>
        <c:ser>
          <c:idx val="14"/>
          <c:order val="14"/>
          <c:tx>
            <c:strRef>
              <c:f>'[2]5.- M.V. PROC'!$A$152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'[2]5.- M.V. PROC'!$B$152:$G$152</c:f>
              <c:numCache>
                <c:formatCode>General</c:formatCode>
                <c:ptCount val="6"/>
                <c:pt idx="0">
                  <c:v>1.24E-2</c:v>
                </c:pt>
                <c:pt idx="1">
                  <c:v>9.4999999999999998E-3</c:v>
                </c:pt>
                <c:pt idx="2">
                  <c:v>9.7000000000000003E-3</c:v>
                </c:pt>
                <c:pt idx="3">
                  <c:v>1.0699999999999999E-2</c:v>
                </c:pt>
                <c:pt idx="4">
                  <c:v>8.0999999999999996E-3</c:v>
                </c:pt>
                <c:pt idx="5">
                  <c:v>1.17E-2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A3E-4A05-8ECD-64964DF7299D}"/>
            </c:ext>
          </c:extLst>
        </c:ser>
        <c:ser>
          <c:idx val="15"/>
          <c:order val="15"/>
          <c:tx>
            <c:strRef>
              <c:f>'[2]5.- M.V. PROC'!$A$153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'[2]5.- M.V. PROC'!$B$153:$G$153</c:f>
              <c:numCache>
                <c:formatCode>General</c:formatCode>
                <c:ptCount val="6"/>
                <c:pt idx="0">
                  <c:v>1.18E-2</c:v>
                </c:pt>
                <c:pt idx="1">
                  <c:v>7.7999999999999996E-3</c:v>
                </c:pt>
                <c:pt idx="2">
                  <c:v>3.3999999999999998E-3</c:v>
                </c:pt>
                <c:pt idx="3">
                  <c:v>4.3E-3</c:v>
                </c:pt>
                <c:pt idx="4">
                  <c:v>4.1000000000000003E-3</c:v>
                </c:pt>
                <c:pt idx="5">
                  <c:v>1.0500000000000001E-2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A3E-4A05-8ECD-64964DF7299D}"/>
            </c:ext>
          </c:extLst>
        </c:ser>
        <c:ser>
          <c:idx val="16"/>
          <c:order val="16"/>
          <c:tx>
            <c:strRef>
              <c:f>'[2]5.- M.V. PROC'!$A$154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'[2]5.- M.V. PROC'!$B$154:$G$154</c:f>
              <c:numCache>
                <c:formatCode>General</c:formatCode>
                <c:ptCount val="6"/>
                <c:pt idx="0">
                  <c:v>9.5999999999999992E-3</c:v>
                </c:pt>
                <c:pt idx="1">
                  <c:v>7.1999999999999998E-3</c:v>
                </c:pt>
                <c:pt idx="2">
                  <c:v>4.4000000000000003E-3</c:v>
                </c:pt>
                <c:pt idx="3">
                  <c:v>1.4E-3</c:v>
                </c:pt>
                <c:pt idx="4">
                  <c:v>2.8999999999999998E-3</c:v>
                </c:pt>
                <c:pt idx="5">
                  <c:v>8.5000000000000006E-3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A3E-4A05-8ECD-64964DF7299D}"/>
            </c:ext>
          </c:extLst>
        </c:ser>
        <c:ser>
          <c:idx val="17"/>
          <c:order val="17"/>
          <c:tx>
            <c:strRef>
              <c:f>'[2]5.- M.V. PROC'!$A$155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'[2]5.- M.V. PROC'!$B$155:$G$155</c:f>
              <c:numCache>
                <c:formatCode>General</c:formatCode>
                <c:ptCount val="6"/>
                <c:pt idx="0">
                  <c:v>1.2999999999999999E-3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2.0000000000000001E-4</c:v>
                </c:pt>
                <c:pt idx="4">
                  <c:v>4.0000000000000002E-4</c:v>
                </c:pt>
                <c:pt idx="5">
                  <c:v>1.1000000000000001E-3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A3E-4A05-8ECD-64964DF7299D}"/>
            </c:ext>
          </c:extLst>
        </c:ser>
        <c:ser>
          <c:idx val="18"/>
          <c:order val="18"/>
          <c:tx>
            <c:strRef>
              <c:f>'[2]5.- M.V. PROC'!$A$156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'[2]5.- M.V. PROC'!$B$156:$G$156</c:f>
              <c:numCache>
                <c:formatCode>General</c:formatCode>
                <c:ptCount val="6"/>
                <c:pt idx="0">
                  <c:v>6.9999999999999999E-4</c:v>
                </c:pt>
                <c:pt idx="1">
                  <c:v>5.0000000000000001E-4</c:v>
                </c:pt>
                <c:pt idx="2">
                  <c:v>2.9999999999999997E-4</c:v>
                </c:pt>
                <c:pt idx="3">
                  <c:v>2.2000000000000001E-3</c:v>
                </c:pt>
                <c:pt idx="4">
                  <c:v>2.0000000000000001E-4</c:v>
                </c:pt>
                <c:pt idx="5">
                  <c:v>6.9999999999999999E-4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A3E-4A05-8ECD-64964DF7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2447728"/>
        <c:axId val="322448120"/>
      </c:barChart>
      <c:catAx>
        <c:axId val="32244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8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448120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7728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'[2]5.- M.V. PROC'!$A$202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PROC'!$B$202:$G$202</c:f>
              <c:numCache>
                <c:formatCode>General</c:formatCode>
                <c:ptCount val="6"/>
                <c:pt idx="0">
                  <c:v>0.18631730973720551</c:v>
                </c:pt>
                <c:pt idx="1">
                  <c:v>0.21350078284740448</c:v>
                </c:pt>
                <c:pt idx="2">
                  <c:v>0.18433928489685059</c:v>
                </c:pt>
                <c:pt idx="3">
                  <c:v>0.25774499773979187</c:v>
                </c:pt>
                <c:pt idx="4">
                  <c:v>0.18481568992137909</c:v>
                </c:pt>
                <c:pt idx="5">
                  <c:v>0.19361549615859985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30-4214-80D3-5915FF2B00A7}"/>
            </c:ext>
          </c:extLst>
        </c:ser>
        <c:ser>
          <c:idx val="1"/>
          <c:order val="1"/>
          <c:tx>
            <c:strRef>
              <c:f>'[2]5.- M.V. PROC'!$A$203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PROC'!$B$203:$G$203</c:f>
              <c:numCache>
                <c:formatCode>General</c:formatCode>
                <c:ptCount val="6"/>
                <c:pt idx="0">
                  <c:v>0.13354349136352539</c:v>
                </c:pt>
                <c:pt idx="1">
                  <c:v>6.6725596785545349E-2</c:v>
                </c:pt>
                <c:pt idx="2">
                  <c:v>5.6237839162349701E-2</c:v>
                </c:pt>
                <c:pt idx="3">
                  <c:v>0.15542860329151154</c:v>
                </c:pt>
                <c:pt idx="4">
                  <c:v>0.16426728665828705</c:v>
                </c:pt>
                <c:pt idx="5">
                  <c:v>0.12969793379306793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30-4214-80D3-5915FF2B00A7}"/>
            </c:ext>
          </c:extLst>
        </c:ser>
        <c:ser>
          <c:idx val="2"/>
          <c:order val="2"/>
          <c:tx>
            <c:strRef>
              <c:f>'[2]5.- M.V. PROC'!$A$204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PROC'!$B$204:$G$204</c:f>
              <c:numCache>
                <c:formatCode>General</c:formatCode>
                <c:ptCount val="6"/>
                <c:pt idx="0">
                  <c:v>0.1261119544506073</c:v>
                </c:pt>
                <c:pt idx="1">
                  <c:v>0.13533525168895721</c:v>
                </c:pt>
                <c:pt idx="2">
                  <c:v>0.10088293999433517</c:v>
                </c:pt>
                <c:pt idx="3">
                  <c:v>6.8058036267757416E-2</c:v>
                </c:pt>
                <c:pt idx="4">
                  <c:v>8.7106660008430481E-2</c:v>
                </c:pt>
                <c:pt idx="5">
                  <c:v>0.12149283289909363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30-4214-80D3-5915FF2B00A7}"/>
            </c:ext>
          </c:extLst>
        </c:ser>
        <c:ser>
          <c:idx val="3"/>
          <c:order val="3"/>
          <c:tx>
            <c:strRef>
              <c:f>'[2]5.- M.V. PROC'!$A$205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PROC'!$B$205:$G$205</c:f>
              <c:numCache>
                <c:formatCode>General</c:formatCode>
                <c:ptCount val="6"/>
                <c:pt idx="0">
                  <c:v>9.8963044583797455E-2</c:v>
                </c:pt>
                <c:pt idx="1">
                  <c:v>0.13441383838653564</c:v>
                </c:pt>
                <c:pt idx="2">
                  <c:v>0.13052201271057129</c:v>
                </c:pt>
                <c:pt idx="3">
                  <c:v>0.11052098125219345</c:v>
                </c:pt>
                <c:pt idx="4">
                  <c:v>9.9142029881477356E-2</c:v>
                </c:pt>
                <c:pt idx="5">
                  <c:v>0.10290107131004333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30-4214-80D3-5915FF2B00A7}"/>
            </c:ext>
          </c:extLst>
        </c:ser>
        <c:ser>
          <c:idx val="4"/>
          <c:order val="4"/>
          <c:tx>
            <c:strRef>
              <c:f>'[2]5.- M.V. PROC'!$A$206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PROC'!$B$206:$G$206</c:f>
              <c:numCache>
                <c:formatCode>General</c:formatCode>
                <c:ptCount val="6"/>
                <c:pt idx="0">
                  <c:v>6.6966667771339417E-2</c:v>
                </c:pt>
                <c:pt idx="1">
                  <c:v>6.1517354100942612E-2</c:v>
                </c:pt>
                <c:pt idx="2">
                  <c:v>6.2493596225976944E-2</c:v>
                </c:pt>
                <c:pt idx="3">
                  <c:v>0.31687995791435242</c:v>
                </c:pt>
                <c:pt idx="4">
                  <c:v>0.11102528125047684</c:v>
                </c:pt>
                <c:pt idx="5">
                  <c:v>8.5800983011722565E-2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30-4214-80D3-5915FF2B00A7}"/>
            </c:ext>
          </c:extLst>
        </c:ser>
        <c:ser>
          <c:idx val="5"/>
          <c:order val="5"/>
          <c:tx>
            <c:strRef>
              <c:f>'[2]5.- M.V. PROC'!$A$207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PROC'!$B$207:$G$207</c:f>
              <c:numCache>
                <c:formatCode>General</c:formatCode>
                <c:ptCount val="6"/>
                <c:pt idx="0">
                  <c:v>6.5583027899265289E-2</c:v>
                </c:pt>
                <c:pt idx="1">
                  <c:v>7.2111159563064575E-2</c:v>
                </c:pt>
                <c:pt idx="2">
                  <c:v>5.7622514665126801E-2</c:v>
                </c:pt>
                <c:pt idx="3">
                  <c:v>3.3192966133356094E-2</c:v>
                </c:pt>
                <c:pt idx="4">
                  <c:v>4.4894441962242126E-2</c:v>
                </c:pt>
                <c:pt idx="5">
                  <c:v>6.3205860555171967E-2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30-4214-80D3-5915FF2B00A7}"/>
            </c:ext>
          </c:extLst>
        </c:ser>
        <c:ser>
          <c:idx val="6"/>
          <c:order val="6"/>
          <c:tx>
            <c:strRef>
              <c:f>'[2]5.- M.V. PROC'!$A$208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PROC'!$B$208:$G$208</c:f>
              <c:numCache>
                <c:formatCode>General</c:formatCode>
                <c:ptCount val="6"/>
                <c:pt idx="0">
                  <c:v>6.2632635235786438E-2</c:v>
                </c:pt>
                <c:pt idx="1">
                  <c:v>4.5352872461080551E-2</c:v>
                </c:pt>
                <c:pt idx="2">
                  <c:v>3.1728688627481461E-2</c:v>
                </c:pt>
                <c:pt idx="3">
                  <c:v>4.8510567285120487E-3</c:v>
                </c:pt>
                <c:pt idx="4">
                  <c:v>6.0541816055774689E-2</c:v>
                </c:pt>
                <c:pt idx="5">
                  <c:v>5.6623902171850204E-2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30-4214-80D3-5915FF2B00A7}"/>
            </c:ext>
          </c:extLst>
        </c:ser>
        <c:ser>
          <c:idx val="7"/>
          <c:order val="7"/>
          <c:tx>
            <c:strRef>
              <c:f>'[2]5.- M.V. PROC'!$A$209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PROC'!$B$209:$G$209</c:f>
              <c:numCache>
                <c:formatCode>General</c:formatCode>
                <c:ptCount val="6"/>
                <c:pt idx="0">
                  <c:v>2.3037068545818329E-2</c:v>
                </c:pt>
                <c:pt idx="1">
                  <c:v>2.1624548360705376E-2</c:v>
                </c:pt>
                <c:pt idx="2">
                  <c:v>1.6770955175161362E-2</c:v>
                </c:pt>
                <c:pt idx="3">
                  <c:v>1.2313382467254996E-3</c:v>
                </c:pt>
                <c:pt idx="4">
                  <c:v>1.4145835302770138E-2</c:v>
                </c:pt>
                <c:pt idx="5">
                  <c:v>2.1076519042253494E-2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730-4214-80D3-5915FF2B00A7}"/>
            </c:ext>
          </c:extLst>
        </c:ser>
        <c:ser>
          <c:idx val="8"/>
          <c:order val="8"/>
          <c:tx>
            <c:strRef>
              <c:f>'[2]5.- M.V. PROC'!$A$210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PROC'!$B$210:$G$210</c:f>
              <c:numCache>
                <c:formatCode>General</c:formatCode>
                <c:ptCount val="6"/>
                <c:pt idx="0">
                  <c:v>1.8129998818039894E-2</c:v>
                </c:pt>
                <c:pt idx="1">
                  <c:v>1.4113031327724457E-2</c:v>
                </c:pt>
                <c:pt idx="2">
                  <c:v>7.3065469041466713E-3</c:v>
                </c:pt>
                <c:pt idx="3">
                  <c:v>1.2825637822970748E-3</c:v>
                </c:pt>
                <c:pt idx="4">
                  <c:v>6.4314538612961769E-3</c:v>
                </c:pt>
                <c:pt idx="5">
                  <c:v>1.6231654211878777E-2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0-4214-80D3-5915FF2B00A7}"/>
            </c:ext>
          </c:extLst>
        </c:ser>
        <c:ser>
          <c:idx val="9"/>
          <c:order val="9"/>
          <c:tx>
            <c:strRef>
              <c:f>'[2]5.- M.V. PROC'!$A$211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PROC'!$B$211:$G$211</c:f>
              <c:numCache>
                <c:formatCode>General</c:formatCode>
                <c:ptCount val="6"/>
                <c:pt idx="0">
                  <c:v>1.6296092420816422E-2</c:v>
                </c:pt>
                <c:pt idx="1">
                  <c:v>9.1988807544112206E-3</c:v>
                </c:pt>
                <c:pt idx="2">
                  <c:v>2.0647576078772545E-2</c:v>
                </c:pt>
                <c:pt idx="3">
                  <c:v>1.4094877406023443E-4</c:v>
                </c:pt>
                <c:pt idx="4">
                  <c:v>1.1612549424171448E-2</c:v>
                </c:pt>
                <c:pt idx="5">
                  <c:v>1.4530505053699017E-2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730-4214-80D3-5915FF2B00A7}"/>
            </c:ext>
          </c:extLst>
        </c:ser>
        <c:ser>
          <c:idx val="10"/>
          <c:order val="10"/>
          <c:tx>
            <c:strRef>
              <c:f>'[2]5.- M.V. PROC'!$A$212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'[2]5.- M.V. PROC'!$B$201:$G$201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'[2]5.- M.V. PROC'!$B$212:$G$212</c:f>
              <c:numCache>
                <c:formatCode>General</c:formatCode>
                <c:ptCount val="6"/>
                <c:pt idx="0">
                  <c:v>1.3476367108523846E-2</c:v>
                </c:pt>
                <c:pt idx="1">
                  <c:v>1.8107850104570389E-2</c:v>
                </c:pt>
                <c:pt idx="2">
                  <c:v>2.4905305355787277E-2</c:v>
                </c:pt>
                <c:pt idx="3">
                  <c:v>8.7014480959624052E-4</c:v>
                </c:pt>
                <c:pt idx="4">
                  <c:v>2.0033614709973335E-2</c:v>
                </c:pt>
                <c:pt idx="5">
                  <c:v>1.3154780492186546E-2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730-4214-80D3-5915FF2B00A7}"/>
            </c:ext>
          </c:extLst>
        </c:ser>
        <c:ser>
          <c:idx val="12"/>
          <c:order val="11"/>
          <c:tx>
            <c:strRef>
              <c:f>'[2]5.- M.V. PROC'!$A$213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'[2]5.- M.V. PROC'!$B$213:$G$213</c:f>
              <c:numCache>
                <c:formatCode>General</c:formatCode>
                <c:ptCount val="6"/>
                <c:pt idx="0">
                  <c:v>9.0322736650705338E-3</c:v>
                </c:pt>
                <c:pt idx="1">
                  <c:v>1.1092829518020153E-2</c:v>
                </c:pt>
                <c:pt idx="2">
                  <c:v>4.4746273197233677E-3</c:v>
                </c:pt>
                <c:pt idx="3">
                  <c:v>7.2928713052533567E-5</c:v>
                </c:pt>
                <c:pt idx="4">
                  <c:v>1.5995425637811422E-3</c:v>
                </c:pt>
                <c:pt idx="5">
                  <c:v>8.3338571712374687E-3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730-4214-80D3-5915FF2B00A7}"/>
            </c:ext>
          </c:extLst>
        </c:ser>
        <c:ser>
          <c:idx val="11"/>
          <c:order val="12"/>
          <c:tx>
            <c:strRef>
              <c:f>'[2]5.- M.V. PROC'!$A$214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'[2]5.- M.V. PROC'!$B$214:$G$214</c:f>
              <c:numCache>
                <c:formatCode>General</c:formatCode>
                <c:ptCount val="6"/>
                <c:pt idx="0">
                  <c:v>8.3703331649303436E-2</c:v>
                </c:pt>
                <c:pt idx="1">
                  <c:v>9.9533930420875549E-2</c:v>
                </c:pt>
                <c:pt idx="2">
                  <c:v>0.12671376764774323</c:v>
                </c:pt>
                <c:pt idx="3">
                  <c:v>3.9926562458276749E-2</c:v>
                </c:pt>
                <c:pt idx="4">
                  <c:v>0.10090863704681396</c:v>
                </c:pt>
                <c:pt idx="5">
                  <c:v>8.2507409155368805E-2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730-4214-80D3-5915FF2B00A7}"/>
            </c:ext>
          </c:extLst>
        </c:ser>
        <c:ser>
          <c:idx val="13"/>
          <c:order val="13"/>
          <c:tx>
            <c:strRef>
              <c:f>'[2]5.- M.V. PROC'!$A$215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'[2]5.- M.V. PROC'!$B$215:$G$215</c:f>
              <c:numCache>
                <c:formatCode>General</c:formatCode>
                <c:ptCount val="6"/>
                <c:pt idx="0">
                  <c:v>5.435958132147789E-2</c:v>
                </c:pt>
                <c:pt idx="1">
                  <c:v>5.004076287150383E-2</c:v>
                </c:pt>
                <c:pt idx="2">
                  <c:v>0.1010509580373764</c:v>
                </c:pt>
                <c:pt idx="3">
                  <c:v>7.1091973222792149E-3</c:v>
                </c:pt>
                <c:pt idx="4">
                  <c:v>4.1756328195333481E-2</c:v>
                </c:pt>
                <c:pt idx="5">
                  <c:v>5.0882402807474136E-2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730-4214-80D3-5915FF2B00A7}"/>
            </c:ext>
          </c:extLst>
        </c:ser>
        <c:ser>
          <c:idx val="14"/>
          <c:order val="14"/>
          <c:tx>
            <c:strRef>
              <c:f>'[2]5.- M.V. PROC'!$A$216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'[2]5.- M.V. PROC'!$B$216:$G$216</c:f>
              <c:numCache>
                <c:formatCode>General</c:formatCode>
                <c:ptCount val="6"/>
                <c:pt idx="0">
                  <c:v>4.1847147047519684E-2</c:v>
                </c:pt>
                <c:pt idx="1">
                  <c:v>4.73313108086586E-2</c:v>
                </c:pt>
                <c:pt idx="2">
                  <c:v>7.4303388595581055E-2</c:v>
                </c:pt>
                <c:pt idx="3">
                  <c:v>2.6897198986262083E-3</c:v>
                </c:pt>
                <c:pt idx="4">
                  <c:v>5.1718801259994507E-2</c:v>
                </c:pt>
                <c:pt idx="5">
                  <c:v>3.9944767951965332E-2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730-4214-80D3-5915FF2B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2444200"/>
        <c:axId val="322443416"/>
      </c:barChart>
      <c:catAx>
        <c:axId val="322444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3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44341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4200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'[2]7.- EV. ESTABL. Y PZAS. X PROV'!$B$8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PROV'!$B$9:$B$17</c:f>
              <c:numCache>
                <c:formatCode>General</c:formatCode>
                <c:ptCount val="9"/>
                <c:pt idx="0">
                  <c:v>1021</c:v>
                </c:pt>
                <c:pt idx="1">
                  <c:v>721</c:v>
                </c:pt>
                <c:pt idx="2">
                  <c:v>915</c:v>
                </c:pt>
                <c:pt idx="3">
                  <c:v>373</c:v>
                </c:pt>
                <c:pt idx="4">
                  <c:v>807</c:v>
                </c:pt>
                <c:pt idx="5">
                  <c:v>567</c:v>
                </c:pt>
                <c:pt idx="6">
                  <c:v>453</c:v>
                </c:pt>
                <c:pt idx="7">
                  <c:v>364</c:v>
                </c:pt>
                <c:pt idx="8">
                  <c:v>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26-489F-BC5C-714BC9E33003}"/>
            </c:ext>
          </c:extLst>
        </c:ser>
        <c:ser>
          <c:idx val="1"/>
          <c:order val="1"/>
          <c:tx>
            <c:strRef>
              <c:f>'[2]7.- EV. ESTABL. Y PZAS. X PROV'!$C$8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'[2]7.- EV. ESTABL. Y PZAS. X PROV'!$A$9:$A$17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PROV'!$C$9:$C$17</c:f>
              <c:numCache>
                <c:formatCode>General</c:formatCode>
                <c:ptCount val="9"/>
                <c:pt idx="0">
                  <c:v>1067</c:v>
                </c:pt>
                <c:pt idx="1">
                  <c:v>750</c:v>
                </c:pt>
                <c:pt idx="2">
                  <c:v>951</c:v>
                </c:pt>
                <c:pt idx="3">
                  <c:v>387</c:v>
                </c:pt>
                <c:pt idx="4">
                  <c:v>831</c:v>
                </c:pt>
                <c:pt idx="5">
                  <c:v>599</c:v>
                </c:pt>
                <c:pt idx="6">
                  <c:v>480</c:v>
                </c:pt>
                <c:pt idx="7">
                  <c:v>377</c:v>
                </c:pt>
                <c:pt idx="8">
                  <c:v>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26-489F-BC5C-714BC9E3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45376"/>
        <c:axId val="322449688"/>
      </c:barChart>
      <c:catAx>
        <c:axId val="32244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9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449688"/>
        <c:scaling>
          <c:orientation val="minMax"/>
          <c:max val="1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5376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'[2]7.- EV. ESTABL. Y PZAS. X PROV'!$B$49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PROV'!$B$50:$B$58</c:f>
              <c:numCache>
                <c:formatCode>General</c:formatCode>
                <c:ptCount val="9"/>
                <c:pt idx="0">
                  <c:v>18727</c:v>
                </c:pt>
                <c:pt idx="1">
                  <c:v>22592</c:v>
                </c:pt>
                <c:pt idx="2">
                  <c:v>26657</c:v>
                </c:pt>
                <c:pt idx="3">
                  <c:v>7694</c:v>
                </c:pt>
                <c:pt idx="4">
                  <c:v>21639</c:v>
                </c:pt>
                <c:pt idx="5">
                  <c:v>12202</c:v>
                </c:pt>
                <c:pt idx="6">
                  <c:v>12087</c:v>
                </c:pt>
                <c:pt idx="7">
                  <c:v>11962</c:v>
                </c:pt>
                <c:pt idx="8">
                  <c:v>10299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4-4BA6-8425-DB5C1298E852}"/>
            </c:ext>
          </c:extLst>
        </c:ser>
        <c:ser>
          <c:idx val="1"/>
          <c:order val="1"/>
          <c:tx>
            <c:strRef>
              <c:f>'[2]7.- EV. ESTABL. Y PZAS. X PROV'!$C$49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'[2]7.- EV. ESTABL. Y PZAS. X PROV'!$A$50:$A$58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'[2]7.- EV. ESTABL. Y PZAS. X PROV'!$C$50:$C$58</c:f>
              <c:numCache>
                <c:formatCode>General</c:formatCode>
                <c:ptCount val="9"/>
                <c:pt idx="0">
                  <c:v>19066</c:v>
                </c:pt>
                <c:pt idx="1">
                  <c:v>22807</c:v>
                </c:pt>
                <c:pt idx="2">
                  <c:v>27196</c:v>
                </c:pt>
                <c:pt idx="3">
                  <c:v>7793</c:v>
                </c:pt>
                <c:pt idx="4">
                  <c:v>22235</c:v>
                </c:pt>
                <c:pt idx="5">
                  <c:v>12513</c:v>
                </c:pt>
                <c:pt idx="6">
                  <c:v>12286</c:v>
                </c:pt>
                <c:pt idx="7">
                  <c:v>12439</c:v>
                </c:pt>
                <c:pt idx="8">
                  <c:v>10455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B4-4BA6-8425-DB5C1298E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43024"/>
        <c:axId val="322450472"/>
      </c:barChart>
      <c:catAx>
        <c:axId val="3224430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50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450472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3024"/>
        <c:crosses val="autoZero"/>
        <c:crossBetween val="between"/>
        <c:majorUnit val="5000"/>
        <c:minorUnit val="1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A0A-45DB-B7AD-33D86CF1F21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A0A-45DB-B7AD-33D86CF1F21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A0A-45DB-B7AD-33D86CF1F21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A0A-45DB-B7AD-33D86CF1F21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A0A-45DB-B7AD-33D86CF1F21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A0A-45DB-B7AD-33D86CF1F21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A0A-45DB-B7AD-33D86CF1F21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A0A-45DB-B7AD-33D86CF1F21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A0A-45DB-B7AD-33D86CF1F213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2150628903850427"/>
                  <c:y val="0.2237766058248979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05501486722756"/>
                  <c:y val="0.2972033046111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4372890017518656"/>
                  <c:y val="0.734266987862946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4749112254130709"/>
                  <c:y val="0.835665762377353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5089649644464124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6.8100477606402615E-2"/>
                  <c:y val="0.608392647086441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0752706990484624"/>
                  <c:y val="0.381119531795529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13296149221812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530533382569904"/>
                  <c:y val="0.230769624756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A0A-45DB-B7AD-33D86CF1F213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1670502338"/>
                  <c:y val="0.171328963834687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A0A-45DB-B7AD-33D86CF1F21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T.A.'!$E$13:$E$21</c:f>
              <c:numCache>
                <c:formatCode>General</c:formatCode>
                <c:ptCount val="9"/>
                <c:pt idx="0">
                  <c:v>7.8167115902964962E-2</c:v>
                </c:pt>
                <c:pt idx="1">
                  <c:v>0.16442048517520216</c:v>
                </c:pt>
                <c:pt idx="2">
                  <c:v>0.20592991913746631</c:v>
                </c:pt>
                <c:pt idx="3">
                  <c:v>6.7385444743935305E-2</c:v>
                </c:pt>
                <c:pt idx="4">
                  <c:v>0.14609164420485174</c:v>
                </c:pt>
                <c:pt idx="5">
                  <c:v>9.0026954177897578E-2</c:v>
                </c:pt>
                <c:pt idx="6">
                  <c:v>7.8706199460916448E-2</c:v>
                </c:pt>
                <c:pt idx="7">
                  <c:v>0.10242587601078167</c:v>
                </c:pt>
                <c:pt idx="8">
                  <c:v>6.6846361185983832E-2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A0A-45DB-B7AD-33D86CF1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1DC-4010-B71D-4220BB4993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1DC-4010-B71D-4220BB4993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1DC-4010-B71D-4220BB4993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1DC-4010-B71D-4220BB49938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1DC-4010-B71D-4220BB49938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1DC-4010-B71D-4220BB49938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1DC-4010-B71D-4220BB49938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1DC-4010-B71D-4220BB49938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1DC-4010-B71D-4220BB4993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578096947935373"/>
                  <c:y val="0.20141377507621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2890484739676842"/>
                  <c:y val="0.28268600010697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737881508078999"/>
                  <c:y val="0.734983600278131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680430879712748"/>
                  <c:y val="0.851591575322257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7827648114901254"/>
                  <c:y val="0.819789400310223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385996409335727E-2"/>
                  <c:y val="0.614842050232667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71274685816878E-2"/>
                  <c:y val="0.395760400149762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491921005385997"/>
                  <c:y val="0.240283100090927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317773788150806"/>
                  <c:y val="0.1908130500722070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1DC-4010-B71D-4220BB49938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73145175065521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1DC-4010-B71D-4220BB49938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T.A.'!$E$35:$E$43</c:f>
              <c:numCache>
                <c:formatCode>General</c:formatCode>
                <c:ptCount val="9"/>
                <c:pt idx="0">
                  <c:v>8.0731985189404734E-2</c:v>
                </c:pt>
                <c:pt idx="1">
                  <c:v>0.15909997151808603</c:v>
                </c:pt>
                <c:pt idx="2">
                  <c:v>0.18537453716889776</c:v>
                </c:pt>
                <c:pt idx="3">
                  <c:v>5.7248647109085733E-2</c:v>
                </c:pt>
                <c:pt idx="4">
                  <c:v>0.17597550555397323</c:v>
                </c:pt>
                <c:pt idx="5">
                  <c:v>9.1113642836798639E-2</c:v>
                </c:pt>
                <c:pt idx="6">
                  <c:v>6.2759897465109654E-2</c:v>
                </c:pt>
                <c:pt idx="7">
                  <c:v>0.13138706921105098</c:v>
                </c:pt>
                <c:pt idx="8">
                  <c:v>5.6308743947593276E-2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1DC-4010-B71D-4220BB49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T.A.'!$B$56:$B$60</c:f>
              <c:numCache>
                <c:formatCode>General</c:formatCode>
                <c:ptCount val="5"/>
                <c:pt idx="0">
                  <c:v>14</c:v>
                </c:pt>
                <c:pt idx="1">
                  <c:v>126</c:v>
                </c:pt>
                <c:pt idx="2">
                  <c:v>204</c:v>
                </c:pt>
                <c:pt idx="3">
                  <c:v>194</c:v>
                </c:pt>
                <c:pt idx="4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85-4B51-8AD7-FD33BD83F919}"/>
            </c:ext>
          </c:extLst>
        </c:ser>
        <c:ser>
          <c:idx val="1"/>
          <c:order val="1"/>
          <c:tx>
            <c:strRef>
              <c:f>'[2]8.-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T.A.'!$C$56:$C$60</c:f>
              <c:numCache>
                <c:formatCode>General</c:formatCode>
                <c:ptCount val="5"/>
                <c:pt idx="0">
                  <c:v>15</c:v>
                </c:pt>
                <c:pt idx="1">
                  <c:v>137</c:v>
                </c:pt>
                <c:pt idx="2">
                  <c:v>215</c:v>
                </c:pt>
                <c:pt idx="3">
                  <c:v>195</c:v>
                </c:pt>
                <c:pt idx="4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85-4B51-8AD7-FD33BD83F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52432"/>
        <c:axId val="322452824"/>
      </c:barChart>
      <c:catAx>
        <c:axId val="322452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52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452824"/>
        <c:scaling>
          <c:orientation val="minMax"/>
          <c:max val="2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52432"/>
        <c:crosses val="autoZero"/>
        <c:crossBetween val="between"/>
        <c:majorUnit val="3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T.A.'!$B$55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T.A.'!$B$78:$B$82</c:f>
              <c:numCache>
                <c:formatCode>General</c:formatCode>
                <c:ptCount val="5"/>
                <c:pt idx="0">
                  <c:v>1531</c:v>
                </c:pt>
                <c:pt idx="1">
                  <c:v>16673</c:v>
                </c:pt>
                <c:pt idx="2">
                  <c:v>15055</c:v>
                </c:pt>
                <c:pt idx="3">
                  <c:v>8333</c:v>
                </c:pt>
                <c:pt idx="4">
                  <c:v>2255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6-41B6-BCF6-F0F7620B9D90}"/>
            </c:ext>
          </c:extLst>
        </c:ser>
        <c:ser>
          <c:idx val="1"/>
          <c:order val="1"/>
          <c:tx>
            <c:strRef>
              <c:f>'[2]8.- EV. ESTABL. Y PZAS. X T.A.'!$C$55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'[2]8.- EV. ESTABL. Y PZAS. X T.A.'!$A$56:$A$60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'[2]8.- EV. ESTABL. Y PZAS. X T.A.'!$C$78:$C$82</c:f>
              <c:numCache>
                <c:formatCode>General</c:formatCode>
                <c:ptCount val="5"/>
                <c:pt idx="0">
                  <c:v>1571</c:v>
                </c:pt>
                <c:pt idx="1">
                  <c:v>17913</c:v>
                </c:pt>
                <c:pt idx="2">
                  <c:v>15343</c:v>
                </c:pt>
                <c:pt idx="3">
                  <c:v>8218</c:v>
                </c:pt>
                <c:pt idx="4">
                  <c:v>2308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06-41B6-BCF6-F0F7620B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42240"/>
        <c:axId val="322441064"/>
      </c:barChart>
      <c:catAx>
        <c:axId val="322442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1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24410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2240"/>
        <c:crosses val="autoZero"/>
        <c:crossBetween val="between"/>
        <c:majorUnit val="2000"/>
        <c:minorUnit val="1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94A-4D6E-84C5-865D96627F2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94A-4D6E-84C5-865D96627F2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94A-4D6E-84C5-865D96627F2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94A-4D6E-84C5-865D96627F2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94A-4D6E-84C5-865D96627F2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94A-4D6E-84C5-865D96627F2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94A-4D6E-84C5-865D96627F2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94A-4D6E-84C5-865D96627F2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94A-4D6E-84C5-865D96627F2B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7245130503978314"/>
                  <c:y val="0.1993010395627997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6565362049070995"/>
                  <c:y val="0.328671889805318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5653009046750133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581417693965308"/>
                  <c:y val="0.832169252911339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4.6511668534482381E-2"/>
                  <c:y val="0.657343779610637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5.5456220175728994E-2"/>
                  <c:y val="0.4125881169896555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4847955724469375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792507365715987"/>
                  <c:y val="0.188811511164757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9713809287134955"/>
                  <c:y val="0.1923080206307716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94A-4D6E-84C5-865D96627F2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273732105437398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94A-4D6E-84C5-865D96627F2B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T.A.'!$A$13:$A$21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T.A.'!$E$103:$E$111</c:f>
              <c:numCache>
                <c:formatCode>General</c:formatCode>
                <c:ptCount val="9"/>
                <c:pt idx="0">
                  <c:v>0.11764705882352941</c:v>
                </c:pt>
                <c:pt idx="1">
                  <c:v>0.15126050420168066</c:v>
                </c:pt>
                <c:pt idx="2">
                  <c:v>0.30252100840336132</c:v>
                </c:pt>
                <c:pt idx="3">
                  <c:v>4.2016806722689079E-2</c:v>
                </c:pt>
                <c:pt idx="4">
                  <c:v>0.16806722689075632</c:v>
                </c:pt>
                <c:pt idx="5">
                  <c:v>4.2016806722689079E-2</c:v>
                </c:pt>
                <c:pt idx="6">
                  <c:v>7.5630252100840331E-2</c:v>
                </c:pt>
                <c:pt idx="7">
                  <c:v>3.3613445378151259E-2</c:v>
                </c:pt>
                <c:pt idx="8">
                  <c:v>6.7226890756302518E-2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94A-4D6E-84C5-865D96627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C4A-4E24-94DD-C3CDA665920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C4A-4E24-94DD-C3CDA665920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C4A-4E24-94DD-C3CDA665920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C4A-4E24-94DD-C3CDA665920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C4A-4E24-94DD-C3CDA665920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C4A-4E24-94DD-C3CDA665920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C4A-4E24-94DD-C3CDA665920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C4A-4E24-94DD-C3CDA665920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0C4A-4E24-94DD-C3CDA665920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9890217008315105"/>
                  <c:y val="0.232394366197183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853622677753477"/>
                  <c:y val="0.443661971830985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8058711901027182"/>
                  <c:y val="0.82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0219834270250739"/>
                  <c:y val="0.830985915492957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11355331665185127"/>
                  <c:y val="0.781690140845070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4.9450637896773939E-2"/>
                  <c:y val="0.5352112676056337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7912245149820337E-2"/>
                  <c:y val="0.345070422535211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780255158709575"/>
                  <c:y val="0.253521126760563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827908274503981"/>
                  <c:y val="0.2218309859154929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0C4A-4E24-94DD-C3CDA665920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065994995555382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0C4A-4E24-94DD-C3CDA665920A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T.A.'!$A$35:$A$43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T.A.'!$E$125:$E$133</c:f>
              <c:numCache>
                <c:formatCode>General</c:formatCode>
                <c:ptCount val="9"/>
                <c:pt idx="0">
                  <c:v>0.1563057564090525</c:v>
                </c:pt>
                <c:pt idx="1">
                  <c:v>0.1714480232885717</c:v>
                </c:pt>
                <c:pt idx="2">
                  <c:v>0.22088928537890881</c:v>
                </c:pt>
                <c:pt idx="3">
                  <c:v>3.6247534979810314E-2</c:v>
                </c:pt>
                <c:pt idx="4">
                  <c:v>0.12940182176730208</c:v>
                </c:pt>
                <c:pt idx="5">
                  <c:v>5.1648042069677907E-2</c:v>
                </c:pt>
                <c:pt idx="6">
                  <c:v>0.11184148746361161</c:v>
                </c:pt>
                <c:pt idx="7">
                  <c:v>3.0190628228002628E-2</c:v>
                </c:pt>
                <c:pt idx="8">
                  <c:v>9.2027420415062441E-2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C4A-4E24-94DD-C3CDA6659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48-46B7-8BFA-16E384649D6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48-46B7-8BFA-16E384649D6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48-46B7-8BFA-16E384649D6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48-46B7-8BFA-16E384649D6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048-46B7-8BFA-16E384649D6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048-46B7-8BFA-16E384649D6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048-46B7-8BFA-16E384649D6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048-46B7-8BFA-16E384649D6D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3432282003710574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048-46B7-8BFA-16E384649D6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048-46B7-8BFA-16E384649D6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([1]Mes!$A$466:$A$468,[1]Mes!$A$470:$A$474)</c:f>
              <c:strCache>
                <c:ptCount val="8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Salamanca</c:v>
                </c:pt>
                <c:pt idx="4">
                  <c:v>Segovia</c:v>
                </c:pt>
                <c:pt idx="5">
                  <c:v>Soria</c:v>
                </c:pt>
                <c:pt idx="6">
                  <c:v>Valladolid</c:v>
                </c:pt>
                <c:pt idx="7">
                  <c:v>Zamora</c:v>
                </c:pt>
              </c:strCache>
            </c:strRef>
          </c:cat>
          <c:val>
            <c:numRef>
              <c:f>([1]Mes!$G$466:$G$468,[1]Mes!$G$470:$G$474)</c:f>
              <c:numCache>
                <c:formatCode>General</c:formatCode>
                <c:ptCount val="8"/>
                <c:pt idx="0">
                  <c:v>2275</c:v>
                </c:pt>
                <c:pt idx="1">
                  <c:v>936</c:v>
                </c:pt>
                <c:pt idx="2">
                  <c:v>1140</c:v>
                </c:pt>
                <c:pt idx="3">
                  <c:v>1860</c:v>
                </c:pt>
                <c:pt idx="4">
                  <c:v>1149</c:v>
                </c:pt>
                <c:pt idx="5">
                  <c:v>134</c:v>
                </c:pt>
                <c:pt idx="6">
                  <c:v>136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048-46B7-8BFA-16E384649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㠀</c:firstFooter>
    </c:headerFooter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79348206474190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64-416F-99A7-FC63799661D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64-416F-99A7-FC63799661D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64-416F-99A7-FC63799661D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0326193681700213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7.2463896314354612E-2"/>
                  <c:y val="0.4846153846153846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905842932381773"/>
                  <c:y val="0.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2463896314354612E-2"/>
                  <c:y val="0.661538461538461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9637857432237589E-2"/>
                  <c:y val="0.403846153846153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572494856230994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300728707980759"/>
                  <c:y val="0.219230769230769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775427379534964"/>
                  <c:y val="0.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764-416F-99A7-FC63799661D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8846153846153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764-416F-99A7-FC63799661D1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T.A.'!$A$153:$A$155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'[2]8.- EV. ESTABL. Y PZAS. X T.A.'!$E$153:$E$155</c:f>
              <c:numCache>
                <c:formatCode>General</c:formatCode>
                <c:ptCount val="3"/>
                <c:pt idx="0">
                  <c:v>0.20168067226890757</c:v>
                </c:pt>
                <c:pt idx="1">
                  <c:v>0.79831932773109249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764-416F-99A7-FC637996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17805774278215222"/>
          <c:y val="3.98406374501992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A-40C1-AF49-2F6DDD9F45E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A-40C1-AF49-2F6DDD9F45E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A-40C1-AF49-2F6DDD9F45EF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8525240035233559"/>
                  <c:y val="0.2470119521912350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5.0359756456339624E-2"/>
                  <c:y val="0.438247011952191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5719447047344879"/>
                  <c:y val="0.828685258964143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1942509223342319E-2"/>
                  <c:y val="0.685258964143426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8920950182095693E-2"/>
                  <c:y val="0.418326693227091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446058486660512"/>
                  <c:y val="0.29083665338645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841746678411187"/>
                  <c:y val="0.227091633466135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510823430846229"/>
                  <c:y val="0.207171314741035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C3A-40C1-AF49-2F6DDD9F45E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45326678885418"/>
                  <c:y val="0.195219123505976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C3A-40C1-AF49-2F6DDD9F45EF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'[2]8.- EV. ESTABL. Y PZAS. X T.A.'!$A$175:$A$177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'[2]8.- EV. ESTABL. Y PZAS. X T.A.'!$E$175:$E$177</c:f>
              <c:numCache>
                <c:formatCode>General</c:formatCode>
                <c:ptCount val="3"/>
                <c:pt idx="0">
                  <c:v>0.29075500046952768</c:v>
                </c:pt>
                <c:pt idx="1">
                  <c:v>0.70924499953047238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C3A-40C1-AF49-2F6DDD9F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T.A.'!$B$202:$B$210</c:f>
              <c:numCache>
                <c:formatCode>General</c:formatCode>
                <c:ptCount val="9"/>
                <c:pt idx="0">
                  <c:v>863</c:v>
                </c:pt>
                <c:pt idx="1">
                  <c:v>404</c:v>
                </c:pt>
                <c:pt idx="2">
                  <c:v>510</c:v>
                </c:pt>
                <c:pt idx="3">
                  <c:v>244</c:v>
                </c:pt>
                <c:pt idx="4">
                  <c:v>517</c:v>
                </c:pt>
                <c:pt idx="5">
                  <c:v>394</c:v>
                </c:pt>
                <c:pt idx="6">
                  <c:v>304</c:v>
                </c:pt>
                <c:pt idx="7">
                  <c:v>177</c:v>
                </c:pt>
                <c:pt idx="8">
                  <c:v>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44-4A55-BE25-09C13AE3C773}"/>
            </c:ext>
          </c:extLst>
        </c:ser>
        <c:ser>
          <c:idx val="1"/>
          <c:order val="1"/>
          <c:tx>
            <c:strRef>
              <c:f>'[2]8.-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T.A.'!$C$202:$C$210</c:f>
              <c:numCache>
                <c:formatCode>General</c:formatCode>
                <c:ptCount val="9"/>
                <c:pt idx="0">
                  <c:v>908</c:v>
                </c:pt>
                <c:pt idx="1">
                  <c:v>427</c:v>
                </c:pt>
                <c:pt idx="2">
                  <c:v>533</c:v>
                </c:pt>
                <c:pt idx="3">
                  <c:v>257</c:v>
                </c:pt>
                <c:pt idx="4">
                  <c:v>540</c:v>
                </c:pt>
                <c:pt idx="5">
                  <c:v>427</c:v>
                </c:pt>
                <c:pt idx="6">
                  <c:v>325</c:v>
                </c:pt>
                <c:pt idx="7">
                  <c:v>183</c:v>
                </c:pt>
                <c:pt idx="8">
                  <c:v>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44-4A55-BE25-09C13AE3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059464"/>
        <c:axId val="507058680"/>
      </c:barChart>
      <c:catAx>
        <c:axId val="507059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705868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9464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'[2]8.- EV. ESTABL. Y PZAS. X T.A.'!$B$201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T.A.'!$B$237:$B$245</c:f>
              <c:numCache>
                <c:formatCode>General</c:formatCode>
                <c:ptCount val="9"/>
                <c:pt idx="0">
                  <c:v>6496</c:v>
                </c:pt>
                <c:pt idx="1">
                  <c:v>4135</c:v>
                </c:pt>
                <c:pt idx="2">
                  <c:v>4655</c:v>
                </c:pt>
                <c:pt idx="3">
                  <c:v>2101</c:v>
                </c:pt>
                <c:pt idx="4">
                  <c:v>4232</c:v>
                </c:pt>
                <c:pt idx="5">
                  <c:v>3661</c:v>
                </c:pt>
                <c:pt idx="6">
                  <c:v>2980</c:v>
                </c:pt>
                <c:pt idx="7">
                  <c:v>1841</c:v>
                </c:pt>
                <c:pt idx="8">
                  <c:v>2462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4-4676-BF05-2A6AB93AEC24}"/>
            </c:ext>
          </c:extLst>
        </c:ser>
        <c:ser>
          <c:idx val="1"/>
          <c:order val="1"/>
          <c:tx>
            <c:strRef>
              <c:f>'[2]8.- EV. ESTABL. Y PZAS. X T.A.'!$C$201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'[2]8.- EV. ESTABL. Y PZAS. X T.A.'!$C$237:$C$245</c:f>
              <c:numCache>
                <c:formatCode>General</c:formatCode>
                <c:ptCount val="9"/>
                <c:pt idx="0">
                  <c:v>6739</c:v>
                </c:pt>
                <c:pt idx="1">
                  <c:v>4332</c:v>
                </c:pt>
                <c:pt idx="2">
                  <c:v>4770</c:v>
                </c:pt>
                <c:pt idx="3">
                  <c:v>2229</c:v>
                </c:pt>
                <c:pt idx="4">
                  <c:v>4366</c:v>
                </c:pt>
                <c:pt idx="5">
                  <c:v>3915</c:v>
                </c:pt>
                <c:pt idx="6">
                  <c:v>3115</c:v>
                </c:pt>
                <c:pt idx="7">
                  <c:v>1927</c:v>
                </c:pt>
                <c:pt idx="8">
                  <c:v>2581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64-4676-BF05-2A6AB93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055152"/>
        <c:axId val="507059856"/>
      </c:barChart>
      <c:catAx>
        <c:axId val="5070551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7059856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5152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12017804154302671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'[3]8.- EV. ESTABL. Y PZAS. X T.A.'!$B$268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T.A.'!$B$269:$B$277</c:f>
              <c:numCache>
                <c:formatCode>General</c:formatCode>
                <c:ptCount val="9"/>
                <c:pt idx="0">
                  <c:v>19</c:v>
                </c:pt>
                <c:pt idx="1">
                  <c:v>63</c:v>
                </c:pt>
                <c:pt idx="2">
                  <c:v>57</c:v>
                </c:pt>
                <c:pt idx="3">
                  <c:v>10</c:v>
                </c:pt>
                <c:pt idx="4">
                  <c:v>26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0B-43AA-BEA9-4F29E13517D4}"/>
            </c:ext>
          </c:extLst>
        </c:ser>
        <c:ser>
          <c:idx val="1"/>
          <c:order val="1"/>
          <c:tx>
            <c:strRef>
              <c:f>'[3]8.- EV. ESTABL. Y PZAS. X T.A.'!$C$268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T.A.'!$C$269:$C$277</c:f>
              <c:numCache>
                <c:formatCode>General</c:formatCode>
                <c:ptCount val="9"/>
                <c:pt idx="0">
                  <c:v>804</c:v>
                </c:pt>
                <c:pt idx="1">
                  <c:v>258</c:v>
                </c:pt>
                <c:pt idx="2">
                  <c:v>346</c:v>
                </c:pt>
                <c:pt idx="3">
                  <c:v>208</c:v>
                </c:pt>
                <c:pt idx="4">
                  <c:v>447</c:v>
                </c:pt>
                <c:pt idx="5">
                  <c:v>322</c:v>
                </c:pt>
                <c:pt idx="6">
                  <c:v>232</c:v>
                </c:pt>
                <c:pt idx="7">
                  <c:v>128</c:v>
                </c:pt>
                <c:pt idx="8">
                  <c:v>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0B-43AA-BEA9-4F29E13517D4}"/>
            </c:ext>
          </c:extLst>
        </c:ser>
        <c:ser>
          <c:idx val="2"/>
          <c:order val="2"/>
          <c:tx>
            <c:strRef>
              <c:f>'[3]8.- EV. ESTABL. Y PZAS. X T.A.'!$D$268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T.A.'!$D$269:$D$277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25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0B-43AA-BEA9-4F29E13517D4}"/>
            </c:ext>
          </c:extLst>
        </c:ser>
        <c:ser>
          <c:idx val="3"/>
          <c:order val="3"/>
          <c:tx>
            <c:strRef>
              <c:f>'[3]8.- EV. ESTABL. Y PZAS. X T.A.'!$E$268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T.A.'!$A$269:$A$277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T.A.'!$E$269:$E$277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0B-43AA-BEA9-4F29E1351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7050840"/>
        <c:axId val="507058288"/>
      </c:barChart>
      <c:catAx>
        <c:axId val="507050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82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0705828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0840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1672492157992445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D5-4918-B8CD-7209AFCD39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D5-4918-B8CD-7209AFCD39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D5-4918-B8CD-7209AFCD39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D5-4918-B8CD-7209AFCD39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749176343689044"/>
                  <c:y val="0.24468169839351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9686470429611302"/>
                  <c:y val="0.7659600993188280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459942614144347"/>
                  <c:y val="0.322696152953765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4320586686583571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686470429611305E-2"/>
                  <c:y val="0.6099311901983259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818896840715539E-2"/>
                  <c:y val="0.372341714946652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898969079180742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25454361401589"/>
                  <c:y val="0.202128359542468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365883743027737"/>
                  <c:y val="0.184397801687865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9D5-4918-B8CD-7209AFCD398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04208749769259"/>
                  <c:y val="0.17375946697510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9D5-4918-B8CD-7209AFCD3986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'[3]8.- EV. ESTABL. Y PZAS. X T.A.'!$B$268:$E$268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'[3]8.- EV. ESTABL. Y PZAS. X T.A.'!$B$279:$E$279</c:f>
              <c:numCache>
                <c:formatCode>General</c:formatCode>
                <c:ptCount val="4"/>
                <c:pt idx="0">
                  <c:v>7.1242171189979123E-2</c:v>
                </c:pt>
                <c:pt idx="1">
                  <c:v>0.75130480167014613</c:v>
                </c:pt>
                <c:pt idx="2">
                  <c:v>3.7317327766179541E-2</c:v>
                </c:pt>
                <c:pt idx="3">
                  <c:v>0.14013569937369519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9D5-4918-B8CD-7209AFCD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0087991933559624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'[3]8.- EV. ESTABL. Y PZAS. X T.A.'!$B$303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T.A.'!$B$304:$B$312</c:f>
              <c:numCache>
                <c:formatCode>General</c:formatCode>
                <c:ptCount val="9"/>
                <c:pt idx="0">
                  <c:v>167</c:v>
                </c:pt>
                <c:pt idx="1">
                  <c:v>479</c:v>
                </c:pt>
                <c:pt idx="2">
                  <c:v>437</c:v>
                </c:pt>
                <c:pt idx="3">
                  <c:v>79</c:v>
                </c:pt>
                <c:pt idx="4">
                  <c:v>177</c:v>
                </c:pt>
                <c:pt idx="5">
                  <c:v>239</c:v>
                </c:pt>
                <c:pt idx="6">
                  <c:v>367</c:v>
                </c:pt>
                <c:pt idx="7">
                  <c:v>63</c:v>
                </c:pt>
                <c:pt idx="8">
                  <c:v>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C3-4757-B357-E4C714F218AD}"/>
            </c:ext>
          </c:extLst>
        </c:ser>
        <c:ser>
          <c:idx val="1"/>
          <c:order val="1"/>
          <c:tx>
            <c:strRef>
              <c:f>'[3]8.- EV. ESTABL. Y PZAS. X T.A.'!$C$303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T.A.'!$C$304:$C$312</c:f>
              <c:numCache>
                <c:formatCode>General</c:formatCode>
                <c:ptCount val="9"/>
                <c:pt idx="0">
                  <c:v>4786</c:v>
                </c:pt>
                <c:pt idx="1">
                  <c:v>1923</c:v>
                </c:pt>
                <c:pt idx="2">
                  <c:v>1841</c:v>
                </c:pt>
                <c:pt idx="3">
                  <c:v>1356</c:v>
                </c:pt>
                <c:pt idx="4">
                  <c:v>2737</c:v>
                </c:pt>
                <c:pt idx="5">
                  <c:v>2127</c:v>
                </c:pt>
                <c:pt idx="6">
                  <c:v>1683</c:v>
                </c:pt>
                <c:pt idx="7">
                  <c:v>926</c:v>
                </c:pt>
                <c:pt idx="8">
                  <c:v>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C3-4757-B357-E4C714F218AD}"/>
            </c:ext>
          </c:extLst>
        </c:ser>
        <c:ser>
          <c:idx val="2"/>
          <c:order val="2"/>
          <c:tx>
            <c:strRef>
              <c:f>'[3]8.- EV. ESTABL. Y PZAS. X T.A.'!$D$303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T.A.'!$D$304:$D$312</c:f>
              <c:numCache>
                <c:formatCode>General</c:formatCode>
                <c:ptCount val="9"/>
                <c:pt idx="0">
                  <c:v>462</c:v>
                </c:pt>
                <c:pt idx="1">
                  <c:v>394</c:v>
                </c:pt>
                <c:pt idx="2">
                  <c:v>163</c:v>
                </c:pt>
                <c:pt idx="3">
                  <c:v>239</c:v>
                </c:pt>
                <c:pt idx="4">
                  <c:v>275</c:v>
                </c:pt>
                <c:pt idx="5">
                  <c:v>512</c:v>
                </c:pt>
                <c:pt idx="6">
                  <c:v>327</c:v>
                </c:pt>
                <c:pt idx="7">
                  <c:v>289</c:v>
                </c:pt>
                <c:pt idx="8">
                  <c:v>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C3-4757-B357-E4C714F218AD}"/>
            </c:ext>
          </c:extLst>
        </c:ser>
        <c:ser>
          <c:idx val="3"/>
          <c:order val="3"/>
          <c:tx>
            <c:strRef>
              <c:f>'[3]8.- EV. ESTABL. Y PZAS. X T.A.'!$E$303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'[3]8.- EV. ESTABL. Y PZAS. X T.A.'!$A$304:$A$312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'[3]8.- EV. ESTABL. Y PZAS. X T.A.'!$E$304:$E$312</c:f>
              <c:numCache>
                <c:formatCode>General</c:formatCode>
                <c:ptCount val="9"/>
                <c:pt idx="0">
                  <c:v>1324</c:v>
                </c:pt>
                <c:pt idx="1">
                  <c:v>1536</c:v>
                </c:pt>
                <c:pt idx="2">
                  <c:v>2329</c:v>
                </c:pt>
                <c:pt idx="3">
                  <c:v>555</c:v>
                </c:pt>
                <c:pt idx="4">
                  <c:v>1177</c:v>
                </c:pt>
                <c:pt idx="5">
                  <c:v>1037</c:v>
                </c:pt>
                <c:pt idx="6">
                  <c:v>738</c:v>
                </c:pt>
                <c:pt idx="7">
                  <c:v>649</c:v>
                </c:pt>
                <c:pt idx="8">
                  <c:v>1263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C3-4757-B357-E4C714F2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7053976"/>
        <c:axId val="507052016"/>
      </c:barChart>
      <c:catAx>
        <c:axId val="50705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07052016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3976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0767924951789402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6B1-4E56-A9A2-08F52730E7F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6B1-4E56-A9A2-08F52730E7F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6B1-4E56-A9A2-08F52730E7F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6B1-4E56-A9A2-08F52730E7F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658028703828374"/>
                  <c:y val="0.2464788732394366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9581287462654515"/>
                  <c:y val="0.57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14310670113898399"/>
                  <c:y val="0.760563380281690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2862168108788908"/>
                  <c:y val="0.26408450704225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6.9808146897065368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5986201983464872E-2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92847562253835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164086639818253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427634550260673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6B1-4E56-A9A2-08F52730E7F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460788307135396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6B1-4E56-A9A2-08F52730E7F2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'[3]8.- EV. ESTABL. Y PZAS. X T.A.'!$B$303:$E$303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'[3]8.- EV. ESTABL. Y PZAS. X T.A.'!$B$314:$E$314</c:f>
              <c:numCache>
                <c:formatCode>General</c:formatCode>
                <c:ptCount val="4"/>
                <c:pt idx="0">
                  <c:v>6.2989344793077065E-2</c:v>
                </c:pt>
                <c:pt idx="1">
                  <c:v>0.53652793312533109</c:v>
                </c:pt>
                <c:pt idx="2">
                  <c:v>8.8243951256843464E-2</c:v>
                </c:pt>
                <c:pt idx="3">
                  <c:v>0.31223877082474832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6B1-4E56-A9A2-08F52730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'[3]7.- EV. ESTABL. Y PZAS. X PROV'!$B$9</c:f>
              <c:strCache>
                <c:ptCount val="1"/>
                <c:pt idx="0">
                  <c:v>40513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REST.'!$B$10:$B$18</c:f>
              <c:numCache>
                <c:formatCode>General</c:formatCode>
                <c:ptCount val="9"/>
                <c:pt idx="0">
                  <c:v>496</c:v>
                </c:pt>
                <c:pt idx="1">
                  <c:v>700</c:v>
                </c:pt>
                <c:pt idx="2">
                  <c:v>996</c:v>
                </c:pt>
                <c:pt idx="3">
                  <c:v>291</c:v>
                </c:pt>
                <c:pt idx="4">
                  <c:v>547</c:v>
                </c:pt>
                <c:pt idx="5">
                  <c:v>496</c:v>
                </c:pt>
                <c:pt idx="6">
                  <c:v>294</c:v>
                </c:pt>
                <c:pt idx="7">
                  <c:v>736</c:v>
                </c:pt>
                <c:pt idx="8">
                  <c:v>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E8-42BF-A42D-6A4346AE01E9}"/>
            </c:ext>
          </c:extLst>
        </c:ser>
        <c:ser>
          <c:idx val="1"/>
          <c:order val="1"/>
          <c:tx>
            <c:strRef>
              <c:f>'[3]7.- EV. ESTABL. Y PZAS. X PROV'!$C$9</c:f>
              <c:strCache>
                <c:ptCount val="1"/>
                <c:pt idx="0">
                  <c:v>40878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'[3]7.- 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REST.'!$C$10:$C$18</c:f>
              <c:numCache>
                <c:formatCode>General</c:formatCode>
                <c:ptCount val="9"/>
                <c:pt idx="0">
                  <c:v>508</c:v>
                </c:pt>
                <c:pt idx="1">
                  <c:v>711</c:v>
                </c:pt>
                <c:pt idx="2">
                  <c:v>1043</c:v>
                </c:pt>
                <c:pt idx="3">
                  <c:v>294</c:v>
                </c:pt>
                <c:pt idx="4">
                  <c:v>565</c:v>
                </c:pt>
                <c:pt idx="5">
                  <c:v>504</c:v>
                </c:pt>
                <c:pt idx="6">
                  <c:v>301</c:v>
                </c:pt>
                <c:pt idx="7">
                  <c:v>765</c:v>
                </c:pt>
                <c:pt idx="8">
                  <c:v>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E8-42BF-A42D-6A4346AE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060248"/>
        <c:axId val="507051232"/>
      </c:barChart>
      <c:catAx>
        <c:axId val="507060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7051232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60248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1277372262773722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D82-43BA-8818-E9A0CBC88B9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D82-43BA-8818-E9A0CBC88B9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D82-43BA-8818-E9A0CBC88B9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D82-43BA-8818-E9A0CBC88B9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D82-43BA-8818-E9A0CBC88B9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D82-43BA-8818-E9A0CBC88B9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D82-43BA-8818-E9A0CBC88B9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D82-43BA-8818-E9A0CBC88B9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D82-43BA-8818-E9A0CBC88B9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6934306569343063"/>
                  <c:y val="0.220280096358883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7189781021897808"/>
                  <c:y val="0.3076928330092346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7007299270072993"/>
                  <c:y val="0.730770478396932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4197080291970801"/>
                  <c:y val="0.8111901961152551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5948905109489049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2773722627737227"/>
                  <c:y val="0.769232082523086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8.0291970802919707E-2"/>
                  <c:y val="0.548951986164202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45985401459854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861313868613138"/>
                  <c:y val="0.206294058494827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D82-43BA-8818-E9A0CBC88B9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941605839416056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D82-43BA-8818-E9A0CBC88B9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'[3]9.- REST.'!$A$52:$A$60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'[3]9.- REST.'!$E$52:$E$60</c:f>
              <c:numCache>
                <c:formatCode>General</c:formatCode>
                <c:ptCount val="9"/>
                <c:pt idx="0">
                  <c:v>0.11329289467156742</c:v>
                </c:pt>
                <c:pt idx="1">
                  <c:v>0.13566419374478544</c:v>
                </c:pt>
                <c:pt idx="2">
                  <c:v>0.16635172615960495</c:v>
                </c:pt>
                <c:pt idx="3">
                  <c:v>6.5019054276501231E-2</c:v>
                </c:pt>
                <c:pt idx="4">
                  <c:v>0.10437008140347713</c:v>
                </c:pt>
                <c:pt idx="5">
                  <c:v>0.12025616163438338</c:v>
                </c:pt>
                <c:pt idx="6">
                  <c:v>5.2028322096195907E-2</c:v>
                </c:pt>
                <c:pt idx="7">
                  <c:v>0.17843146097819468</c:v>
                </c:pt>
                <c:pt idx="8">
                  <c:v>6.4586105035289873E-2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D82-43BA-8818-E9A0CBC8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[1]Mes!$A$507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([1]Mes!$B$506:$J$506,[1]Mes!$B$509:$D$509)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([1]Mes!$B$507:$J$507,[1]Mes!$B$510:$D$510)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77-4C3B-8FF4-CA5E38D490E9}"/>
            </c:ext>
          </c:extLst>
        </c:ser>
        <c:ser>
          <c:idx val="1"/>
          <c:order val="1"/>
          <c:tx>
            <c:strRef>
              <c:f>[1]Mes!$A$508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([1]Mes!$B$506:$J$506,[1]Mes!$B$509:$D$509)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([1]Mes!$B$508:$J$508,[1]Mes!$B$511:$D$511)</c:f>
              <c:numCache>
                <c:formatCode>General</c:formatCode>
                <c:ptCount val="12"/>
                <c:pt idx="0">
                  <c:v>2108</c:v>
                </c:pt>
                <c:pt idx="1">
                  <c:v>2585</c:v>
                </c:pt>
                <c:pt idx="2">
                  <c:v>4553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77-4C3B-8FF4-CA5E38D49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051992"/>
        <c:axId val="316050424"/>
      </c:lineChart>
      <c:catAx>
        <c:axId val="316051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50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050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519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4748784440842788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'[3]10.- EMPLEO'!$C$14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'[3]10.- EMPLEO'!$B$14</c:f>
              <c:numCache>
                <c:formatCode>General</c:formatCode>
                <c:ptCount val="1"/>
                <c:pt idx="0">
                  <c:v>67289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A7-4D9E-8A8F-3C86F76C3C20}"/>
            </c:ext>
          </c:extLst>
        </c:ser>
        <c:ser>
          <c:idx val="1"/>
          <c:order val="1"/>
          <c:tx>
            <c:strRef>
              <c:f>'[3]10.- EMPLEO'!$C$15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'[3]10.- EMPLEO'!$B$15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A7-4D9E-8A8F-3C86F76C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507056720"/>
        <c:axId val="507051624"/>
      </c:barChart>
      <c:catAx>
        <c:axId val="50705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1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07051624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6720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TURISTICO EN AGENCIA DE VIAJES</a:t>
            </a:r>
          </a:p>
        </c:rich>
      </c:tx>
      <c:layout>
        <c:manualLayout>
          <c:xMode val="edge"/>
          <c:yMode val="edge"/>
          <c:x val="0.13907302150145137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'[3]10.- EMPLEO'!$H$14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'[3]10.- EMPLEO'!$G$14</c:f>
              <c:numCache>
                <c:formatCode>General</c:formatCode>
                <c:ptCount val="1"/>
                <c:pt idx="0">
                  <c:v>1526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0C-44AA-A6C7-D966D7D892C9}"/>
            </c:ext>
          </c:extLst>
        </c:ser>
        <c:ser>
          <c:idx val="1"/>
          <c:order val="1"/>
          <c:tx>
            <c:strRef>
              <c:f>'[3]10.- EMPLEO'!$H$15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'[3]10.- EMPLEO'!$G$15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0C-44AA-A6C7-D966D7D8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507052800"/>
        <c:axId val="507054368"/>
      </c:barChart>
      <c:catAx>
        <c:axId val="5070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4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07054368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2800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23248882265275708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'[3]11.- EMPLEO X PROV.'!$B$23</c:f>
              <c:strCache>
                <c:ptCount val="1"/>
                <c:pt idx="0">
                  <c:v>HOSTELERÍA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PROV.'!$B$24:$B$32</c:f>
              <c:numCache>
                <c:formatCode>General</c:formatCode>
                <c:ptCount val="9"/>
                <c:pt idx="0">
                  <c:v>4851</c:v>
                </c:pt>
                <c:pt idx="1">
                  <c:v>9974</c:v>
                </c:pt>
                <c:pt idx="2">
                  <c:v>12939</c:v>
                </c:pt>
                <c:pt idx="3">
                  <c:v>4219</c:v>
                </c:pt>
                <c:pt idx="4">
                  <c:v>9610</c:v>
                </c:pt>
                <c:pt idx="5">
                  <c:v>5286</c:v>
                </c:pt>
                <c:pt idx="6">
                  <c:v>2685</c:v>
                </c:pt>
                <c:pt idx="7">
                  <c:v>13193</c:v>
                </c:pt>
                <c:pt idx="8">
                  <c:v>4532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FF-44C7-BBF3-5320F40A590D}"/>
            </c:ext>
          </c:extLst>
        </c:ser>
        <c:ser>
          <c:idx val="1"/>
          <c:order val="1"/>
          <c:tx>
            <c:strRef>
              <c:f>'[3]11.- EMPLEO X PROV.'!$C$23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PROV.'!$C$24:$C$32</c:f>
              <c:numCache>
                <c:formatCode>General</c:formatCode>
                <c:ptCount val="9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FF-44C7-BBF3-5320F40A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055544"/>
        <c:axId val="507057504"/>
      </c:barChart>
      <c:catAx>
        <c:axId val="507055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75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07057504"/>
        <c:scaling>
          <c:orientation val="minMax"/>
          <c:max val="1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55544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TURISTICO EN HOSTELERÍA</a:t>
            </a:r>
          </a:p>
        </c:rich>
      </c:tx>
      <c:layout>
        <c:manualLayout>
          <c:xMode val="edge"/>
          <c:yMode val="edge"/>
          <c:x val="0.1847246891651865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4A-4D98-9E98-27B43960ADD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84A-4D98-9E98-27B43960ADD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4A-4D98-9E98-27B43960ADD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84A-4D98-9E98-27B43960ADD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84A-4D98-9E98-27B43960ADD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84A-4D98-9E98-27B43960ADD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84A-4D98-9E98-27B43960ADD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84A-4D98-9E98-27B43960ADD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84A-4D98-9E98-27B43960ADD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C84A-4D98-9E98-27B43960ADD4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C84A-4D98-9E98-27B43960ADD4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C84A-4D98-9E98-27B43960ADD4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C84A-4D98-9E98-27B43960ADD4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C84A-4D98-9E98-27B43960ADD4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C84A-4D98-9E98-27B43960ADD4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C84A-4D98-9E98-27B43960ADD4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C84A-4D98-9E98-27B43960ADD4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C84A-4D98-9E98-27B43960ADD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8436944937833035"/>
                  <c:y val="0.3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71580817051509771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6731793960923622"/>
                  <c:y val="0.8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7904085257548843"/>
                  <c:y val="0.890845070422535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36767317939609234"/>
                  <c:y val="0.887323943661971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6873889875666073"/>
                  <c:y val="0.792253521126760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5630550621669628"/>
                  <c:y val="0.630281690140845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406749555950266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9449378330373"/>
                  <c:y val="0.309859154929577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C84A-4D98-9E98-27B43960ADD4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C84A-4D98-9E98-27B43960ADD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'[3]11.- EMPLEO X PROV.'!$A$24:$A$32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('[3]11.- EMPLEO X PROV.'!$C$24:$C$32,'[3]11.- EMPLEO X PROV.'!$A$24:$A$32)</c:f>
              <c:numCache>
                <c:formatCode>General</c:formatCode>
                <c:ptCount val="18"/>
                <c:pt idx="0">
                  <c:v>4709</c:v>
                </c:pt>
                <c:pt idx="1">
                  <c:v>9990</c:v>
                </c:pt>
                <c:pt idx="2">
                  <c:v>12598</c:v>
                </c:pt>
                <c:pt idx="3">
                  <c:v>4157</c:v>
                </c:pt>
                <c:pt idx="4">
                  <c:v>9435</c:v>
                </c:pt>
                <c:pt idx="5">
                  <c:v>5134</c:v>
                </c:pt>
                <c:pt idx="6">
                  <c:v>2654</c:v>
                </c:pt>
                <c:pt idx="7">
                  <c:v>13116</c:v>
                </c:pt>
                <c:pt idx="8">
                  <c:v>4437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C84A-4D98-9E98-27B43960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2973004500563554"/>
          <c:y val="2.105263157894736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'[3]11.- EMPLEO X PROV.'!$B$57</c:f>
              <c:strCache>
                <c:ptCount val="1"/>
                <c:pt idx="0">
                  <c:v>AGENCIAS DE VIAJES 2010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PROV.'!$B$58:$B$66</c:f>
              <c:numCache>
                <c:formatCode>General</c:formatCode>
                <c:ptCount val="9"/>
                <c:pt idx="0">
                  <c:v>80</c:v>
                </c:pt>
                <c:pt idx="1">
                  <c:v>292</c:v>
                </c:pt>
                <c:pt idx="2">
                  <c:v>215</c:v>
                </c:pt>
                <c:pt idx="3">
                  <c:v>93</c:v>
                </c:pt>
                <c:pt idx="4">
                  <c:v>198</c:v>
                </c:pt>
                <c:pt idx="5">
                  <c:v>101</c:v>
                </c:pt>
                <c:pt idx="6">
                  <c:v>46</c:v>
                </c:pt>
                <c:pt idx="7">
                  <c:v>416</c:v>
                </c:pt>
                <c:pt idx="8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03-427F-8504-73C616B78676}"/>
            </c:ext>
          </c:extLst>
        </c:ser>
        <c:ser>
          <c:idx val="1"/>
          <c:order val="1"/>
          <c:tx>
            <c:strRef>
              <c:f>'[3]11.- EMPLEO X PROV.'!$C$57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03-427F-8504-73C616B78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061032"/>
        <c:axId val="507061816"/>
      </c:barChart>
      <c:catAx>
        <c:axId val="507061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61816"/>
        <c:crossesAt val="0"/>
        <c:auto val="0"/>
        <c:lblAlgn val="ctr"/>
        <c:lblOffset val="100"/>
        <c:tickLblSkip val="2"/>
        <c:tickMarkSkip val="1"/>
        <c:noMultiLvlLbl val="0"/>
      </c:catAx>
      <c:valAx>
        <c:axId val="507061816"/>
        <c:scaling>
          <c:orientation val="minMax"/>
          <c:max val="52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61032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872791519434629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22D-4FD5-BA95-44CC7201330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22D-4FD5-BA95-44CC7201330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22D-4FD5-BA95-44CC7201330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22D-4FD5-BA95-44CC7201330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22D-4FD5-BA95-44CC7201330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22D-4FD5-BA95-44CC7201330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22D-4FD5-BA95-44CC7201330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22D-4FD5-BA95-44CC7201330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22D-4FD5-BA95-44CC7201330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236749116607772"/>
                  <c:y val="0.202797549028813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7844522968197885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78268551236749118"/>
                  <c:y val="0.55244849563021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660777385159016"/>
                  <c:y val="0.786714629853156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42402826855123676"/>
                  <c:y val="0.82867274344532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5971731448763252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6254416961130741"/>
                  <c:y val="0.741260006794974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1837455830388692"/>
                  <c:y val="0.314685851941262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865724381625441"/>
                  <c:y val="0.206294058494827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48056537102473496"/>
                  <c:y val="0.1888115111647576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822D-4FD5-BA95-44CC72013304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822D-4FD5-BA95-44CC7201330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'[3]11.- EMPLEO X PROV.'!$A$58:$A$66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'[3]11.- EMPLEO X PROV.'!$C$58:$C$66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822D-4FD5-BA95-44CC72013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497-4037-B07B-903780DE384F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497-4037-B07B-903780DE384F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497-4037-B07B-903780DE384F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E497-4037-B07B-903780DE384F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497-4037-B07B-903780DE384F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497-4037-B07B-903780DE3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063776"/>
        <c:axId val="507062600"/>
      </c:barChart>
      <c:catAx>
        <c:axId val="50706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62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062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637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F16-45C7-BA13-1C7E11C551B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F16-45C7-BA13-1C7E11C551B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F16-45C7-BA13-1C7E11C551B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F16-45C7-BA13-1C7E11C551B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F16-45C7-BA13-1C7E11C551B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F16-45C7-BA13-1C7E11C55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062992"/>
        <c:axId val="507060640"/>
      </c:barChart>
      <c:catAx>
        <c:axId val="50706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6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060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70629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4B8-4E69-9DE0-F65305BDA96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4B8-4E69-9DE0-F65305BDA96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4B8-4E69-9DE0-F65305BDA967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4B8-4E69-9DE0-F65305BDA96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4B8-4E69-9DE0-F65305BDA967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4B8-4E69-9DE0-F65305BDA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197224"/>
        <c:axId val="509189776"/>
      </c:barChart>
      <c:catAx>
        <c:axId val="50919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8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18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72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1A8-44AE-8FCB-410E844C2F2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A8-44AE-8FCB-410E844C2F28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1A8-44AE-8FCB-410E844C2F28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1A8-44AE-8FCB-410E844C2F2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1A8-44AE-8FCB-410E844C2F28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1A8-44AE-8FCB-410E844C2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195656"/>
        <c:axId val="509195264"/>
      </c:barChart>
      <c:catAx>
        <c:axId val="509195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19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56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[1]Mes!$A$528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([1]Mes!$B$527:$J$527,[1]Mes!$B$530:$D$530)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([1]Mes!$B$528:$J$528,[1]Mes!$B$531:$D$531)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3C-4929-9EF6-CF024BEBB182}"/>
            </c:ext>
          </c:extLst>
        </c:ser>
        <c:ser>
          <c:idx val="1"/>
          <c:order val="1"/>
          <c:tx>
            <c:strRef>
              <c:f>[1]Mes!$A$529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([1]Mes!$B$527:$J$527,[1]Mes!$B$530:$D$530)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([1]Mes!$B$529:$J$529,[1]Mes!$B$532:$D$532)</c:f>
              <c:numCache>
                <c:formatCode>General</c:formatCode>
                <c:ptCount val="12"/>
                <c:pt idx="0">
                  <c:v>3468</c:v>
                </c:pt>
                <c:pt idx="1">
                  <c:v>3766</c:v>
                </c:pt>
                <c:pt idx="2">
                  <c:v>7652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3C-4929-9EF6-CF024BEB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048072"/>
        <c:axId val="316051600"/>
      </c:lineChart>
      <c:catAx>
        <c:axId val="316048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51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051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480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9D-4389-BAA4-80A7E23334C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9D-4389-BAA4-80A7E23334C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9D-4389-BAA4-80A7E23334C7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E9D-4389-BAA4-80A7E23334C7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E9D-4389-BAA4-80A7E23334C7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E9D-4389-BAA4-80A7E233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193696"/>
        <c:axId val="509186248"/>
      </c:barChart>
      <c:catAx>
        <c:axId val="5091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86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186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369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792-48C0-91BE-727E29E3671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792-48C0-91BE-727E29E3671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792-48C0-91BE-727E29E3671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792-48C0-91BE-727E29E3671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792-48C0-91BE-727E29E3671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792-48C0-91BE-727E29E36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194480"/>
        <c:axId val="509187816"/>
      </c:barChart>
      <c:catAx>
        <c:axId val="50919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8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18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44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02-4708-ADF7-0A27DB424A3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02-4708-ADF7-0A27DB424A3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102-4708-ADF7-0A27DB424A3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4102-4708-ADF7-0A27DB424A3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4102-4708-ADF7-0A27DB424A3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4102-4708-ADF7-0A27DB42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197616"/>
        <c:axId val="509188208"/>
      </c:barChart>
      <c:catAx>
        <c:axId val="5091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8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18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76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239-4907-AE4F-E544E3D1E51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239-4907-AE4F-E544E3D1E51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239-4907-AE4F-E544E3D1E51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239-4907-AE4F-E544E3D1E51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2239-4907-AE4F-E544E3D1E51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239-4907-AE4F-E544E3D1E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194872"/>
        <c:axId val="509196832"/>
      </c:barChart>
      <c:catAx>
        <c:axId val="50919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19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48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D95-4767-BEAC-C7BB1AF25AE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D95-4767-BEAC-C7BB1AF25AE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D95-4767-BEAC-C7BB1AF25AE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D95-4767-BEAC-C7BB1AF25AE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D95-4767-BEAC-C7BB1AF25AE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D95-4767-BEAC-C7BB1AF2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190560"/>
        <c:axId val="509198008"/>
      </c:barChart>
      <c:catAx>
        <c:axId val="50919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8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198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05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1E9-468F-8566-F94500E191D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1E9-468F-8566-F94500E191D3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1E9-468F-8566-F94500E191D3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E1E9-468F-8566-F94500E191D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1E9-468F-8566-F94500E191D3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1E9-468F-8566-F94500E1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188992"/>
        <c:axId val="509190952"/>
      </c:barChart>
      <c:catAx>
        <c:axId val="5091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190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889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81-47E9-8238-DE20EE1224C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981-47E9-8238-DE20EE1224C8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981-47E9-8238-DE20EE1224C8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981-47E9-8238-DE20EE1224C8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7981-47E9-8238-DE20EE1224C8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7981-47E9-8238-DE20EE122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196440"/>
        <c:axId val="509198400"/>
      </c:barChart>
      <c:catAx>
        <c:axId val="50919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19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644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D7-48D6-A683-67A9E2F5C62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D7-48D6-A683-67A9E2F5C62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D7-48D6-A683-67A9E2F5C62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D7-48D6-A683-67A9E2F5C628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7D7-48D6-A683-67A9E2F5C62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7D7-48D6-A683-67A9E2F5C62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7D7-48D6-A683-67A9E2F5C62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7D7-48D6-A683-67A9E2F5C62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7D7-48D6-A683-67A9E2F5C628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7D7-48D6-A683-67A9E2F5C62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7D7-48D6-A683-67A9E2F5C62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7D7-48D6-A683-67A9E2F5C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36-4033-8913-A7C1B42D062D}"/>
            </c:ext>
          </c:extLst>
        </c:ser>
        <c:ser>
          <c:idx val="1"/>
          <c:order val="1"/>
          <c:tx>
            <c:strRef>
              <c:f>[1]Oferta!$D$36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36-4033-8913-A7C1B42D062D}"/>
            </c:ext>
          </c:extLst>
        </c:ser>
        <c:ser>
          <c:idx val="2"/>
          <c:order val="2"/>
          <c:tx>
            <c:strRef>
              <c:f>[1]Oferta!$F$36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36-4033-8913-A7C1B42D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509192520"/>
        <c:axId val="509192912"/>
        <c:axId val="0"/>
      </c:bar3DChart>
      <c:catAx>
        <c:axId val="509192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2912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509192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2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57-4A32-87C8-6768BF918F1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57-4A32-87C8-6768BF918F1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57-4A32-87C8-6768BF918F1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57-4A32-87C8-6768BF918F1E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57-4A32-87C8-6768BF918F1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457-4A32-87C8-6768BF918F1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457-4A32-87C8-6768BF918F1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457-4A32-87C8-6768BF918F1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457-4A32-87C8-6768BF918F1E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457-4A32-87C8-6768BF918F1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457-4A32-87C8-6768BF918F1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57-4A32-87C8-6768BF918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[1]Oferta!$I$37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30-45EC-B19C-7EE7879DC33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30-45EC-B19C-7EE7879DC33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30-45EC-B19C-7EE7879DC33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30-45EC-B19C-7EE7879DC33A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30-45EC-B19C-7EE7879DC33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30-45EC-B19C-7EE7879DC33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30-45EC-B19C-7EE7879DC33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30-45EC-B19C-7EE7879DC33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30-45EC-B19C-7EE7879DC33A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D30-45EC-B19C-7EE7879DC33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D30-45EC-B19C-7EE7879DC33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[1]Oferta!$I$38:$I$46</c:f>
              <c:numCache>
                <c:formatCode>General</c:formatCode>
                <c:ptCount val="9"/>
                <c:pt idx="0">
                  <c:v>5656</c:v>
                </c:pt>
                <c:pt idx="1">
                  <c:v>11256</c:v>
                </c:pt>
                <c:pt idx="2">
                  <c:v>12983</c:v>
                </c:pt>
                <c:pt idx="3">
                  <c:v>4020</c:v>
                </c:pt>
                <c:pt idx="4">
                  <c:v>12331</c:v>
                </c:pt>
                <c:pt idx="5">
                  <c:v>6355</c:v>
                </c:pt>
                <c:pt idx="6">
                  <c:v>4407</c:v>
                </c:pt>
                <c:pt idx="7">
                  <c:v>9279</c:v>
                </c:pt>
                <c:pt idx="8">
                  <c:v>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30-45EC-B19C-7EE7879D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[1]Oferta!$A$97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[1]Oferta!$B$94:$J$94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A2-40BF-AB20-B8AB3B0446CF}"/>
            </c:ext>
          </c:extLst>
        </c:ser>
        <c:ser>
          <c:idx val="1"/>
          <c:order val="1"/>
          <c:tx>
            <c:strRef>
              <c:f>[1]Oferta!$A$96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A2-40BF-AB20-B8AB3B0446CF}"/>
            </c:ext>
          </c:extLst>
        </c:ser>
        <c:ser>
          <c:idx val="2"/>
          <c:order val="2"/>
          <c:tx>
            <c:strRef>
              <c:f>[1]Oferta!$A$95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[1]Oferta!$B$95:$J$95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4A2-40BF-AB20-B8AB3B04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9199968"/>
        <c:axId val="509199184"/>
      </c:barChart>
      <c:catAx>
        <c:axId val="5091999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9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091991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1999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F6-4784-9354-210CDC0C9407}"/>
            </c:ext>
          </c:extLst>
        </c:ser>
        <c:ser>
          <c:idx val="1"/>
          <c:order val="1"/>
          <c:tx>
            <c:strRef>
              <c:f>[1]Oferta!$D$105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F6-4784-9354-210CDC0C9407}"/>
            </c:ext>
          </c:extLst>
        </c:ser>
        <c:ser>
          <c:idx val="2"/>
          <c:order val="2"/>
          <c:tx>
            <c:strRef>
              <c:f>[1]Oferta!$F$105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F6-4784-9354-210CDC0C9407}"/>
            </c:ext>
          </c:extLst>
        </c:ser>
        <c:ser>
          <c:idx val="3"/>
          <c:order val="3"/>
          <c:tx>
            <c:strRef>
              <c:f>[1]Oferta!$H$105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[1]Oferta!$H$107:$H$115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F6-4784-9354-210CDC0C9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509200752"/>
        <c:axId val="509201144"/>
        <c:axId val="0"/>
      </c:bar3DChart>
      <c:catAx>
        <c:axId val="50920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201144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509201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09200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FE-4DDC-BC31-9F7E3EF3E73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FE-4DDC-BC31-9F7E3EF3E73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FE-4DDC-BC31-9F7E3EF3E73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FE-4DDC-BC31-9F7E3EF3E73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FE-4DDC-BC31-9F7E3EF3E73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5FE-4DDC-BC31-9F7E3EF3E73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5FE-4DDC-BC31-9F7E3EF3E73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5FE-4DDC-BC31-9F7E3EF3E73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5FE-4DDC-BC31-9F7E3EF3E73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5FE-4DDC-BC31-9F7E3EF3E73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5FE-4DDC-BC31-9F7E3EF3E73F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5FE-4DDC-BC31-9F7E3EF3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F0-462D-9EC0-94688F384C5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F0-462D-9EC0-94688F384C5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F0-462D-9EC0-94688F384C5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F0-462D-9EC0-94688F384C5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([1]Oferta!$B$105,[1]Oferta!$D$105,[1]Oferta!$F$105,[1]Oferta!$H$105)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([1]Oferta!$C$116,[1]Oferta!$E$116,[1]Oferta!$G$116,[1]Oferta!$I$116)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F0-462D-9EC0-94688F38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E5-4280-9CA2-14558068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510106448"/>
        <c:axId val="510099000"/>
        <c:axId val="0"/>
      </c:bar3DChart>
      <c:catAx>
        <c:axId val="51010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099000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510099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36-4D25-9AB1-E1FC0F2C2F9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36-4D25-9AB1-E1FC0F2C2F9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36-4D25-9AB1-E1FC0F2C2F9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36-4D25-9AB1-E1FC0F2C2F9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A36-4D25-9AB1-E1FC0F2C2F9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A36-4D25-9AB1-E1FC0F2C2F9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A36-4D25-9AB1-E1FC0F2C2F9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A36-4D25-9AB1-E1FC0F2C2F9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A36-4D25-9AB1-E1FC0F2C2F93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A36-4D25-9AB1-E1FC0F2C2F9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A36-4D25-9AB1-E1FC0F2C2F9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A36-4D25-9AB1-E1FC0F2C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'[4]5.- M.V. PROC'!$A$140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'[4]5.-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'[4]5.- M.V. PROC'!$B$140:$G$140</c:f>
              <c:numCache>
                <c:formatCode>General</c:formatCode>
                <c:ptCount val="6"/>
                <c:pt idx="0">
                  <c:v>0.27060000000000001</c:v>
                </c:pt>
                <c:pt idx="1">
                  <c:v>0.2195</c:v>
                </c:pt>
                <c:pt idx="2">
                  <c:v>0.1827</c:v>
                </c:pt>
                <c:pt idx="3">
                  <c:v>0.27900000000000003</c:v>
                </c:pt>
                <c:pt idx="4">
                  <c:v>0.49559999999999998</c:v>
                </c:pt>
                <c:pt idx="5">
                  <c:v>0.28070000000000001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92-43B2-BE7D-6202C53B662E}"/>
            </c:ext>
          </c:extLst>
        </c:ser>
        <c:ser>
          <c:idx val="1"/>
          <c:order val="1"/>
          <c:tx>
            <c:strRef>
              <c:f>'[4]5.- M.V. PROC'!$A$141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'[4]5.- M.V. PROC'!$B$139:$G$139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'[4]5.- M.V. PROC'!$B$141:$G$141</c:f>
              <c:numCache>
                <c:formatCode>General</c:formatCode>
                <c:ptCount val="6"/>
                <c:pt idx="0">
                  <c:v>0.14879999999999999</c:v>
                </c:pt>
                <c:pt idx="1">
                  <c:v>0.23480000000000001</c:v>
                </c:pt>
                <c:pt idx="2">
                  <c:v>0.31979999999999997</c:v>
                </c:pt>
                <c:pt idx="3">
                  <c:v>0.1898</c:v>
                </c:pt>
                <c:pt idx="4">
                  <c:v>0.15740000000000001</c:v>
                </c:pt>
                <c:pt idx="5">
                  <c:v>0.16139999999999999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92-43B2-BE7D-6202C53B662E}"/>
            </c:ext>
          </c:extLst>
        </c:ser>
        <c:ser>
          <c:idx val="2"/>
          <c:order val="2"/>
          <c:tx>
            <c:strRef>
              <c:f>'[4]5.- M.V. PROC'!$A$142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'[4]5.- M.V. PROC'!$B$142:$G$142</c:f>
              <c:numCache>
                <c:formatCode>General</c:formatCode>
                <c:ptCount val="6"/>
                <c:pt idx="0">
                  <c:v>8.0399999999999999E-2</c:v>
                </c:pt>
                <c:pt idx="1">
                  <c:v>6.5500000000000003E-2</c:v>
                </c:pt>
                <c:pt idx="2">
                  <c:v>5.0599999999999999E-2</c:v>
                </c:pt>
                <c:pt idx="3">
                  <c:v>3.9199999999999999E-2</c:v>
                </c:pt>
                <c:pt idx="4">
                  <c:v>0.04</c:v>
                </c:pt>
                <c:pt idx="5">
                  <c:v>7.3599999999999999E-2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F92-43B2-BE7D-6202C53B662E}"/>
            </c:ext>
          </c:extLst>
        </c:ser>
        <c:ser>
          <c:idx val="3"/>
          <c:order val="3"/>
          <c:tx>
            <c:strRef>
              <c:f>'[4]5.- M.V. PROC'!$A$143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'[4]5.- M.V. PROC'!$B$143:$G$143</c:f>
              <c:numCache>
                <c:formatCode>General</c:formatCode>
                <c:ptCount val="6"/>
                <c:pt idx="0">
                  <c:v>7.7399999999999997E-2</c:v>
                </c:pt>
                <c:pt idx="1">
                  <c:v>5.0500000000000003E-2</c:v>
                </c:pt>
                <c:pt idx="2">
                  <c:v>5.9200000000000003E-2</c:v>
                </c:pt>
                <c:pt idx="3">
                  <c:v>2.9399999999999999E-2</c:v>
                </c:pt>
                <c:pt idx="4">
                  <c:v>2.93E-2</c:v>
                </c:pt>
                <c:pt idx="5">
                  <c:v>6.88E-2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F92-43B2-BE7D-6202C53B662E}"/>
            </c:ext>
          </c:extLst>
        </c:ser>
        <c:ser>
          <c:idx val="4"/>
          <c:order val="4"/>
          <c:tx>
            <c:strRef>
              <c:f>'[4]5.- M.V. PROC'!$A$144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'[4]5.- M.V. PROC'!$B$144:$G$144</c:f>
              <c:numCache>
                <c:formatCode>General</c:formatCode>
                <c:ptCount val="6"/>
                <c:pt idx="0">
                  <c:v>6.6299999999999998E-2</c:v>
                </c:pt>
                <c:pt idx="1">
                  <c:v>6.7900000000000002E-2</c:v>
                </c:pt>
                <c:pt idx="2">
                  <c:v>6.4100000000000004E-2</c:v>
                </c:pt>
                <c:pt idx="3">
                  <c:v>9.4200000000000006E-2</c:v>
                </c:pt>
                <c:pt idx="4">
                  <c:v>7.3899999999999993E-2</c:v>
                </c:pt>
                <c:pt idx="5">
                  <c:v>6.8500000000000005E-2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F92-43B2-BE7D-6202C53B662E}"/>
            </c:ext>
          </c:extLst>
        </c:ser>
        <c:ser>
          <c:idx val="5"/>
          <c:order val="5"/>
          <c:tx>
            <c:strRef>
              <c:f>'[4]5.- M.V. PROC'!$A$145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'[4]5.- M.V. PROC'!$B$145:$G$145</c:f>
              <c:numCache>
                <c:formatCode>General</c:formatCode>
                <c:ptCount val="6"/>
                <c:pt idx="0">
                  <c:v>7.1499999999999994E-2</c:v>
                </c:pt>
                <c:pt idx="1">
                  <c:v>8.9399999999999993E-2</c:v>
                </c:pt>
                <c:pt idx="2">
                  <c:v>8.4900000000000003E-2</c:v>
                </c:pt>
                <c:pt idx="3">
                  <c:v>2.24E-2</c:v>
                </c:pt>
                <c:pt idx="4">
                  <c:v>3.95E-2</c:v>
                </c:pt>
                <c:pt idx="5">
                  <c:v>6.8400000000000002E-2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F92-43B2-BE7D-6202C53B662E}"/>
            </c:ext>
          </c:extLst>
        </c:ser>
        <c:ser>
          <c:idx val="6"/>
          <c:order val="6"/>
          <c:tx>
            <c:strRef>
              <c:f>'[4]5.- M.V. PROC'!$A$146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'[4]5.- M.V. PROC'!$B$146:$G$146</c:f>
              <c:numCache>
                <c:formatCode>General</c:formatCode>
                <c:ptCount val="6"/>
                <c:pt idx="0">
                  <c:v>5.0200000000000002E-2</c:v>
                </c:pt>
                <c:pt idx="1">
                  <c:v>6.4699999999999994E-2</c:v>
                </c:pt>
                <c:pt idx="2">
                  <c:v>5.1400000000000001E-2</c:v>
                </c:pt>
                <c:pt idx="3">
                  <c:v>0.18029999999999999</c:v>
                </c:pt>
                <c:pt idx="4">
                  <c:v>2.8000000000000001E-2</c:v>
                </c:pt>
                <c:pt idx="5">
                  <c:v>5.7299999999999997E-2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92-43B2-BE7D-6202C53B662E}"/>
            </c:ext>
          </c:extLst>
        </c:ser>
        <c:ser>
          <c:idx val="7"/>
          <c:order val="7"/>
          <c:tx>
            <c:strRef>
              <c:f>'[4]5.- M.V. PROC'!$A$147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'[4]5.- M.V. PROC'!$B$147:$G$147</c:f>
              <c:numCache>
                <c:formatCode>General</c:formatCode>
                <c:ptCount val="6"/>
                <c:pt idx="0">
                  <c:v>5.0999999999999997E-2</c:v>
                </c:pt>
                <c:pt idx="1">
                  <c:v>3.49E-2</c:v>
                </c:pt>
                <c:pt idx="2">
                  <c:v>3.8199999999999998E-2</c:v>
                </c:pt>
                <c:pt idx="3">
                  <c:v>2.4899999999999999E-2</c:v>
                </c:pt>
                <c:pt idx="4">
                  <c:v>2.6499999999999999E-2</c:v>
                </c:pt>
                <c:pt idx="5">
                  <c:v>4.6199999999999998E-2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F92-43B2-BE7D-6202C53B662E}"/>
            </c:ext>
          </c:extLst>
        </c:ser>
        <c:ser>
          <c:idx val="8"/>
          <c:order val="8"/>
          <c:tx>
            <c:strRef>
              <c:f>'[4]5.- M.V. PROC'!$A$148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'[4]5.- M.V. PROC'!$B$148:$G$148</c:f>
              <c:numCache>
                <c:formatCode>General</c:formatCode>
                <c:ptCount val="6"/>
                <c:pt idx="0">
                  <c:v>3.8800000000000001E-2</c:v>
                </c:pt>
                <c:pt idx="1">
                  <c:v>3.9899999999999998E-2</c:v>
                </c:pt>
                <c:pt idx="2">
                  <c:v>3.0200000000000001E-2</c:v>
                </c:pt>
                <c:pt idx="3">
                  <c:v>4.3799999999999999E-2</c:v>
                </c:pt>
                <c:pt idx="4">
                  <c:v>3.1399999999999997E-2</c:v>
                </c:pt>
                <c:pt idx="5">
                  <c:v>3.8600000000000002E-2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92-43B2-BE7D-6202C53B662E}"/>
            </c:ext>
          </c:extLst>
        </c:ser>
        <c:ser>
          <c:idx val="9"/>
          <c:order val="9"/>
          <c:tx>
            <c:strRef>
              <c:f>'[4]5.- M.V. PROC'!$A$149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'[4]5.- M.V. PROC'!$B$149:$G$149</c:f>
              <c:numCache>
                <c:formatCode>General</c:formatCode>
                <c:ptCount val="6"/>
                <c:pt idx="0">
                  <c:v>3.0200000000000001E-2</c:v>
                </c:pt>
                <c:pt idx="1">
                  <c:v>3.5499999999999997E-2</c:v>
                </c:pt>
                <c:pt idx="2">
                  <c:v>2.8000000000000001E-2</c:v>
                </c:pt>
                <c:pt idx="3">
                  <c:v>2.1899999999999999E-2</c:v>
                </c:pt>
                <c:pt idx="4">
                  <c:v>1.6799999999999999E-2</c:v>
                </c:pt>
                <c:pt idx="5">
                  <c:v>2.93E-2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F92-43B2-BE7D-6202C53B662E}"/>
            </c:ext>
          </c:extLst>
        </c:ser>
        <c:ser>
          <c:idx val="10"/>
          <c:order val="10"/>
          <c:tx>
            <c:strRef>
              <c:f>'[4]5.- M.V. PROC'!$A$150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'[4]5.- M.V. PROC'!$B$150:$G$150</c:f>
              <c:numCache>
                <c:formatCode>General</c:formatCode>
                <c:ptCount val="6"/>
                <c:pt idx="0">
                  <c:v>2.29E-2</c:v>
                </c:pt>
                <c:pt idx="1">
                  <c:v>2.3800000000000002E-2</c:v>
                </c:pt>
                <c:pt idx="2">
                  <c:v>2.29E-2</c:v>
                </c:pt>
                <c:pt idx="3">
                  <c:v>1.9900000000000001E-2</c:v>
                </c:pt>
                <c:pt idx="4">
                  <c:v>1.2200000000000001E-2</c:v>
                </c:pt>
                <c:pt idx="5">
                  <c:v>2.2100000000000002E-2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F92-43B2-BE7D-6202C53B662E}"/>
            </c:ext>
          </c:extLst>
        </c:ser>
        <c:ser>
          <c:idx val="11"/>
          <c:order val="11"/>
          <c:tx>
            <c:strRef>
              <c:f>'[4]5.- M.V. PROC'!$A$151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'[4]5.- M.V. PROC'!$B$151:$G$151</c:f>
              <c:numCache>
                <c:formatCode>General</c:formatCode>
                <c:ptCount val="6"/>
                <c:pt idx="0">
                  <c:v>2.4E-2</c:v>
                </c:pt>
                <c:pt idx="1">
                  <c:v>1.95E-2</c:v>
                </c:pt>
                <c:pt idx="2">
                  <c:v>1.9400000000000001E-2</c:v>
                </c:pt>
                <c:pt idx="3">
                  <c:v>8.0999999999999996E-3</c:v>
                </c:pt>
                <c:pt idx="4">
                  <c:v>1.47E-2</c:v>
                </c:pt>
                <c:pt idx="5">
                  <c:v>2.2100000000000002E-2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F92-43B2-BE7D-6202C53B662E}"/>
            </c:ext>
          </c:extLst>
        </c:ser>
        <c:ser>
          <c:idx val="12"/>
          <c:order val="12"/>
          <c:tx>
            <c:strRef>
              <c:f>'[4]5.- M.V. PROC'!$A$152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'[4]5.- M.V. PROC'!$B$152:$G$152</c:f>
              <c:numCache>
                <c:formatCode>General</c:formatCode>
                <c:ptCount val="6"/>
                <c:pt idx="0">
                  <c:v>1.67E-2</c:v>
                </c:pt>
                <c:pt idx="1">
                  <c:v>1.6E-2</c:v>
                </c:pt>
                <c:pt idx="2">
                  <c:v>8.5000000000000006E-3</c:v>
                </c:pt>
                <c:pt idx="3">
                  <c:v>1.9300000000000001E-2</c:v>
                </c:pt>
                <c:pt idx="4">
                  <c:v>9.7999999999999997E-3</c:v>
                </c:pt>
                <c:pt idx="5">
                  <c:v>1.6199999999999999E-2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F92-43B2-BE7D-6202C53B662E}"/>
            </c:ext>
          </c:extLst>
        </c:ser>
        <c:ser>
          <c:idx val="13"/>
          <c:order val="13"/>
          <c:tx>
            <c:strRef>
              <c:f>'[4]5.- M.V. PROC'!$A$153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'[4]5.- M.V. PROC'!$B$153:$G$153</c:f>
              <c:numCache>
                <c:formatCode>General</c:formatCode>
                <c:ptCount val="6"/>
                <c:pt idx="0">
                  <c:v>1.4999999999999999E-2</c:v>
                </c:pt>
                <c:pt idx="1">
                  <c:v>8.3999999999999995E-3</c:v>
                </c:pt>
                <c:pt idx="2">
                  <c:v>6.4999999999999997E-3</c:v>
                </c:pt>
                <c:pt idx="3">
                  <c:v>8.3999999999999995E-3</c:v>
                </c:pt>
                <c:pt idx="4">
                  <c:v>7.0000000000000001E-3</c:v>
                </c:pt>
                <c:pt idx="5">
                  <c:v>1.34E-2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F92-43B2-BE7D-6202C53B662E}"/>
            </c:ext>
          </c:extLst>
        </c:ser>
        <c:ser>
          <c:idx val="14"/>
          <c:order val="14"/>
          <c:tx>
            <c:strRef>
              <c:f>'[4]5.- M.V. PROC'!$A$154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'[4]5.- M.V. PROC'!$B$154:$G$154</c:f>
              <c:numCache>
                <c:formatCode>General</c:formatCode>
                <c:ptCount val="6"/>
                <c:pt idx="0">
                  <c:v>1.17E-2</c:v>
                </c:pt>
                <c:pt idx="1">
                  <c:v>1.0999999999999999E-2</c:v>
                </c:pt>
                <c:pt idx="2">
                  <c:v>1.5699999999999999E-2</c:v>
                </c:pt>
                <c:pt idx="3">
                  <c:v>1.12E-2</c:v>
                </c:pt>
                <c:pt idx="4">
                  <c:v>8.3999999999999995E-3</c:v>
                </c:pt>
                <c:pt idx="5">
                  <c:v>1.14E-2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F92-43B2-BE7D-6202C53B662E}"/>
            </c:ext>
          </c:extLst>
        </c:ser>
        <c:ser>
          <c:idx val="15"/>
          <c:order val="15"/>
          <c:tx>
            <c:strRef>
              <c:f>'[4]5.- M.V. PROC'!$A$155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'[4]5.- M.V. PROC'!$B$155:$G$155</c:f>
              <c:numCache>
                <c:formatCode>General</c:formatCode>
                <c:ptCount val="6"/>
                <c:pt idx="0">
                  <c:v>1.18E-2</c:v>
                </c:pt>
                <c:pt idx="1">
                  <c:v>9.9000000000000008E-3</c:v>
                </c:pt>
                <c:pt idx="2">
                  <c:v>8.8999999999999999E-3</c:v>
                </c:pt>
                <c:pt idx="3">
                  <c:v>3.8999999999999998E-3</c:v>
                </c:pt>
                <c:pt idx="4">
                  <c:v>4.1999999999999997E-3</c:v>
                </c:pt>
                <c:pt idx="5">
                  <c:v>1.0699999999999999E-2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F92-43B2-BE7D-6202C53B662E}"/>
            </c:ext>
          </c:extLst>
        </c:ser>
        <c:ser>
          <c:idx val="16"/>
          <c:order val="16"/>
          <c:tx>
            <c:strRef>
              <c:f>'[4]5.- M.V. PROC'!$A$156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'[4]5.- M.V. PROC'!$B$156:$G$156</c:f>
              <c:numCache>
                <c:formatCode>General</c:formatCode>
                <c:ptCount val="6"/>
                <c:pt idx="0">
                  <c:v>1.0200000000000001E-2</c:v>
                </c:pt>
                <c:pt idx="1">
                  <c:v>7.0000000000000001E-3</c:v>
                </c:pt>
                <c:pt idx="2">
                  <c:v>7.9000000000000008E-3</c:v>
                </c:pt>
                <c:pt idx="3">
                  <c:v>3.3E-3</c:v>
                </c:pt>
                <c:pt idx="4">
                  <c:v>4.1000000000000003E-3</c:v>
                </c:pt>
                <c:pt idx="5">
                  <c:v>8.9999999999999993E-3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F92-43B2-BE7D-6202C53B662E}"/>
            </c:ext>
          </c:extLst>
        </c:ser>
        <c:ser>
          <c:idx val="17"/>
          <c:order val="17"/>
          <c:tx>
            <c:strRef>
              <c:f>'[4]5.- M.V. PROC'!$A$157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'[4]5.- M.V. PROC'!$B$157:$G$157</c:f>
              <c:numCache>
                <c:formatCode>General</c:formatCode>
                <c:ptCount val="6"/>
                <c:pt idx="0">
                  <c:v>1.5E-3</c:v>
                </c:pt>
                <c:pt idx="1">
                  <c:v>1E-3</c:v>
                </c:pt>
                <c:pt idx="2">
                  <c:v>5.0000000000000001E-4</c:v>
                </c:pt>
                <c:pt idx="3">
                  <c:v>5.9999999999999995E-4</c:v>
                </c:pt>
                <c:pt idx="4">
                  <c:v>2.0000000000000001E-4</c:v>
                </c:pt>
                <c:pt idx="5">
                  <c:v>1.2999999999999999E-3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F92-43B2-BE7D-6202C53B662E}"/>
            </c:ext>
          </c:extLst>
        </c:ser>
        <c:ser>
          <c:idx val="18"/>
          <c:order val="18"/>
          <c:tx>
            <c:strRef>
              <c:f>'[4]5.- M.V. PROC'!$A$158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'[4]5.- M.V. PROC'!$B$158:$G$158</c:f>
              <c:numCache>
                <c:formatCode>General</c:formatCode>
                <c:ptCount val="6"/>
                <c:pt idx="0">
                  <c:v>1.1000000000000001E-3</c:v>
                </c:pt>
                <c:pt idx="1">
                  <c:v>6.9999999999999999E-4</c:v>
                </c:pt>
                <c:pt idx="2">
                  <c:v>5.9999999999999995E-4</c:v>
                </c:pt>
                <c:pt idx="3">
                  <c:v>4.0000000000000002E-4</c:v>
                </c:pt>
                <c:pt idx="4">
                  <c:v>8.0000000000000004E-4</c:v>
                </c:pt>
                <c:pt idx="5">
                  <c:v>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F92-43B2-BE7D-6202C53B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0096256"/>
        <c:axId val="510099784"/>
      </c:barChart>
      <c:catAx>
        <c:axId val="51009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099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009978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096256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HOSTELERIA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EMPLEO'!$C$14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'[4]10.- EMPLEO'!$B$13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EMPLEO'!$B$14</c:f>
              <c:numCache>
                <c:formatCode>General</c:formatCode>
                <c:ptCount val="1"/>
                <c:pt idx="0">
                  <c:v>66230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71-4F83-A518-5DD2FCFAC4E0}"/>
            </c:ext>
          </c:extLst>
        </c:ser>
        <c:ser>
          <c:idx val="1"/>
          <c:order val="1"/>
          <c:tx>
            <c:strRef>
              <c:f>'[4]10.- EMPLEO'!$C$15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EMPLEO'!$B$15</c:f>
              <c:numCache>
                <c:formatCode>General</c:formatCode>
                <c:ptCount val="1"/>
                <c:pt idx="0">
                  <c:v>64416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71-4F83-A518-5DD2FCFA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510099392"/>
        <c:axId val="510103704"/>
      </c:barChart>
      <c:catAx>
        <c:axId val="51009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10103704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099392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'[4]10.- EMPLEO'!$H$14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'[4]10.- EMPLEO'!$G$13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'[4]10.- EMPLEO'!$G$14</c:f>
              <c:numCache>
                <c:formatCode>General</c:formatCode>
                <c:ptCount val="1"/>
                <c:pt idx="0">
                  <c:v>1521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7E-4DA7-B032-20DD2927CAD7}"/>
            </c:ext>
          </c:extLst>
        </c:ser>
        <c:ser>
          <c:idx val="1"/>
          <c:order val="1"/>
          <c:tx>
            <c:strRef>
              <c:f>'[4]10.- EMPLEO'!$H$15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'[4]10.- EMPLEO'!$G$15</c:f>
              <c:numCache>
                <c:formatCode>General</c:formatCode>
                <c:ptCount val="1"/>
                <c:pt idx="0">
                  <c:v>1386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7E-4DA7-B032-20DD2927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510102920"/>
        <c:axId val="510100568"/>
      </c:barChart>
      <c:catAx>
        <c:axId val="510102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0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10100568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2920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TURISTICO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PROV.'!$B$27</c:f>
              <c:strCache>
                <c:ptCount val="1"/>
                <c:pt idx="0">
                  <c:v>HOSTELERÍA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PROV.'!$B$28:$B$36</c:f>
              <c:numCache>
                <c:formatCode>General</c:formatCode>
                <c:ptCount val="9"/>
                <c:pt idx="0">
                  <c:v>4709</c:v>
                </c:pt>
                <c:pt idx="1">
                  <c:v>9989</c:v>
                </c:pt>
                <c:pt idx="2">
                  <c:v>12597</c:v>
                </c:pt>
                <c:pt idx="3">
                  <c:v>4157</c:v>
                </c:pt>
                <c:pt idx="4">
                  <c:v>9434</c:v>
                </c:pt>
                <c:pt idx="5">
                  <c:v>5133</c:v>
                </c:pt>
                <c:pt idx="6">
                  <c:v>2654</c:v>
                </c:pt>
                <c:pt idx="7">
                  <c:v>13115</c:v>
                </c:pt>
                <c:pt idx="8">
                  <c:v>4436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FC-4FA0-A05D-668823E343A4}"/>
            </c:ext>
          </c:extLst>
        </c:ser>
        <c:ser>
          <c:idx val="1"/>
          <c:order val="1"/>
          <c:tx>
            <c:strRef>
              <c:f>'[4]11.- EMPLEO X PROV.'!$C$27</c:f>
              <c:strCache>
                <c:ptCount val="1"/>
                <c:pt idx="0">
                  <c:v>HOSTELERÍA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PROV.'!$C$28:$C$36</c:f>
              <c:numCache>
                <c:formatCode>General</c:formatCode>
                <c:ptCount val="9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FC-4FA0-A05D-668823E34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098216"/>
        <c:axId val="510097040"/>
      </c:barChart>
      <c:catAx>
        <c:axId val="510098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097040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510097040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098216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[1]Oferta!$B$36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[1]Oferta!$A$38:$A$46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[1]Oferta!$B$38:$B$46</c:f>
              <c:numCache>
                <c:formatCode>General</c:formatCode>
                <c:ptCount val="9"/>
                <c:pt idx="0">
                  <c:v>50</c:v>
                </c:pt>
                <c:pt idx="1">
                  <c:v>129</c:v>
                </c:pt>
                <c:pt idx="2">
                  <c:v>92</c:v>
                </c:pt>
                <c:pt idx="3">
                  <c:v>36</c:v>
                </c:pt>
                <c:pt idx="4">
                  <c:v>106</c:v>
                </c:pt>
                <c:pt idx="5">
                  <c:v>57</c:v>
                </c:pt>
                <c:pt idx="6">
                  <c:v>39</c:v>
                </c:pt>
                <c:pt idx="7">
                  <c:v>76</c:v>
                </c:pt>
                <c:pt idx="8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4-4C06-BE8A-3D03D25C8A45}"/>
            </c:ext>
          </c:extLst>
        </c:ser>
        <c:ser>
          <c:idx val="1"/>
          <c:order val="1"/>
          <c:tx>
            <c:strRef>
              <c:f>[1]Oferta!$D$36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[1]Oferta!$D$38:$D$46</c:f>
              <c:numCache>
                <c:formatCode>General</c:formatCode>
                <c:ptCount val="9"/>
                <c:pt idx="0">
                  <c:v>79</c:v>
                </c:pt>
                <c:pt idx="1">
                  <c:v>107</c:v>
                </c:pt>
                <c:pt idx="2">
                  <c:v>183</c:v>
                </c:pt>
                <c:pt idx="3">
                  <c:v>61</c:v>
                </c:pt>
                <c:pt idx="4">
                  <c:v>111</c:v>
                </c:pt>
                <c:pt idx="5">
                  <c:v>75</c:v>
                </c:pt>
                <c:pt idx="6">
                  <c:v>84</c:v>
                </c:pt>
                <c:pt idx="7">
                  <c:v>58</c:v>
                </c:pt>
                <c:pt idx="8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4-4C06-BE8A-3D03D25C8A45}"/>
            </c:ext>
          </c:extLst>
        </c:ser>
        <c:ser>
          <c:idx val="2"/>
          <c:order val="2"/>
          <c:tx>
            <c:strRef>
              <c:f>[1]Oferta!$F$36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[1]Oferta!$F$38:$F$46</c:f>
              <c:numCache>
                <c:formatCode>General</c:formatCode>
                <c:ptCount val="9"/>
                <c:pt idx="0">
                  <c:v>15</c:v>
                </c:pt>
                <c:pt idx="1">
                  <c:v>74</c:v>
                </c:pt>
                <c:pt idx="2">
                  <c:v>113</c:v>
                </c:pt>
                <c:pt idx="3">
                  <c:v>28</c:v>
                </c:pt>
                <c:pt idx="4">
                  <c:v>54</c:v>
                </c:pt>
                <c:pt idx="5">
                  <c:v>34</c:v>
                </c:pt>
                <c:pt idx="6">
                  <c:v>23</c:v>
                </c:pt>
                <c:pt idx="7">
                  <c:v>57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14-4C06-BE8A-3D03D25C8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6047288"/>
        <c:axId val="316047680"/>
        <c:axId val="0"/>
      </c:bar3DChart>
      <c:catAx>
        <c:axId val="31604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47680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31604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47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E49-4D8F-BAA2-2FD007E342F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E49-4D8F-BAA2-2FD007E342F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E49-4D8F-BAA2-2FD007E342F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E49-4D8F-BAA2-2FD007E342F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E49-4D8F-BAA2-2FD007E342F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E49-4D8F-BAA2-2FD007E342F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E49-4D8F-BAA2-2FD007E342F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E49-4D8F-BAA2-2FD007E342F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E49-4D8F-BAA2-2FD007E342F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E49-4D8F-BAA2-2FD007E342F5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E49-4D8F-BAA2-2FD007E342F5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E49-4D8F-BAA2-2FD007E342F5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E49-4D8F-BAA2-2FD007E342F5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E49-4D8F-BAA2-2FD007E342F5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E49-4D8F-BAA2-2FD007E342F5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E49-4D8F-BAA2-2FD007E342F5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E49-4D8F-BAA2-2FD007E342F5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E49-4D8F-BAA2-2FD007E342F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6E49-4D8F-BAA2-2FD007E342F5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6E49-4D8F-BAA2-2FD007E342F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'[4]11.-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('[4]11.- EMPLEO X PROV.'!$C$28:$C$36,'[4]11.- EMPLEO X PROV.'!$A$28:$A$36)</c:f>
              <c:numCache>
                <c:formatCode>General</c:formatCode>
                <c:ptCount val="18"/>
                <c:pt idx="0">
                  <c:v>4414</c:v>
                </c:pt>
                <c:pt idx="1">
                  <c:v>9722</c:v>
                </c:pt>
                <c:pt idx="2">
                  <c:v>12261</c:v>
                </c:pt>
                <c:pt idx="3">
                  <c:v>4039</c:v>
                </c:pt>
                <c:pt idx="4">
                  <c:v>9166</c:v>
                </c:pt>
                <c:pt idx="5">
                  <c:v>5079</c:v>
                </c:pt>
                <c:pt idx="6">
                  <c:v>2549</c:v>
                </c:pt>
                <c:pt idx="7">
                  <c:v>12892</c:v>
                </c:pt>
                <c:pt idx="8">
                  <c:v>4285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E49-4D8F-BAA2-2FD007E34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'[4]11.- EMPLEO X PROV.'!$B$60</c:f>
              <c:strCache>
                <c:ptCount val="1"/>
                <c:pt idx="0">
                  <c:v>AGENCIAS DE VIAJES 2011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PROV.'!$B$61:$B$69</c:f>
              <c:numCache>
                <c:formatCode>General</c:formatCode>
                <c:ptCount val="9"/>
                <c:pt idx="0">
                  <c:v>78</c:v>
                </c:pt>
                <c:pt idx="1">
                  <c:v>305</c:v>
                </c:pt>
                <c:pt idx="2">
                  <c:v>208</c:v>
                </c:pt>
                <c:pt idx="3">
                  <c:v>84</c:v>
                </c:pt>
                <c:pt idx="4">
                  <c:v>191</c:v>
                </c:pt>
                <c:pt idx="5">
                  <c:v>109</c:v>
                </c:pt>
                <c:pt idx="6">
                  <c:v>44</c:v>
                </c:pt>
                <c:pt idx="7">
                  <c:v>416</c:v>
                </c:pt>
                <c:pt idx="8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25-4A66-89E0-1F2526A5D0C1}"/>
            </c:ext>
          </c:extLst>
        </c:ser>
        <c:ser>
          <c:idx val="1"/>
          <c:order val="1"/>
          <c:tx>
            <c:strRef>
              <c:f>'[4]11.- EMPLEO X PROV.'!$C$60</c:f>
              <c:strCache>
                <c:ptCount val="1"/>
                <c:pt idx="0">
                  <c:v>AGENCIAS DE VIAJES 2012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25-4A66-89E0-1F2526A5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107624"/>
        <c:axId val="510100960"/>
      </c:barChart>
      <c:catAx>
        <c:axId val="510107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0960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510100960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7624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84C-47EA-860B-4307E974EC6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84C-47EA-860B-4307E974EC6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84C-47EA-860B-4307E974EC6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84C-47EA-860B-4307E974EC6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84C-47EA-860B-4307E974EC6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84C-47EA-860B-4307E974EC6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84C-47EA-860B-4307E974EC6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84C-47EA-860B-4307E974EC6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384C-47EA-860B-4307E974EC6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384C-47EA-860B-4307E974EC6C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384C-47EA-860B-4307E974EC6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'[4]11.- EMPLEO X PROV.'!$A$61:$A$69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'[4]11.- EMPLEO X PROV.'!$C$61:$C$69</c:f>
              <c:numCache>
                <c:formatCode>General</c:formatCode>
                <c:ptCount val="9"/>
                <c:pt idx="0">
                  <c:v>73</c:v>
                </c:pt>
                <c:pt idx="1">
                  <c:v>260</c:v>
                </c:pt>
                <c:pt idx="2">
                  <c:v>186</c:v>
                </c:pt>
                <c:pt idx="3">
                  <c:v>76</c:v>
                </c:pt>
                <c:pt idx="4">
                  <c:v>191</c:v>
                </c:pt>
                <c:pt idx="5">
                  <c:v>141</c:v>
                </c:pt>
                <c:pt idx="6">
                  <c:v>44</c:v>
                </c:pt>
                <c:pt idx="7">
                  <c:v>339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384C-47EA-860B-4307E974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D3C-42D5-9627-B81776709B5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D3C-42D5-9627-B81776709B5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D3C-42D5-9627-B81776709B5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D3C-42D5-9627-B81776709B5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D3C-42D5-9627-B81776709B5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D3C-42D5-9627-B8177670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102528"/>
        <c:axId val="510104096"/>
      </c:barChart>
      <c:catAx>
        <c:axId val="51010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10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252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FB-44F2-9A84-C3CDFD3B7826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FB-44F2-9A84-C3CDFD3B7826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DFB-44F2-9A84-C3CDFD3B7826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0DFB-44F2-9A84-C3CDFD3B7826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0DFB-44F2-9A84-C3CDFD3B7826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0DFB-44F2-9A84-C3CDFD3B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104880"/>
        <c:axId val="510105272"/>
      </c:barChart>
      <c:catAx>
        <c:axId val="51010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5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105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48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8F2-49AB-AE6A-681304AA8C5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8F2-49AB-AE6A-681304AA8C54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8F2-49AB-AE6A-681304AA8C54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78F2-49AB-AE6A-681304AA8C5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78F2-49AB-AE6A-681304AA8C54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78F2-49AB-AE6A-681304AA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095472"/>
        <c:axId val="510097432"/>
      </c:barChart>
      <c:catAx>
        <c:axId val="51009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097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0097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0954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'[5]M.V. PROC'!$A$204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PROC'!$B$204:$G$204</c:f>
              <c:numCache>
                <c:formatCode>General</c:formatCode>
                <c:ptCount val="6"/>
                <c:pt idx="0">
                  <c:v>0.19533586502075195</c:v>
                </c:pt>
                <c:pt idx="1">
                  <c:v>0.18618905544281006</c:v>
                </c:pt>
                <c:pt idx="2">
                  <c:v>0.19643884897232056</c:v>
                </c:pt>
                <c:pt idx="3">
                  <c:v>0.26492360234260559</c:v>
                </c:pt>
                <c:pt idx="4">
                  <c:v>0.17267373204231262</c:v>
                </c:pt>
                <c:pt idx="5">
                  <c:v>0.20046824216842651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24-4B99-839E-8A31FD2F435F}"/>
            </c:ext>
          </c:extLst>
        </c:ser>
        <c:ser>
          <c:idx val="1"/>
          <c:order val="1"/>
          <c:tx>
            <c:strRef>
              <c:f>'[5]M.V. PROC'!$A$205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PROC'!$B$205:$G$205</c:f>
              <c:numCache>
                <c:formatCode>General</c:formatCode>
                <c:ptCount val="6"/>
                <c:pt idx="0">
                  <c:v>0.12528948485851288</c:v>
                </c:pt>
                <c:pt idx="1">
                  <c:v>8.5844963788986206E-2</c:v>
                </c:pt>
                <c:pt idx="2">
                  <c:v>4.5362681150436401E-2</c:v>
                </c:pt>
                <c:pt idx="3">
                  <c:v>0.16412881016731262</c:v>
                </c:pt>
                <c:pt idx="4">
                  <c:v>0.16833828389644623</c:v>
                </c:pt>
                <c:pt idx="5">
                  <c:v>0.12556907534599304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24-4B99-839E-8A31FD2F435F}"/>
            </c:ext>
          </c:extLst>
        </c:ser>
        <c:ser>
          <c:idx val="2"/>
          <c:order val="2"/>
          <c:tx>
            <c:strRef>
              <c:f>'[5]M.V. PROC'!$A$206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PROC'!$B$206:$G$206</c:f>
              <c:numCache>
                <c:formatCode>General</c:formatCode>
                <c:ptCount val="6"/>
                <c:pt idx="0">
                  <c:v>9.0316519141197205E-2</c:v>
                </c:pt>
                <c:pt idx="1">
                  <c:v>0.12376230955123901</c:v>
                </c:pt>
                <c:pt idx="2">
                  <c:v>0.13155879080295563</c:v>
                </c:pt>
                <c:pt idx="3">
                  <c:v>0.12229795753955841</c:v>
                </c:pt>
                <c:pt idx="4">
                  <c:v>0.1041499450802803</c:v>
                </c:pt>
                <c:pt idx="5">
                  <c:v>9.6956923604011536E-2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24-4B99-839E-8A31FD2F435F}"/>
            </c:ext>
          </c:extLst>
        </c:ser>
        <c:ser>
          <c:idx val="3"/>
          <c:order val="3"/>
          <c:tx>
            <c:strRef>
              <c:f>'[5]M.V. PROC'!$A$207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PROC'!$B$207:$G$207</c:f>
              <c:numCache>
                <c:formatCode>General</c:formatCode>
                <c:ptCount val="6"/>
                <c:pt idx="0">
                  <c:v>0.10482174903154373</c:v>
                </c:pt>
                <c:pt idx="1">
                  <c:v>9.2529870569705963E-2</c:v>
                </c:pt>
                <c:pt idx="2">
                  <c:v>7.5807452201843262E-2</c:v>
                </c:pt>
                <c:pt idx="3">
                  <c:v>3.688909113407135E-2</c:v>
                </c:pt>
                <c:pt idx="4">
                  <c:v>7.2324424982070923E-2</c:v>
                </c:pt>
                <c:pt idx="5">
                  <c:v>9.6304632723331451E-2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24-4B99-839E-8A31FD2F435F}"/>
            </c:ext>
          </c:extLst>
        </c:ser>
        <c:ser>
          <c:idx val="4"/>
          <c:order val="4"/>
          <c:tx>
            <c:strRef>
              <c:f>'[5]M.V. PROC'!$A$208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PROC'!$B$208:$G$208</c:f>
              <c:numCache>
                <c:formatCode>General</c:formatCode>
                <c:ptCount val="6"/>
                <c:pt idx="0">
                  <c:v>7.5447812676429749E-2</c:v>
                </c:pt>
                <c:pt idx="1">
                  <c:v>6.8244688212871552E-2</c:v>
                </c:pt>
                <c:pt idx="2">
                  <c:v>5.0274498760700226E-2</c:v>
                </c:pt>
                <c:pt idx="3">
                  <c:v>0.29261037707328796</c:v>
                </c:pt>
                <c:pt idx="4">
                  <c:v>9.4282977283000946E-2</c:v>
                </c:pt>
                <c:pt idx="5">
                  <c:v>9.5042511820793152E-2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24-4B99-839E-8A31FD2F435F}"/>
            </c:ext>
          </c:extLst>
        </c:ser>
        <c:ser>
          <c:idx val="5"/>
          <c:order val="5"/>
          <c:tx>
            <c:strRef>
              <c:f>'[5]M.V. PROC'!$A$209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PROC'!$B$209:$G$209</c:f>
              <c:numCache>
                <c:formatCode>General</c:formatCode>
                <c:ptCount val="6"/>
                <c:pt idx="0">
                  <c:v>9.0747453272342682E-2</c:v>
                </c:pt>
                <c:pt idx="1">
                  <c:v>0.10777909308671951</c:v>
                </c:pt>
                <c:pt idx="2">
                  <c:v>0.15062336623668671</c:v>
                </c:pt>
                <c:pt idx="3">
                  <c:v>4.7146245837211609E-2</c:v>
                </c:pt>
                <c:pt idx="4">
                  <c:v>0.1002354621887207</c:v>
                </c:pt>
                <c:pt idx="5">
                  <c:v>8.9210443198680878E-2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24-4B99-839E-8A31FD2F435F}"/>
            </c:ext>
          </c:extLst>
        </c:ser>
        <c:ser>
          <c:idx val="6"/>
          <c:order val="6"/>
          <c:tx>
            <c:strRef>
              <c:f>'[5]M.V. PROC'!$A$210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PROC'!$B$210:$G$210</c:f>
              <c:numCache>
                <c:formatCode>General</c:formatCode>
                <c:ptCount val="6"/>
                <c:pt idx="0">
                  <c:v>7.4669353663921356E-2</c:v>
                </c:pt>
                <c:pt idx="1">
                  <c:v>8.067447692155838E-2</c:v>
                </c:pt>
                <c:pt idx="2">
                  <c:v>7.2043217718601227E-2</c:v>
                </c:pt>
                <c:pt idx="3">
                  <c:v>1.0787065140902996E-2</c:v>
                </c:pt>
                <c:pt idx="4">
                  <c:v>7.1988523006439209E-2</c:v>
                </c:pt>
                <c:pt idx="5">
                  <c:v>6.9152019917964935E-2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24-4B99-839E-8A31FD2F435F}"/>
            </c:ext>
          </c:extLst>
        </c:ser>
        <c:ser>
          <c:idx val="7"/>
          <c:order val="7"/>
          <c:tx>
            <c:strRef>
              <c:f>'[5]M.V. PROC'!$A$211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PROC'!$B$211:$G$211</c:f>
              <c:numCache>
                <c:formatCode>General</c:formatCode>
                <c:ptCount val="6"/>
                <c:pt idx="0">
                  <c:v>7.0106804370880127E-2</c:v>
                </c:pt>
                <c:pt idx="1">
                  <c:v>5.4237443953752518E-2</c:v>
                </c:pt>
                <c:pt idx="2">
                  <c:v>8.517041802406311E-2</c:v>
                </c:pt>
                <c:pt idx="3">
                  <c:v>7.1505275554955006E-3</c:v>
                </c:pt>
                <c:pt idx="4">
                  <c:v>8.8294915854930878E-2</c:v>
                </c:pt>
                <c:pt idx="5">
                  <c:v>6.3652724027633667E-2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024-4B99-839E-8A31FD2F435F}"/>
            </c:ext>
          </c:extLst>
        </c:ser>
        <c:ser>
          <c:idx val="8"/>
          <c:order val="8"/>
          <c:tx>
            <c:strRef>
              <c:f>'[5]M.V. PROC'!$A$212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PROC'!$B$212:$G$212</c:f>
              <c:numCache>
                <c:formatCode>General</c:formatCode>
                <c:ptCount val="6"/>
                <c:pt idx="0">
                  <c:v>4.9380399286746979E-2</c:v>
                </c:pt>
                <c:pt idx="1">
                  <c:v>6.1022102832794189E-2</c:v>
                </c:pt>
                <c:pt idx="2">
                  <c:v>8.3848901093006134E-2</c:v>
                </c:pt>
                <c:pt idx="3">
                  <c:v>4.9282591789960861E-2</c:v>
                </c:pt>
                <c:pt idx="4">
                  <c:v>3.901585191488266E-2</c:v>
                </c:pt>
                <c:pt idx="5">
                  <c:v>5.0562970340251923E-2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024-4B99-839E-8A31FD2F435F}"/>
            </c:ext>
          </c:extLst>
        </c:ser>
        <c:ser>
          <c:idx val="9"/>
          <c:order val="9"/>
          <c:tx>
            <c:strRef>
              <c:f>'[5]M.V. PROC'!$A$213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PROC'!$B$213:$G$213</c:f>
              <c:numCache>
                <c:formatCode>General</c:formatCode>
                <c:ptCount val="6"/>
                <c:pt idx="0">
                  <c:v>3.7758510559797287E-2</c:v>
                </c:pt>
                <c:pt idx="1">
                  <c:v>4.1921887546777725E-2</c:v>
                </c:pt>
                <c:pt idx="2">
                  <c:v>4.3661180883646011E-2</c:v>
                </c:pt>
                <c:pt idx="3">
                  <c:v>2.7891392819583416E-3</c:v>
                </c:pt>
                <c:pt idx="4">
                  <c:v>3.5671975463628769E-2</c:v>
                </c:pt>
                <c:pt idx="5">
                  <c:v>3.4900035709142685E-2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024-4B99-839E-8A31FD2F435F}"/>
            </c:ext>
          </c:extLst>
        </c:ser>
        <c:ser>
          <c:idx val="10"/>
          <c:order val="10"/>
          <c:tx>
            <c:strRef>
              <c:f>'[5]M.V. PROC'!$A$214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'[5]M.V. PROC'!$B$203:$G$203</c:f>
              <c:strCache>
                <c:ptCount val="6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CAMPAMENTOS</c:v>
                </c:pt>
                <c:pt idx="4">
                  <c:v>ALOJ. TURISMO RURAL</c:v>
                </c:pt>
                <c:pt idx="5">
                  <c:v>TOTAL ALOJAMIENTOS</c:v>
                </c:pt>
              </c:strCache>
            </c:strRef>
          </c:cat>
          <c:val>
            <c:numRef>
              <c:f>'[5]M.V. PROC'!$B$214:$G$214</c:f>
              <c:numCache>
                <c:formatCode>General</c:formatCode>
                <c:ptCount val="6"/>
                <c:pt idx="0">
                  <c:v>2.0701188594102859E-2</c:v>
                </c:pt>
                <c:pt idx="1">
                  <c:v>3.2111659646034241E-2</c:v>
                </c:pt>
                <c:pt idx="2">
                  <c:v>2.0148200914263725E-2</c:v>
                </c:pt>
                <c:pt idx="3">
                  <c:v>5.3140160162001848E-4</c:v>
                </c:pt>
                <c:pt idx="4">
                  <c:v>1.0596388019621372E-2</c:v>
                </c:pt>
                <c:pt idx="5">
                  <c:v>1.9513586536049843E-2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024-4B99-839E-8A31FD2F435F}"/>
            </c:ext>
          </c:extLst>
        </c:ser>
        <c:ser>
          <c:idx val="12"/>
          <c:order val="11"/>
          <c:tx>
            <c:strRef>
              <c:f>'[5]M.V. PROC'!$A$215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'[5]M.V. PROC'!$B$215:$G$215</c:f>
              <c:numCache>
                <c:formatCode>General</c:formatCode>
                <c:ptCount val="6"/>
                <c:pt idx="0">
                  <c:v>1.7886795103549957E-2</c:v>
                </c:pt>
                <c:pt idx="1">
                  <c:v>1.4503795653581619E-2</c:v>
                </c:pt>
                <c:pt idx="2">
                  <c:v>6.3844542019069195E-3</c:v>
                </c:pt>
                <c:pt idx="3">
                  <c:v>0</c:v>
                </c:pt>
                <c:pt idx="4">
                  <c:v>6.3393875025212765E-3</c:v>
                </c:pt>
                <c:pt idx="5">
                  <c:v>1.5502173453569412E-2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024-4B99-839E-8A31FD2F435F}"/>
            </c:ext>
          </c:extLst>
        </c:ser>
        <c:ser>
          <c:idx val="11"/>
          <c:order val="12"/>
          <c:tx>
            <c:strRef>
              <c:f>'[5]M.V. PROC'!$A$216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'[5]M.V. PROC'!$B$216:$G$216</c:f>
              <c:numCache>
                <c:formatCode>General</c:formatCode>
                <c:ptCount val="6"/>
                <c:pt idx="0">
                  <c:v>1.7685152590274811E-2</c:v>
                </c:pt>
                <c:pt idx="1">
                  <c:v>1.6610627993941307E-2</c:v>
                </c:pt>
                <c:pt idx="2">
                  <c:v>5.9564588591456413E-3</c:v>
                </c:pt>
                <c:pt idx="3">
                  <c:v>0</c:v>
                </c:pt>
                <c:pt idx="4">
                  <c:v>4.2955824173986912E-3</c:v>
                </c:pt>
                <c:pt idx="5">
                  <c:v>1.5459571965038776E-2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024-4B99-839E-8A31FD2F435F}"/>
            </c:ext>
          </c:extLst>
        </c:ser>
        <c:ser>
          <c:idx val="13"/>
          <c:order val="13"/>
          <c:tx>
            <c:strRef>
              <c:f>'[5]M.V. PROC'!$A$217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'[5]M.V. PROC'!$B$217:$G$217</c:f>
              <c:numCache>
                <c:formatCode>General</c:formatCode>
                <c:ptCount val="6"/>
                <c:pt idx="0">
                  <c:v>1.456580962985754E-2</c:v>
                </c:pt>
                <c:pt idx="1">
                  <c:v>2.446349710226059E-2</c:v>
                </c:pt>
                <c:pt idx="2">
                  <c:v>2.1969359368085861E-2</c:v>
                </c:pt>
                <c:pt idx="3">
                  <c:v>1.4276963192969561E-3</c:v>
                </c:pt>
                <c:pt idx="4">
                  <c:v>2.0921966060996056E-2</c:v>
                </c:pt>
                <c:pt idx="5">
                  <c:v>1.4428926631808281E-2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024-4B99-839E-8A31FD2F435F}"/>
            </c:ext>
          </c:extLst>
        </c:ser>
        <c:ser>
          <c:idx val="14"/>
          <c:order val="14"/>
          <c:tx>
            <c:strRef>
              <c:f>'[5]M.V. PROC'!$A$218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'[5]M.V. PROC'!$B$218:$G$218</c:f>
              <c:numCache>
                <c:formatCode>General</c:formatCode>
                <c:ptCount val="6"/>
                <c:pt idx="0">
                  <c:v>1.5287142246961594E-2</c:v>
                </c:pt>
                <c:pt idx="1">
                  <c:v>1.0104530490934849E-2</c:v>
                </c:pt>
                <c:pt idx="2">
                  <c:v>1.0752135887742043E-2</c:v>
                </c:pt>
                <c:pt idx="3">
                  <c:v>3.5501772799761966E-5</c:v>
                </c:pt>
                <c:pt idx="4">
                  <c:v>1.0870559141039848E-2</c:v>
                </c:pt>
                <c:pt idx="5">
                  <c:v>1.3276165351271629E-2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024-4B99-839E-8A31FD2F4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0105664"/>
        <c:axId val="510098608"/>
      </c:barChart>
      <c:catAx>
        <c:axId val="5101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098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0098608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5664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TURÍSTICO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[6]GASTO!$A$7</c:f>
              <c:strCache>
                <c:ptCount val="1"/>
                <c:pt idx="0">
                  <c:v>Gasto 2014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0-461F-81C4-2F3973C15FC0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0-461F-81C4-2F3973C15FC0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0-461F-81C4-2F3973C15FC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0-461F-81C4-2F3973C15FC0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0-461F-81C4-2F3973C15FC0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0-461F-81C4-2F3973C15FC0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0-461F-81C4-2F3973C15FC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DESPLAZAMIENTOS/
TRANSPORTE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1D0-461F-81C4-2F3973C15FC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1D0-461F-81C4-2F3973C15FC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[6]GASTO!$E$8:$E$14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[6]GASTO!$D$8:$D$14</c:f>
              <c:numCache>
                <c:formatCode>General</c:formatCode>
                <c:ptCount val="7"/>
                <c:pt idx="0">
                  <c:v>0.32079406317622033</c:v>
                </c:pt>
                <c:pt idx="1">
                  <c:v>0.19617082448848766</c:v>
                </c:pt>
                <c:pt idx="2">
                  <c:v>7.8889753570619545E-2</c:v>
                </c:pt>
                <c:pt idx="3">
                  <c:v>0.17942526519336433</c:v>
                </c:pt>
                <c:pt idx="4">
                  <c:v>7.0245074656122564E-2</c:v>
                </c:pt>
                <c:pt idx="5">
                  <c:v>6.4866702185039815E-2</c:v>
                </c:pt>
                <c:pt idx="6">
                  <c:v>8.9608316730145618E-2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1D0-461F-81C4-2F3973C15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EN CASTILLA Y LEÓN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79-47D8-A972-85D9E3C1B49E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79-47D8-A972-85D9E3C1B49E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79-47D8-A972-85D9E3C1B49E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79-47D8-A972-85D9E3C1B49E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779-47D8-A972-85D9E3C1B49E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779-47D8-A972-85D9E3C1B49E}"/>
              </c:ext>
            </c:extLst>
          </c:dPt>
          <c:cat>
            <c:strRef>
              <c:f>'[6]GASTO X PROV'!$A$11:$A$17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'[6]GASTO X PROV'!$B$11:$B$17</c:f>
              <c:numCache>
                <c:formatCode>General</c:formatCode>
                <c:ptCount val="7"/>
                <c:pt idx="0">
                  <c:v>284733278.96861869</c:v>
                </c:pt>
                <c:pt idx="1">
                  <c:v>174119064.24185032</c:v>
                </c:pt>
                <c:pt idx="2">
                  <c:v>70021676.800326437</c:v>
                </c:pt>
                <c:pt idx="3">
                  <c:v>159255890.15734518</c:v>
                </c:pt>
                <c:pt idx="4">
                  <c:v>62348754.961983427</c:v>
                </c:pt>
                <c:pt idx="5">
                  <c:v>57574970.765220709</c:v>
                </c:pt>
                <c:pt idx="6">
                  <c:v>79535355.463910654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779-47D8-A972-85D9E3C1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0112720"/>
        <c:axId val="510111936"/>
      </c:barChart>
      <c:catAx>
        <c:axId val="510112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1936"/>
        <c:crosses val="autoZero"/>
        <c:auto val="0"/>
        <c:lblAlgn val="ctr"/>
        <c:lblOffset val="100"/>
        <c:tickLblSkip val="19"/>
        <c:tickMarkSkip val="1"/>
        <c:noMultiLvlLbl val="0"/>
      </c:catAx>
      <c:valAx>
        <c:axId val="510111936"/>
        <c:scaling>
          <c:orientation val="minMax"/>
          <c:max val="4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2720"/>
        <c:crosses val="autoZero"/>
        <c:crossBetween val="between"/>
        <c:majorUnit val="100000000"/>
        <c:minorUnit val="19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'[6]GASTO X PROV'!$A$49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PROV'!$B$49:$J$49</c:f>
              <c:numCache>
                <c:formatCode>General</c:formatCode>
                <c:ptCount val="9"/>
                <c:pt idx="0">
                  <c:v>35789021.101830289</c:v>
                </c:pt>
                <c:pt idx="1">
                  <c:v>39585967.159220673</c:v>
                </c:pt>
                <c:pt idx="2">
                  <c:v>43814159.036141641</c:v>
                </c:pt>
                <c:pt idx="3">
                  <c:v>15076003.416563515</c:v>
                </c:pt>
                <c:pt idx="4">
                  <c:v>49859382.799020216</c:v>
                </c:pt>
                <c:pt idx="5">
                  <c:v>27327501.607206933</c:v>
                </c:pt>
                <c:pt idx="6">
                  <c:v>18328317.43079425</c:v>
                </c:pt>
                <c:pt idx="7">
                  <c:v>40669044.596967235</c:v>
                </c:pt>
                <c:pt idx="8">
                  <c:v>14283881.820873912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48-4C1C-91FD-575933D3A381}"/>
            </c:ext>
          </c:extLst>
        </c:ser>
        <c:ser>
          <c:idx val="1"/>
          <c:order val="1"/>
          <c:tx>
            <c:strRef>
              <c:f>'[6]GASTO X PROV'!$A$50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PROV'!$B$50:$J$50</c:f>
              <c:numCache>
                <c:formatCode>General</c:formatCode>
                <c:ptCount val="9"/>
                <c:pt idx="0">
                  <c:v>16817461.318322677</c:v>
                </c:pt>
                <c:pt idx="1">
                  <c:v>27684240.939317476</c:v>
                </c:pt>
                <c:pt idx="2">
                  <c:v>28437016.833442513</c:v>
                </c:pt>
                <c:pt idx="3">
                  <c:v>7949776.9850481544</c:v>
                </c:pt>
                <c:pt idx="4">
                  <c:v>25630947.70630892</c:v>
                </c:pt>
                <c:pt idx="5">
                  <c:v>19316859.269535977</c:v>
                </c:pt>
                <c:pt idx="6">
                  <c:v>13134134.998176407</c:v>
                </c:pt>
                <c:pt idx="7">
                  <c:v>24798791.737652078</c:v>
                </c:pt>
                <c:pt idx="8">
                  <c:v>10349834.454046069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48-4C1C-91FD-575933D3A381}"/>
            </c:ext>
          </c:extLst>
        </c:ser>
        <c:ser>
          <c:idx val="2"/>
          <c:order val="2"/>
          <c:tx>
            <c:strRef>
              <c:f>'[6]GASTO X PROV'!$A$51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PROV'!$B$51:$J$51</c:f>
              <c:numCache>
                <c:formatCode>General</c:formatCode>
                <c:ptCount val="9"/>
                <c:pt idx="0">
                  <c:v>10166721.777682662</c:v>
                </c:pt>
                <c:pt idx="1">
                  <c:v>12142070.82009046</c:v>
                </c:pt>
                <c:pt idx="2">
                  <c:v>11802043.865571467</c:v>
                </c:pt>
                <c:pt idx="3">
                  <c:v>5178725.8861706872</c:v>
                </c:pt>
                <c:pt idx="4">
                  <c:v>12709255.681045087</c:v>
                </c:pt>
                <c:pt idx="5">
                  <c:v>4382619.4277723478</c:v>
                </c:pt>
                <c:pt idx="6">
                  <c:v>5795435.5570878908</c:v>
                </c:pt>
                <c:pt idx="7">
                  <c:v>4201374.2366125202</c:v>
                </c:pt>
                <c:pt idx="8">
                  <c:v>3643429.5482933093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48-4C1C-91FD-575933D3A381}"/>
            </c:ext>
          </c:extLst>
        </c:ser>
        <c:ser>
          <c:idx val="3"/>
          <c:order val="3"/>
          <c:tx>
            <c:strRef>
              <c:f>'[6]GASTO X PROV'!$A$52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PROV'!$B$52:$J$52</c:f>
              <c:numCache>
                <c:formatCode>General</c:formatCode>
                <c:ptCount val="9"/>
                <c:pt idx="0">
                  <c:v>10629504.758985797</c:v>
                </c:pt>
                <c:pt idx="1">
                  <c:v>40672793.765551955</c:v>
                </c:pt>
                <c:pt idx="2">
                  <c:v>21581634.998255908</c:v>
                </c:pt>
                <c:pt idx="3">
                  <c:v>8627369.5082750041</c:v>
                </c:pt>
                <c:pt idx="4">
                  <c:v>26454360.425283819</c:v>
                </c:pt>
                <c:pt idx="5">
                  <c:v>12723996.92612977</c:v>
                </c:pt>
                <c:pt idx="6">
                  <c:v>8607503.9726983905</c:v>
                </c:pt>
                <c:pt idx="7">
                  <c:v>21479880.393677518</c:v>
                </c:pt>
                <c:pt idx="8">
                  <c:v>8478845.4084870219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48-4C1C-91FD-575933D3A381}"/>
            </c:ext>
          </c:extLst>
        </c:ser>
        <c:ser>
          <c:idx val="4"/>
          <c:order val="4"/>
          <c:tx>
            <c:strRef>
              <c:f>'[6]GASTO X PROV'!$A$53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FFFF"/>
            </a:solidFill>
            <a:ln w="25400">
              <a:noFill/>
            </a:ln>
          </c:spPr>
          <c:invertIfNegative val="0"/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PROV'!$B$53:$J$53</c:f>
              <c:numCache>
                <c:formatCode>General</c:formatCode>
                <c:ptCount val="9"/>
                <c:pt idx="0">
                  <c:v>3802868.528298351</c:v>
                </c:pt>
                <c:pt idx="1">
                  <c:v>18009122.127850711</c:v>
                </c:pt>
                <c:pt idx="2">
                  <c:v>9571489.7759139892</c:v>
                </c:pt>
                <c:pt idx="3">
                  <c:v>2291545.3151371176</c:v>
                </c:pt>
                <c:pt idx="4">
                  <c:v>11332398.924656216</c:v>
                </c:pt>
                <c:pt idx="5">
                  <c:v>3205856.0648062783</c:v>
                </c:pt>
                <c:pt idx="6">
                  <c:v>3929389.4420504142</c:v>
                </c:pt>
                <c:pt idx="7">
                  <c:v>7355269.5833274182</c:v>
                </c:pt>
                <c:pt idx="8">
                  <c:v>2850815.1999429371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48-4C1C-91FD-575933D3A381}"/>
            </c:ext>
          </c:extLst>
        </c:ser>
        <c:ser>
          <c:idx val="6"/>
          <c:order val="5"/>
          <c:tx>
            <c:strRef>
              <c:f>'[6]GASTO X PROV'!$A$54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Ref>
              <c:f>'[6]GASTO X PROV'!$B$54:$J$54</c:f>
              <c:numCache>
                <c:formatCode>General</c:formatCode>
                <c:ptCount val="9"/>
                <c:pt idx="0">
                  <c:v>3291250.2082207678</c:v>
                </c:pt>
                <c:pt idx="1">
                  <c:v>15590392.27927372</c:v>
                </c:pt>
                <c:pt idx="2">
                  <c:v>6914967.1200193278</c:v>
                </c:pt>
                <c:pt idx="3">
                  <c:v>1984460.7700446215</c:v>
                </c:pt>
                <c:pt idx="4">
                  <c:v>9139576.8153432906</c:v>
                </c:pt>
                <c:pt idx="5">
                  <c:v>4149869.0871257158</c:v>
                </c:pt>
                <c:pt idx="6">
                  <c:v>2777436.9877669117</c:v>
                </c:pt>
                <c:pt idx="7">
                  <c:v>11434935.509838808</c:v>
                </c:pt>
                <c:pt idx="8">
                  <c:v>2292081.9875875418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948-4C1C-91FD-575933D3A381}"/>
            </c:ext>
          </c:extLst>
        </c:ser>
        <c:ser>
          <c:idx val="5"/>
          <c:order val="6"/>
          <c:tx>
            <c:strRef>
              <c:f>'[6]GASTO X PROV'!$A$55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'[6]GASTO X PROV'!$B$55:$J$55</c:f>
              <c:numCache>
                <c:formatCode>General</c:formatCode>
                <c:ptCount val="9"/>
                <c:pt idx="0">
                  <c:v>5844245.3610790074</c:v>
                </c:pt>
                <c:pt idx="1">
                  <c:v>2601244.0049109785</c:v>
                </c:pt>
                <c:pt idx="2">
                  <c:v>13114643.267496061</c:v>
                </c:pt>
                <c:pt idx="3">
                  <c:v>6238600.6402569693</c:v>
                </c:pt>
                <c:pt idx="4">
                  <c:v>23186519.729555152</c:v>
                </c:pt>
                <c:pt idx="5">
                  <c:v>10227467.509750079</c:v>
                </c:pt>
                <c:pt idx="6">
                  <c:v>5986365.4997537239</c:v>
                </c:pt>
                <c:pt idx="7">
                  <c:v>5748506.453228334</c:v>
                </c:pt>
                <c:pt idx="8">
                  <c:v>6587762.9978803489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948-4C1C-91FD-575933D3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0113504"/>
        <c:axId val="510119384"/>
      </c:barChart>
      <c:catAx>
        <c:axId val="51011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9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510119384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3504"/>
        <c:crosses val="autoZero"/>
        <c:crossBetween val="between"/>
        <c:majorUnit val="20000000"/>
        <c:minorUnit val="100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44-4AE6-99FE-EF16C10CD8A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44-4AE6-99FE-EF16C10CD8A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44-4AE6-99FE-EF16C10CD8A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44-4AE6-99FE-EF16C10CD8AB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44-4AE6-99FE-EF16C10CD8A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144-4AE6-99FE-EF16C10CD8A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144-4AE6-99FE-EF16C10CD8A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144-4AE6-99FE-EF16C10CD8A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144-4AE6-99FE-EF16C10CD8AB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144-4AE6-99FE-EF16C10CD8A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144-4AE6-99FE-EF16C10CD8A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14</c:v>
                </c:pt>
                <c:pt idx="1">
                  <c:v>18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5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144-4AE6-99FE-EF16C10CD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PARTICIPACIÓN PROVINCIAL EN 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C2B-4C94-8DD5-F9E100E2F3B1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C2B-4C94-8DD5-F9E100E2F3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C2B-4C94-8DD5-F9E100E2F3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C2B-4C94-8DD5-F9E100E2F3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C2B-4C94-8DD5-F9E100E2F3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C2B-4C94-8DD5-F9E100E2F3B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C2B-4C94-8DD5-F9E100E2F3B1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C2B-4C94-8DD5-F9E100E2F3B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C2B-4C94-8DD5-F9E100E2F3B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C2B-4C94-8DD5-F9E100E2F3B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C2B-4C94-8DD5-F9E100E2F3B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'[6]GASTO X PROV'!$B$58:$J$58</c:f>
              <c:numCache>
                <c:formatCode>General</c:formatCode>
                <c:ptCount val="9"/>
                <c:pt idx="0">
                  <c:v>9.7275962066853322E-2</c:v>
                </c:pt>
                <c:pt idx="1">
                  <c:v>0.17607905530337811</c:v>
                </c:pt>
                <c:pt idx="2">
                  <c:v>0.1523632629667255</c:v>
                </c:pt>
                <c:pt idx="3">
                  <c:v>5.3342800533149444E-2</c:v>
                </c:pt>
                <c:pt idx="4">
                  <c:v>0.17836233169000071</c:v>
                </c:pt>
                <c:pt idx="5">
                  <c:v>9.1634946674779949E-2</c:v>
                </c:pt>
                <c:pt idx="6">
                  <c:v>6.5974887541869184E-2</c:v>
                </c:pt>
                <c:pt idx="7">
                  <c:v>0.13033938414911994</c:v>
                </c:pt>
                <c:pt idx="8">
                  <c:v>5.4627369074123577E-2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C2B-4C94-8DD5-F9E100E2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'[6]EMPLEO X PROV.'!$B$30</c:f>
              <c:strCache>
                <c:ptCount val="1"/>
                <c:pt idx="0">
                  <c:v>HOSTELERÍA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PROV.'!$B$31:$B$39</c:f>
              <c:numCache>
                <c:formatCode>General</c:formatCode>
                <c:ptCount val="9"/>
                <c:pt idx="0">
                  <c:v>4422</c:v>
                </c:pt>
                <c:pt idx="1">
                  <c:v>9872</c:v>
                </c:pt>
                <c:pt idx="2">
                  <c:v>12182</c:v>
                </c:pt>
                <c:pt idx="3">
                  <c:v>3948</c:v>
                </c:pt>
                <c:pt idx="4">
                  <c:v>9160</c:v>
                </c:pt>
                <c:pt idx="5">
                  <c:v>4999</c:v>
                </c:pt>
                <c:pt idx="6">
                  <c:v>2642</c:v>
                </c:pt>
                <c:pt idx="7">
                  <c:v>12726</c:v>
                </c:pt>
                <c:pt idx="8">
                  <c:v>4314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9C-44F4-8F1C-332219220424}"/>
            </c:ext>
          </c:extLst>
        </c:ser>
        <c:ser>
          <c:idx val="1"/>
          <c:order val="1"/>
          <c:tx>
            <c:strRef>
              <c:f>'[6]EMPLEO X PROV.'!$C$30</c:f>
              <c:strCache>
                <c:ptCount val="1"/>
                <c:pt idx="0">
                  <c:v>HOSTELERÍA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PROV.'!$C$31:$C$39</c:f>
              <c:numCache>
                <c:formatCode>General</c:formatCode>
                <c:ptCount val="9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9C-44F4-8F1C-332219220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109192"/>
        <c:axId val="510110368"/>
      </c:barChart>
      <c:catAx>
        <c:axId val="510109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0368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510110368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9192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0C-4690-A82A-7E1526CC80D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80C-4690-A82A-7E1526CC80D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80C-4690-A82A-7E1526CC80D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80C-4690-A82A-7E1526CC80D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80C-4690-A82A-7E1526CC80D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80C-4690-A82A-7E1526CC80D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80C-4690-A82A-7E1526CC80D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80C-4690-A82A-7E1526CC80D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80C-4690-A82A-7E1526CC80D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80C-4690-A82A-7E1526CC80D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80C-4690-A82A-7E1526CC80D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80C-4690-A82A-7E1526CC80D8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680C-4690-A82A-7E1526CC80D8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680C-4690-A82A-7E1526CC80D8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680C-4690-A82A-7E1526CC80D8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680C-4690-A82A-7E1526CC80D8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680C-4690-A82A-7E1526CC80D8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680C-4690-A82A-7E1526CC80D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680C-4690-A82A-7E1526CC80D8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680C-4690-A82A-7E1526CC80D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('[6]EMPLEO X PROV.'!$C$31:$C$39,'[6]EMPLEO X PROV.'!$A$31:$A$39)</c:f>
              <c:numCache>
                <c:formatCode>General</c:formatCode>
                <c:ptCount val="18"/>
                <c:pt idx="0">
                  <c:v>4539</c:v>
                </c:pt>
                <c:pt idx="1">
                  <c:v>10128</c:v>
                </c:pt>
                <c:pt idx="2">
                  <c:v>12447</c:v>
                </c:pt>
                <c:pt idx="3">
                  <c:v>3982</c:v>
                </c:pt>
                <c:pt idx="4">
                  <c:v>9339</c:v>
                </c:pt>
                <c:pt idx="5">
                  <c:v>5086</c:v>
                </c:pt>
                <c:pt idx="6">
                  <c:v>2649</c:v>
                </c:pt>
                <c:pt idx="7">
                  <c:v>13053</c:v>
                </c:pt>
                <c:pt idx="8">
                  <c:v>4493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80C-4690-A82A-7E1526CC8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'[6]EMPLEO X PROV.'!$B$73</c:f>
              <c:strCache>
                <c:ptCount val="1"/>
                <c:pt idx="0">
                  <c:v>AGENCIAS DE VIAJES 2013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PROV.'!$B$74:$B$82</c:f>
              <c:numCache>
                <c:formatCode>General</c:formatCode>
                <c:ptCount val="9"/>
                <c:pt idx="0">
                  <c:v>63</c:v>
                </c:pt>
                <c:pt idx="1">
                  <c:v>266</c:v>
                </c:pt>
                <c:pt idx="2">
                  <c:v>179</c:v>
                </c:pt>
                <c:pt idx="3">
                  <c:v>79</c:v>
                </c:pt>
                <c:pt idx="4">
                  <c:v>186</c:v>
                </c:pt>
                <c:pt idx="5">
                  <c:v>109</c:v>
                </c:pt>
                <c:pt idx="6">
                  <c:v>38</c:v>
                </c:pt>
                <c:pt idx="7">
                  <c:v>327</c:v>
                </c:pt>
                <c:pt idx="8">
                  <c:v>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D0-4C56-8AEE-0A4AAEB378F3}"/>
            </c:ext>
          </c:extLst>
        </c:ser>
        <c:ser>
          <c:idx val="1"/>
          <c:order val="1"/>
          <c:tx>
            <c:strRef>
              <c:f>'[6]EMPLEO X PROV.'!$C$73</c:f>
              <c:strCache>
                <c:ptCount val="1"/>
                <c:pt idx="0">
                  <c:v>AGENCIAS DE VIAJES 2014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D0-4C56-8AEE-0A4AAEB37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116248"/>
        <c:axId val="510117032"/>
      </c:barChart>
      <c:catAx>
        <c:axId val="510116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7032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510117032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6248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EB3-465A-9FA2-03D1115A654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EB3-465A-9FA2-03D1115A654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EB3-465A-9FA2-03D1115A654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EB3-465A-9FA2-03D1115A654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EB3-465A-9FA2-03D1115A654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EB3-465A-9FA2-03D1115A654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EB3-465A-9FA2-03D1115A654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EB3-465A-9FA2-03D1115A654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EB3-465A-9FA2-03D1115A654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9EB3-465A-9FA2-03D1115A654B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9EB3-465A-9FA2-03D1115A654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'[6]EMPLEO X PROV.'!$C$74:$C$82</c:f>
              <c:numCache>
                <c:formatCode>General</c:formatCode>
                <c:ptCount val="9"/>
                <c:pt idx="0">
                  <c:v>72</c:v>
                </c:pt>
                <c:pt idx="1">
                  <c:v>252</c:v>
                </c:pt>
                <c:pt idx="2">
                  <c:v>183</c:v>
                </c:pt>
                <c:pt idx="3">
                  <c:v>80</c:v>
                </c:pt>
                <c:pt idx="4">
                  <c:v>201</c:v>
                </c:pt>
                <c:pt idx="5">
                  <c:v>117</c:v>
                </c:pt>
                <c:pt idx="6">
                  <c:v>43</c:v>
                </c:pt>
                <c:pt idx="7">
                  <c:v>317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9EB3-465A-9FA2-03D1115A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8-458D-A1F3-7482CC86EF18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8-458D-A1F3-7482CC86EF18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8-458D-A1F3-7482CC86EF1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438-458D-A1F3-7482CC86EF1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438-458D-A1F3-7482CC86EF1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'[6]GASTO X T.A.'!$B$10:$D$10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'[6]GASTO X T.A.'!$B$19:$D$19</c:f>
              <c:numCache>
                <c:formatCode>General</c:formatCode>
                <c:ptCount val="3"/>
                <c:pt idx="0">
                  <c:v>0.82235404847634708</c:v>
                </c:pt>
                <c:pt idx="1">
                  <c:v>4.4089557451025718E-2</c:v>
                </c:pt>
                <c:pt idx="2">
                  <c:v>0.13355639407262723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438-458D-A1F3-7482CC86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9F-43CD-BE17-55ABF7CE9D77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9F-43CD-BE17-55ABF7CE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0116640"/>
        <c:axId val="510112328"/>
      </c:barChart>
      <c:catAx>
        <c:axId val="510116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2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0112328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6640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DISTRIBUCION DEL GASTO TURISTICO 2016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00386519140731"/>
          <c:y val="0.35254295640717098"/>
          <c:w val="0.50822714471258779"/>
          <c:h val="0.376271809242269"/>
        </c:manualLayout>
      </c:layout>
      <c:pie3DChart>
        <c:varyColors val="1"/>
        <c:ser>
          <c:idx val="0"/>
          <c:order val="0"/>
          <c:tx>
            <c:strRef>
              <c:f>'[7]10.- GASTO'!$A$4</c:f>
              <c:strCache>
                <c:ptCount val="1"/>
                <c:pt idx="0">
                  <c:v>Gasto 2016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D1-4FEC-AE66-141DA18FBB5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D1-4FEC-AE66-141DA18FBB5E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D1-4FEC-AE66-141DA18FBB5E}"/>
              </c:ext>
            </c:extLst>
          </c:dPt>
          <c:dPt>
            <c:idx val="3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D1-4FEC-AE66-141DA18FBB5E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FD1-4FEC-AE66-141DA18FBB5E}"/>
              </c:ext>
            </c:extLst>
          </c:dPt>
          <c:dPt>
            <c:idx val="5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FD1-4FEC-AE66-141DA18FBB5E}"/>
              </c:ext>
            </c:extLst>
          </c:dPt>
          <c:dPt>
            <c:idx val="6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FD1-4FEC-AE66-141DA18FBB5E}"/>
              </c:ext>
            </c:extLst>
          </c:dPt>
          <c:dLbls>
            <c:dLbl>
              <c:idx val="0"/>
              <c:layout>
                <c:manualLayout>
                  <c:x val="-6.1333446425121459E-2"/>
                  <c:y val="-9.246750038598121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ALOJAMIENTO
37%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RESTAURANTE
23%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173539348874031E-2"/>
                  <c:y val="9.2210179609901605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ALIMENTACIÓN FUERA DE RESTAURANTE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DESPLAZ/
TRANSPORTE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1764199490110205E-3"/>
                  <c:y val="-5.818114845262972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992818671454219"/>
                  <c:y val="0.231373435100471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881508078994613"/>
                  <c:y val="0.207843933225847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FD1-4FEC-AE66-141DA18FBB5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9215759864276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FD1-4FEC-AE66-141DA18FBB5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'[7]10.- GASTO'!$E$5:$E$11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'[7]10.- GASTO'!$D$5:$D$11</c:f>
              <c:numCache>
                <c:formatCode>General</c:formatCode>
                <c:ptCount val="7"/>
                <c:pt idx="0">
                  <c:v>0.37516267319480162</c:v>
                </c:pt>
                <c:pt idx="1">
                  <c:v>0.22964615128933052</c:v>
                </c:pt>
                <c:pt idx="2">
                  <c:v>4.8647670560351325E-2</c:v>
                </c:pt>
                <c:pt idx="3">
                  <c:v>0.1523461908780257</c:v>
                </c:pt>
                <c:pt idx="4">
                  <c:v>8.8182728880119743E-2</c:v>
                </c:pt>
                <c:pt idx="5">
                  <c:v>8.8152988205755622E-2</c:v>
                </c:pt>
                <c:pt idx="6">
                  <c:v>1.7861596991615703E-2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FD1-4FEC-AE66-141DA18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TURISTICO EN CASTILLA  Y LEÓN AÑO 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95-4F76-94D4-1CB4F00DF9D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95-4F76-94D4-1CB4F00DF9D5}"/>
              </c:ext>
            </c:extLst>
          </c:dPt>
          <c:dPt>
            <c:idx val="2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95-4F76-94D4-1CB4F00DF9D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95-4F76-94D4-1CB4F00DF9D5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795-4F76-94D4-1CB4F00DF9D5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795-4F76-94D4-1CB4F00DF9D5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795-4F76-94D4-1CB4F00DF9D5}"/>
              </c:ext>
            </c:extLst>
          </c:dPt>
          <c:cat>
            <c:strRef>
              <c:f>'[7]11.- GASTO X PROV'!$A$6:$A$12</c:f>
              <c:strCache>
                <c:ptCount val="7"/>
                <c:pt idx="0">
                  <c:v>OTROS GASTOS</c:v>
                </c:pt>
                <c:pt idx="1">
                  <c:v>GASTO EN COMPRAS</c:v>
                </c:pt>
                <c:pt idx="2">
                  <c:v>GASTO EN CULTURA Y OCIO</c:v>
                </c:pt>
                <c:pt idx="3">
                  <c:v>GASTO EN DESPLAZAMIENTOS / TRANSPORTE</c:v>
                </c:pt>
                <c:pt idx="4">
                  <c:v>GASTO EN ALIMENTACIÓN FUERA DE RESTAURANTES</c:v>
                </c:pt>
                <c:pt idx="5">
                  <c:v>GASTO EN RESTAURANTES</c:v>
                </c:pt>
                <c:pt idx="6">
                  <c:v>GASTO EN ALOJAMIENTO</c:v>
                </c:pt>
              </c:strCache>
            </c:strRef>
          </c:cat>
          <c:val>
            <c:numRef>
              <c:f>'[7]11.- GASTO X PROV'!$B$6:$B$12</c:f>
              <c:numCache>
                <c:formatCode>General</c:formatCode>
                <c:ptCount val="7"/>
                <c:pt idx="0">
                  <c:v>20466478.715383623</c:v>
                </c:pt>
                <c:pt idx="1">
                  <c:v>101008955.56301321</c:v>
                </c:pt>
                <c:pt idx="2">
                  <c:v>101043033.52811007</c:v>
                </c:pt>
                <c:pt idx="3">
                  <c:v>174563902.34526506</c:v>
                </c:pt>
                <c:pt idx="4">
                  <c:v>55742300.900853649</c:v>
                </c:pt>
                <c:pt idx="5">
                  <c:v>263137057.09736198</c:v>
                </c:pt>
                <c:pt idx="6">
                  <c:v>429875272.03485954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795-4F76-94D4-1CB4F00DF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0115072"/>
        <c:axId val="510117424"/>
      </c:barChart>
      <c:catAx>
        <c:axId val="51011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7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0117424"/>
        <c:scaling>
          <c:orientation val="minMax"/>
          <c:max val="5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5072"/>
        <c:crosses val="autoZero"/>
        <c:crossBetween val="between"/>
        <c:majorUnit val="100000000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PROVINCIAL EN EL GASTO TURISTICO</a:t>
            </a:r>
          </a:p>
        </c:rich>
      </c:tx>
      <c:layout>
        <c:manualLayout>
          <c:xMode val="edge"/>
          <c:yMode val="edge"/>
          <c:x val="0.21558009087986488"/>
          <c:y val="3.9062541424746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404-4F55-B0C0-671C1A9E4FC9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404-4F55-B0C0-671C1A9E4F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404-4F55-B0C0-671C1A9E4F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404-4F55-B0C0-671C1A9E4F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404-4F55-B0C0-671C1A9E4F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404-4F55-B0C0-671C1A9E4F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404-4F55-B0C0-671C1A9E4FC9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404-4F55-B0C0-671C1A9E4F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404-4F55-B0C0-671C1A9E4FC9}"/>
              </c:ext>
            </c:extLst>
          </c:dPt>
          <c:dLbls>
            <c:dLbl>
              <c:idx val="0"/>
              <c:layout>
                <c:manualLayout>
                  <c:x val="-2.2152394619935234E-2"/>
                  <c:y val="-6.17457874490270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844778507152044E-2"/>
                  <c:y val="-7.990135160757777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6335673991794253E-2"/>
                  <c:y val="8.059038597892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404-4F55-B0C0-671C1A9E4F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91406615079145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404-4F55-B0C0-671C1A9E4FC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PROV'!$B$51:$J$51</c:f>
              <c:numCache>
                <c:formatCode>General</c:formatCode>
                <c:ptCount val="9"/>
                <c:pt idx="0">
                  <c:v>0.10224451150607106</c:v>
                </c:pt>
                <c:pt idx="1">
                  <c:v>0.18284955014732243</c:v>
                </c:pt>
                <c:pt idx="2">
                  <c:v>0.16978214474739742</c:v>
                </c:pt>
                <c:pt idx="3">
                  <c:v>4.8004309787058337E-2</c:v>
                </c:pt>
                <c:pt idx="4">
                  <c:v>0.17651347293831682</c:v>
                </c:pt>
                <c:pt idx="5">
                  <c:v>8.659979280188132E-2</c:v>
                </c:pt>
                <c:pt idx="6">
                  <c:v>5.8434632394953306E-2</c:v>
                </c:pt>
                <c:pt idx="7">
                  <c:v>0.12467724866153573</c:v>
                </c:pt>
                <c:pt idx="8">
                  <c:v>5.0894337015463524E-2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04-4F55-B0C0-671C1A9E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[1]Oferta!$A$97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[1]Oferta!$B$94:$J$94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[1]Oferta!$B$97:$J$97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8A-41D0-AF81-E12302B94781}"/>
            </c:ext>
          </c:extLst>
        </c:ser>
        <c:ser>
          <c:idx val="1"/>
          <c:order val="1"/>
          <c:tx>
            <c:strRef>
              <c:f>[1]Oferta!$A$96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[1]Oferta!$B$96:$J$96</c:f>
              <c:numCache>
                <c:formatCode>General</c:formatCode>
                <c:ptCount val="9"/>
                <c:pt idx="0">
                  <c:v>6130</c:v>
                </c:pt>
                <c:pt idx="1">
                  <c:v>4534</c:v>
                </c:pt>
                <c:pt idx="2">
                  <c:v>8522</c:v>
                </c:pt>
                <c:pt idx="3">
                  <c:v>1544</c:v>
                </c:pt>
                <c:pt idx="4">
                  <c:v>4616</c:v>
                </c:pt>
                <c:pt idx="5">
                  <c:v>513</c:v>
                </c:pt>
                <c:pt idx="6">
                  <c:v>888</c:v>
                </c:pt>
                <c:pt idx="7">
                  <c:v>38</c:v>
                </c:pt>
                <c:pt idx="8">
                  <c:v>3672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8A-41D0-AF81-E12302B94781}"/>
            </c:ext>
          </c:extLst>
        </c:ser>
        <c:ser>
          <c:idx val="2"/>
          <c:order val="2"/>
          <c:tx>
            <c:strRef>
              <c:f>[1]Oferta!$A$95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[1]Oferta!$B$95:$J$95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3876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8A-41D0-AF81-E12302B94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449704"/>
        <c:axId val="212450096"/>
      </c:barChart>
      <c:catAx>
        <c:axId val="212449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2450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245009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2449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TURISTICO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'[7]11.- GASTO X PROV'!$A$42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PROV'!$B$42:$J$42</c:f>
              <c:numCache>
                <c:formatCode>General</c:formatCode>
                <c:ptCount val="9"/>
                <c:pt idx="0">
                  <c:v>43256588.071134731</c:v>
                </c:pt>
                <c:pt idx="1">
                  <c:v>74276907.863293126</c:v>
                </c:pt>
                <c:pt idx="2">
                  <c:v>65650450.729032941</c:v>
                </c:pt>
                <c:pt idx="3">
                  <c:v>19526840.540526871</c:v>
                </c:pt>
                <c:pt idx="4">
                  <c:v>75908575.951156899</c:v>
                </c:pt>
                <c:pt idx="5">
                  <c:v>40536706.797117971</c:v>
                </c:pt>
                <c:pt idx="6">
                  <c:v>27716460.949042991</c:v>
                </c:pt>
                <c:pt idx="7">
                  <c:v>59122816.255874507</c:v>
                </c:pt>
                <c:pt idx="8">
                  <c:v>23879924.877679374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22-4D78-884B-284C010FA558}"/>
            </c:ext>
          </c:extLst>
        </c:ser>
        <c:ser>
          <c:idx val="1"/>
          <c:order val="1"/>
          <c:tx>
            <c:strRef>
              <c:f>'[7]11.- GASTO X PROV'!$A$43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PROV'!$B$43:$J$43</c:f>
              <c:numCache>
                <c:formatCode>General</c:formatCode>
                <c:ptCount val="9"/>
                <c:pt idx="0">
                  <c:v>23980699.359855875</c:v>
                </c:pt>
                <c:pt idx="1">
                  <c:v>54273126.823315188</c:v>
                </c:pt>
                <c:pt idx="2">
                  <c:v>36973514.809489943</c:v>
                </c:pt>
                <c:pt idx="3">
                  <c:v>12191168.216104351</c:v>
                </c:pt>
                <c:pt idx="4">
                  <c:v>47177241.662364244</c:v>
                </c:pt>
                <c:pt idx="5">
                  <c:v>23278860.869208056</c:v>
                </c:pt>
                <c:pt idx="6">
                  <c:v>20295435.151602935</c:v>
                </c:pt>
                <c:pt idx="7">
                  <c:v>31783982.036262844</c:v>
                </c:pt>
                <c:pt idx="8">
                  <c:v>13183028.169158513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22-4D78-884B-284C010FA558}"/>
            </c:ext>
          </c:extLst>
        </c:ser>
        <c:ser>
          <c:idx val="2"/>
          <c:order val="2"/>
          <c:tx>
            <c:strRef>
              <c:f>'[7]11.- GASTO X PROV'!$A$44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PROV'!$B$44:$J$44</c:f>
              <c:numCache>
                <c:formatCode>General</c:formatCode>
                <c:ptCount val="9"/>
                <c:pt idx="0">
                  <c:v>8100639.6515872227</c:v>
                </c:pt>
                <c:pt idx="1">
                  <c:v>7274506.1052333228</c:v>
                </c:pt>
                <c:pt idx="2">
                  <c:v>13111744.018223695</c:v>
                </c:pt>
                <c:pt idx="3">
                  <c:v>3811915.1032714909</c:v>
                </c:pt>
                <c:pt idx="4">
                  <c:v>8266717.7064893832</c:v>
                </c:pt>
                <c:pt idx="5">
                  <c:v>5273998.3755072877</c:v>
                </c:pt>
                <c:pt idx="6">
                  <c:v>3336700.1712192907</c:v>
                </c:pt>
                <c:pt idx="7">
                  <c:v>5289246.8962476617</c:v>
                </c:pt>
                <c:pt idx="8">
                  <c:v>1276832.8730742903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22-4D78-884B-284C010FA558}"/>
            </c:ext>
          </c:extLst>
        </c:ser>
        <c:ser>
          <c:idx val="3"/>
          <c:order val="3"/>
          <c:tx>
            <c:strRef>
              <c:f>'[7]11.- GASTO X PROV'!$A$45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PROV'!$B$45:$J$45</c:f>
              <c:numCache>
                <c:formatCode>General</c:formatCode>
                <c:ptCount val="9"/>
                <c:pt idx="0">
                  <c:v>20787250.731157299</c:v>
                </c:pt>
                <c:pt idx="1">
                  <c:v>31906304.025782079</c:v>
                </c:pt>
                <c:pt idx="2">
                  <c:v>32509443.279734451</c:v>
                </c:pt>
                <c:pt idx="3">
                  <c:v>9602370.3486550543</c:v>
                </c:pt>
                <c:pt idx="4">
                  <c:v>30786179.515931286</c:v>
                </c:pt>
                <c:pt idx="5">
                  <c:v>14389072.822801996</c:v>
                </c:pt>
                <c:pt idx="6">
                  <c:v>6021295.5870751971</c:v>
                </c:pt>
                <c:pt idx="7">
                  <c:v>19627008.059980839</c:v>
                </c:pt>
                <c:pt idx="8">
                  <c:v>8934977.9741468579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22-4D78-884B-284C010FA558}"/>
            </c:ext>
          </c:extLst>
        </c:ser>
        <c:ser>
          <c:idx val="4"/>
          <c:order val="4"/>
          <c:tx>
            <c:strRef>
              <c:f>'[7]11.- GASTO X PROV'!$A$46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Ref>
              <c:f>'[7]11.- GASTO X PROV'!$B$41:$J$41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'[7]11.- GASTO X PROV'!$B$46:$J$46</c:f>
              <c:numCache>
                <c:formatCode>General</c:formatCode>
                <c:ptCount val="9"/>
                <c:pt idx="0">
                  <c:v>13564109.428369818</c:v>
                </c:pt>
                <c:pt idx="1">
                  <c:v>18682373.66310358</c:v>
                </c:pt>
                <c:pt idx="2">
                  <c:v>22484743.491829142</c:v>
                </c:pt>
                <c:pt idx="3">
                  <c:v>3445318.8970450307</c:v>
                </c:pt>
                <c:pt idx="4">
                  <c:v>10951299.915100891</c:v>
                </c:pt>
                <c:pt idx="5">
                  <c:v>6602735.3227154156</c:v>
                </c:pt>
                <c:pt idx="6">
                  <c:v>3544720.4317779443</c:v>
                </c:pt>
                <c:pt idx="7">
                  <c:v>16900924.144037683</c:v>
                </c:pt>
                <c:pt idx="8">
                  <c:v>4866808.2341305809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C22-4D78-884B-284C010FA558}"/>
            </c:ext>
          </c:extLst>
        </c:ser>
        <c:ser>
          <c:idx val="6"/>
          <c:order val="5"/>
          <c:tx>
            <c:strRef>
              <c:f>'[7]11.- GASTO X PROV'!$A$47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Ref>
              <c:f>'[7]11.- GASTO X PROV'!$B$47:$J$47</c:f>
              <c:numCache>
                <c:formatCode>General</c:formatCode>
                <c:ptCount val="9"/>
                <c:pt idx="0">
                  <c:v>6835778.7042235881</c:v>
                </c:pt>
                <c:pt idx="1">
                  <c:v>19533215.547937214</c:v>
                </c:pt>
                <c:pt idx="2">
                  <c:v>23017943.283739515</c:v>
                </c:pt>
                <c:pt idx="3">
                  <c:v>5847050.017655802</c:v>
                </c:pt>
                <c:pt idx="4">
                  <c:v>19115273.304458998</c:v>
                </c:pt>
                <c:pt idx="5">
                  <c:v>7508343.1918200413</c:v>
                </c:pt>
                <c:pt idx="6">
                  <c:v>5047777.7786062229</c:v>
                </c:pt>
                <c:pt idx="7">
                  <c:v>8171609.8862248231</c:v>
                </c:pt>
                <c:pt idx="8">
                  <c:v>5931963.8483470054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C22-4D78-884B-284C010FA558}"/>
            </c:ext>
          </c:extLst>
        </c:ser>
        <c:ser>
          <c:idx val="5"/>
          <c:order val="6"/>
          <c:tx>
            <c:strRef>
              <c:f>'[7]11.- GASTO X PROV'!$A$48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'[7]11.- GASTO X PROV'!$B$48:$J$48</c:f>
              <c:numCache>
                <c:formatCode>General</c:formatCode>
                <c:ptCount val="9"/>
                <c:pt idx="0">
                  <c:v>630478.40315300005</c:v>
                </c:pt>
                <c:pt idx="1">
                  <c:v>3569345.9972921992</c:v>
                </c:pt>
                <c:pt idx="2">
                  <c:v>794823.81025763846</c:v>
                </c:pt>
                <c:pt idx="3">
                  <c:v>580451.19908842503</c:v>
                </c:pt>
                <c:pt idx="4">
                  <c:v>10050380.268348388</c:v>
                </c:pt>
                <c:pt idx="5">
                  <c:v>1639529.4215662484</c:v>
                </c:pt>
                <c:pt idx="6">
                  <c:v>994173.82101300557</c:v>
                </c:pt>
                <c:pt idx="7">
                  <c:v>1964217.3190059997</c:v>
                </c:pt>
                <c:pt idx="8">
                  <c:v>243078.47565871506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22-4D78-884B-284C010F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0117816"/>
        <c:axId val="510119776"/>
      </c:barChart>
      <c:catAx>
        <c:axId val="51011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9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0119776"/>
        <c:scaling>
          <c:orientation val="minMax"/>
          <c:max val="21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17816"/>
        <c:crosses val="autoZero"/>
        <c:crossBetween val="between"/>
        <c:majorUnit val="20000000"/>
        <c:minorUnit val="100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3952724474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'[7]12.- GASTO X MESES'!$A$67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MESES'!$B$67:$M$67</c:f>
              <c:numCache>
                <c:formatCode>General</c:formatCode>
                <c:ptCount val="12"/>
                <c:pt idx="0">
                  <c:v>15953930.662699502</c:v>
                </c:pt>
                <c:pt idx="1">
                  <c:v>17737831.572207</c:v>
                </c:pt>
                <c:pt idx="2">
                  <c:v>28958521.273986999</c:v>
                </c:pt>
                <c:pt idx="3">
                  <c:v>25315135.620950498</c:v>
                </c:pt>
                <c:pt idx="4">
                  <c:v>40656242.019568674</c:v>
                </c:pt>
                <c:pt idx="5">
                  <c:v>40198346.248566963</c:v>
                </c:pt>
                <c:pt idx="6">
                  <c:v>45790411.583791874</c:v>
                </c:pt>
                <c:pt idx="7">
                  <c:v>67166863.429291159</c:v>
                </c:pt>
                <c:pt idx="8">
                  <c:v>44125276.161468975</c:v>
                </c:pt>
                <c:pt idx="9">
                  <c:v>43842808.279748008</c:v>
                </c:pt>
                <c:pt idx="10">
                  <c:v>29966223.402235895</c:v>
                </c:pt>
                <c:pt idx="11">
                  <c:v>30163681.780343901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79-4232-BDF3-43C5273D697F}"/>
            </c:ext>
          </c:extLst>
        </c:ser>
        <c:ser>
          <c:idx val="1"/>
          <c:order val="1"/>
          <c:tx>
            <c:strRef>
              <c:f>'[7]12.- GASTO X MESES'!$A$68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MESES'!$B$68:$M$68</c:f>
              <c:numCache>
                <c:formatCode>General</c:formatCode>
                <c:ptCount val="12"/>
                <c:pt idx="0">
                  <c:v>10585788.427982001</c:v>
                </c:pt>
                <c:pt idx="1">
                  <c:v>12042973.375306001</c:v>
                </c:pt>
                <c:pt idx="2">
                  <c:v>19675600.879335001</c:v>
                </c:pt>
                <c:pt idx="3">
                  <c:v>17517865.700544998</c:v>
                </c:pt>
                <c:pt idx="4">
                  <c:v>24364855.168179993</c:v>
                </c:pt>
                <c:pt idx="5">
                  <c:v>24116092.719549987</c:v>
                </c:pt>
                <c:pt idx="6">
                  <c:v>27367900.384437528</c:v>
                </c:pt>
                <c:pt idx="7">
                  <c:v>39600871.408835374</c:v>
                </c:pt>
                <c:pt idx="8">
                  <c:v>26069714.131219283</c:v>
                </c:pt>
                <c:pt idx="9">
                  <c:v>25120924.761189297</c:v>
                </c:pt>
                <c:pt idx="10">
                  <c:v>18349308.507117026</c:v>
                </c:pt>
                <c:pt idx="11">
                  <c:v>18325161.633665491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79-4232-BDF3-43C5273D697F}"/>
            </c:ext>
          </c:extLst>
        </c:ser>
        <c:ser>
          <c:idx val="2"/>
          <c:order val="2"/>
          <c:tx>
            <c:strRef>
              <c:f>'[7]12.- GASTO X MESES'!$A$69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MESES'!$B$69:$M$69</c:f>
              <c:numCache>
                <c:formatCode>General</c:formatCode>
                <c:ptCount val="12"/>
                <c:pt idx="0">
                  <c:v>1800029.8979239997</c:v>
                </c:pt>
                <c:pt idx="1">
                  <c:v>1942935.5925780002</c:v>
                </c:pt>
                <c:pt idx="2">
                  <c:v>3383348.9641920007</c:v>
                </c:pt>
                <c:pt idx="3">
                  <c:v>2589220.5798530001</c:v>
                </c:pt>
                <c:pt idx="4">
                  <c:v>5320355.6599248536</c:v>
                </c:pt>
                <c:pt idx="5">
                  <c:v>5161442.4750846662</c:v>
                </c:pt>
                <c:pt idx="6">
                  <c:v>6997618.4866457311</c:v>
                </c:pt>
                <c:pt idx="7">
                  <c:v>10590718.089880418</c:v>
                </c:pt>
                <c:pt idx="8">
                  <c:v>6093129.9749410776</c:v>
                </c:pt>
                <c:pt idx="9">
                  <c:v>4776077.3812184967</c:v>
                </c:pt>
                <c:pt idx="10">
                  <c:v>3308520.4589617532</c:v>
                </c:pt>
                <c:pt idx="11">
                  <c:v>3778903.3396496461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79-4232-BDF3-43C5273D697F}"/>
            </c:ext>
          </c:extLst>
        </c:ser>
        <c:ser>
          <c:idx val="3"/>
          <c:order val="3"/>
          <c:tx>
            <c:strRef>
              <c:f>'[7]12.- GASTO X MESES'!$A$70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MESES'!$B$70:$M$70</c:f>
              <c:numCache>
                <c:formatCode>General</c:formatCode>
                <c:ptCount val="12"/>
                <c:pt idx="0">
                  <c:v>6568102.2919655005</c:v>
                </c:pt>
                <c:pt idx="1">
                  <c:v>7374167.1314289998</c:v>
                </c:pt>
                <c:pt idx="2">
                  <c:v>12290977.246477999</c:v>
                </c:pt>
                <c:pt idx="3">
                  <c:v>10689716.829193499</c:v>
                </c:pt>
                <c:pt idx="4">
                  <c:v>16740055.175958982</c:v>
                </c:pt>
                <c:pt idx="5">
                  <c:v>16288506.542470008</c:v>
                </c:pt>
                <c:pt idx="6">
                  <c:v>17554531.065655533</c:v>
                </c:pt>
                <c:pt idx="7">
                  <c:v>26585988.251113169</c:v>
                </c:pt>
                <c:pt idx="8">
                  <c:v>16230834.426187851</c:v>
                </c:pt>
                <c:pt idx="9">
                  <c:v>18182013.420645364</c:v>
                </c:pt>
                <c:pt idx="10">
                  <c:v>12980120.246352041</c:v>
                </c:pt>
                <c:pt idx="11">
                  <c:v>13078889.71781612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79-4232-BDF3-43C5273D697F}"/>
            </c:ext>
          </c:extLst>
        </c:ser>
        <c:ser>
          <c:idx val="4"/>
          <c:order val="4"/>
          <c:tx>
            <c:strRef>
              <c:f>'[7]12.- GASTO X MESES'!$A$71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MESES'!$B$71:$M$71</c:f>
              <c:numCache>
                <c:formatCode>General</c:formatCode>
                <c:ptCount val="12"/>
                <c:pt idx="0">
                  <c:v>4839398.1941180006</c:v>
                </c:pt>
                <c:pt idx="1">
                  <c:v>5206233.0497659985</c:v>
                </c:pt>
                <c:pt idx="2">
                  <c:v>8593717.4530020002</c:v>
                </c:pt>
                <c:pt idx="3">
                  <c:v>7308674.3071889989</c:v>
                </c:pt>
                <c:pt idx="4">
                  <c:v>9615447.7828321364</c:v>
                </c:pt>
                <c:pt idx="5">
                  <c:v>10173425.420790056</c:v>
                </c:pt>
                <c:pt idx="6">
                  <c:v>9945569.2459667046</c:v>
                </c:pt>
                <c:pt idx="7">
                  <c:v>14223672.982982667</c:v>
                </c:pt>
                <c:pt idx="8">
                  <c:v>9557856.4465033337</c:v>
                </c:pt>
                <c:pt idx="9">
                  <c:v>9028007.7289669868</c:v>
                </c:pt>
                <c:pt idx="10">
                  <c:v>6239210.7775981659</c:v>
                </c:pt>
                <c:pt idx="11">
                  <c:v>6311820.1383950273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79-4232-BDF3-43C5273D697F}"/>
            </c:ext>
          </c:extLst>
        </c:ser>
        <c:ser>
          <c:idx val="5"/>
          <c:order val="5"/>
          <c:tx>
            <c:strRef>
              <c:f>'[7]12.- GASTO X MESES'!$A$72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MESES'!$B$72:$M$72</c:f>
              <c:numCache>
                <c:formatCode>General</c:formatCode>
                <c:ptCount val="12"/>
                <c:pt idx="0">
                  <c:v>3779290.5231264997</c:v>
                </c:pt>
                <c:pt idx="1">
                  <c:v>4286923.6340689994</c:v>
                </c:pt>
                <c:pt idx="2">
                  <c:v>6929687.6385125006</c:v>
                </c:pt>
                <c:pt idx="3">
                  <c:v>6590320.6939590015</c:v>
                </c:pt>
                <c:pt idx="4">
                  <c:v>7282166.5240677511</c:v>
                </c:pt>
                <c:pt idx="5">
                  <c:v>7206088.1666889256</c:v>
                </c:pt>
                <c:pt idx="6">
                  <c:v>11847063.935913321</c:v>
                </c:pt>
                <c:pt idx="7">
                  <c:v>16814675.528906792</c:v>
                </c:pt>
                <c:pt idx="8">
                  <c:v>11473225.098157125</c:v>
                </c:pt>
                <c:pt idx="9">
                  <c:v>10453867.015817514</c:v>
                </c:pt>
                <c:pt idx="10">
                  <c:v>7190481.4776022341</c:v>
                </c:pt>
                <c:pt idx="11">
                  <c:v>7155165.3261925532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479-4232-BDF3-43C5273D697F}"/>
            </c:ext>
          </c:extLst>
        </c:ser>
        <c:ser>
          <c:idx val="6"/>
          <c:order val="6"/>
          <c:tx>
            <c:strRef>
              <c:f>'[7]12.- GASTO X MESES'!$A$73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MESES'!$B$73:$M$73</c:f>
              <c:numCache>
                <c:formatCode>General</c:formatCode>
                <c:ptCount val="12"/>
                <c:pt idx="0">
                  <c:v>1290030.3516919999</c:v>
                </c:pt>
                <c:pt idx="1">
                  <c:v>1512052.4972610001</c:v>
                </c:pt>
                <c:pt idx="2">
                  <c:v>2669023.3177389996</c:v>
                </c:pt>
                <c:pt idx="3">
                  <c:v>2092249.400007</c:v>
                </c:pt>
                <c:pt idx="4">
                  <c:v>6130314.747720887</c:v>
                </c:pt>
                <c:pt idx="5">
                  <c:v>5865295.4191810694</c:v>
                </c:pt>
                <c:pt idx="6">
                  <c:v>196886.41703301738</c:v>
                </c:pt>
                <c:pt idx="7">
                  <c:v>403993.99512281694</c:v>
                </c:pt>
                <c:pt idx="8">
                  <c:v>124374.60229866719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479-4232-BDF3-43C5273D6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108016"/>
        <c:axId val="510109976"/>
      </c:lineChart>
      <c:catAx>
        <c:axId val="51010801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997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10109976"/>
        <c:scaling>
          <c:orientation val="minMax"/>
          <c:max val="70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08016"/>
        <c:crosses val="autoZero"/>
        <c:crossBetween val="midCat"/>
        <c:majorUnit val="5000000"/>
        <c:minorUnit val="14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MENSUAL DEL GASTO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057-49B2-87C6-105D72A6BC9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057-49B2-87C6-105D72A6BC9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057-49B2-87C6-105D72A6BC9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057-49B2-87C6-105D72A6BC9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057-49B2-87C6-105D72A6BC9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057-49B2-87C6-105D72A6BC9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057-49B2-87C6-105D72A6BC9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057-49B2-87C6-105D72A6BC9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057-49B2-87C6-105D72A6BC9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9057-49B2-87C6-105D72A6BC9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9057-49B2-87C6-105D72A6BC9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9057-49B2-87C6-105D72A6BC9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13772822192838E-2"/>
                  <c:y val="-6.621755560548486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1929282424602672E-2"/>
                  <c:y val="-4.285833920565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0552963898380563E-2"/>
                  <c:y val="9.206695466568626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4246620115881745E-2"/>
                  <c:y val="3.852201354208162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0000891398009211E-2"/>
                  <c:y val="0.103275631402105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3798841182588034E-2"/>
                  <c:y val="-5.564590418415593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0156687961174646E-2"/>
                  <c:y val="-3.43462320128272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057-49B2-87C6-105D72A6BC9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8686131386861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057-49B2-87C6-105D72A6BC9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'[7]12.- GASTO X MESES'!$B$66:$M$66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'[7]12.- GASTO X MESES'!$B$75:$M$75</c:f>
              <c:numCache>
                <c:formatCode>General</c:formatCode>
                <c:ptCount val="12"/>
                <c:pt idx="0">
                  <c:v>3.9112518047748214E-2</c:v>
                </c:pt>
                <c:pt idx="1">
                  <c:v>4.3726216594972361E-2</c:v>
                </c:pt>
                <c:pt idx="2">
                  <c:v>7.2000534770596883E-2</c:v>
                </c:pt>
                <c:pt idx="3">
                  <c:v>6.2926212995448108E-2</c:v>
                </c:pt>
                <c:pt idx="4">
                  <c:v>9.6095201202693187E-2</c:v>
                </c:pt>
                <c:pt idx="5">
                  <c:v>9.5134994745977183E-2</c:v>
                </c:pt>
                <c:pt idx="6">
                  <c:v>0.10446510376269369</c:v>
                </c:pt>
                <c:pt idx="7">
                  <c:v>0.15306433956822738</c:v>
                </c:pt>
                <c:pt idx="8">
                  <c:v>9.9206441075334703E-2</c:v>
                </c:pt>
                <c:pt idx="9">
                  <c:v>9.7284825444888451E-2</c:v>
                </c:pt>
                <c:pt idx="10">
                  <c:v>6.8159170881432918E-2</c:v>
                </c:pt>
                <c:pt idx="11">
                  <c:v>6.8824440909987031E-2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9057-49B2-87C6-105D72A6B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SEGÚN EL TIPO DE ALOJAMIENTO UTILIZADO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'[7]13.- GASTO X T.A.'!$B$7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T.A.'!$B$8:$B$14</c:f>
              <c:numCache>
                <c:formatCode>General</c:formatCode>
                <c:ptCount val="7"/>
                <c:pt idx="0">
                  <c:v>356190515.12041378</c:v>
                </c:pt>
                <c:pt idx="1">
                  <c:v>214780389.0136373</c:v>
                </c:pt>
                <c:pt idx="2">
                  <c:v>35666387.904880017</c:v>
                </c:pt>
                <c:pt idx="3">
                  <c:v>135659118.6643112</c:v>
                </c:pt>
                <c:pt idx="4">
                  <c:v>82585293.974696532</c:v>
                </c:pt>
                <c:pt idx="5">
                  <c:v>86989414.070020169</c:v>
                </c:pt>
                <c:pt idx="6">
                  <c:v>18033376.883087687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E8-4028-A91D-A5DF075A883A}"/>
            </c:ext>
          </c:extLst>
        </c:ser>
        <c:ser>
          <c:idx val="1"/>
          <c:order val="1"/>
          <c:tx>
            <c:strRef>
              <c:f>'[7]13.- GASTO X T.A.'!$C$7</c:f>
              <c:strCache>
                <c:ptCount val="1"/>
                <c:pt idx="0">
                  <c:v>CAMPAMENTOS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T.A.'!$C$8:$C$14</c:f>
              <c:numCache>
                <c:formatCode>General</c:formatCode>
                <c:ptCount val="7"/>
                <c:pt idx="0">
                  <c:v>10659967.855028495</c:v>
                </c:pt>
                <c:pt idx="1">
                  <c:v>9284472.2718834896</c:v>
                </c:pt>
                <c:pt idx="2">
                  <c:v>5922194.0073767025</c:v>
                </c:pt>
                <c:pt idx="3">
                  <c:v>6932704.3109976593</c:v>
                </c:pt>
                <c:pt idx="4">
                  <c:v>4241645.7511796886</c:v>
                </c:pt>
                <c:pt idx="5">
                  <c:v>4144861.124135213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E8-4028-A91D-A5DF075A883A}"/>
            </c:ext>
          </c:extLst>
        </c:ser>
        <c:ser>
          <c:idx val="2"/>
          <c:order val="2"/>
          <c:tx>
            <c:strRef>
              <c:f>'[7]13.- GASTO X T.A.'!$D$7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strRef>
              <c:f>'[7]13.- GASTO X T.A.'!$A$8:$A$14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'[7]13.- GASTO X T.A.'!$D$8:$D$14</c:f>
              <c:numCache>
                <c:formatCode>General</c:formatCode>
                <c:ptCount val="7"/>
                <c:pt idx="0">
                  <c:v>63024789.059417062</c:v>
                </c:pt>
                <c:pt idx="1">
                  <c:v>39072195.811841168</c:v>
                </c:pt>
                <c:pt idx="2">
                  <c:v>14153718.988596929</c:v>
                </c:pt>
                <c:pt idx="3">
                  <c:v>31972079.369956192</c:v>
                </c:pt>
                <c:pt idx="4">
                  <c:v>14216093.802233871</c:v>
                </c:pt>
                <c:pt idx="5">
                  <c:v>9874680.3688578289</c:v>
                </c:pt>
                <c:pt idx="6">
                  <c:v>2433101.8322959342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E8-4028-A91D-A5DF075A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0122128"/>
        <c:axId val="510123304"/>
      </c:barChart>
      <c:catAx>
        <c:axId val="510122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3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0123304"/>
        <c:scaling>
          <c:orientation val="minMax"/>
          <c:max val="35000000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2128"/>
        <c:crosses val="autoZero"/>
        <c:crossBetween val="between"/>
        <c:majorUnit val="50000000"/>
        <c:minorUnit val="10000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755" b="1" i="0" u="none" strike="noStrike" baseline="0">
                <a:solidFill>
                  <a:srgbClr val="80808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2-4D1C-ADE7-D928DDA06A60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82-4D1C-ADE7-D928DDA06A60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2-4D1C-ADE7-D928DDA06A60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2-4D1C-ADE7-D928DDA06A60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D82-4D1C-ADE7-D928DDA06A60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D82-4D1C-ADE7-D928DDA06A60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D82-4D1C-ADE7-D928DDA0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125656"/>
        <c:axId val="510125264"/>
      </c:lineChart>
      <c:catAx>
        <c:axId val="51012565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52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10125264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5656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0C-48A3-9E46-A130815AC8D5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30C-48A3-9E46-A130815AC8D5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0C-48A3-9E46-A130815AC8D5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30C-48A3-9E46-A130815AC8D5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30C-48A3-9E46-A130815AC8D5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30C-48A3-9E46-A130815AC8D5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30C-48A3-9E46-A130815AC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126048"/>
        <c:axId val="510120952"/>
      </c:lineChart>
      <c:catAx>
        <c:axId val="51012604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09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10120952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6048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B2-4B5D-B156-99AF7B001643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2B2-4B5D-B156-99AF7B001643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2B2-4B5D-B156-99AF7B001643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2B2-4B5D-B156-99AF7B001643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2B2-4B5D-B156-99AF7B001643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2B2-4B5D-B156-99AF7B001643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2B2-4B5D-B156-99AF7B001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121344"/>
        <c:axId val="510122520"/>
      </c:lineChart>
      <c:catAx>
        <c:axId val="51012134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25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10122520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1344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E6-4287-B9FD-E67CB6CE3B2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E6-4287-B9FD-E67CB6CE3B27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E6-4287-B9FD-E67CB6CE3B27}"/>
              </c:ext>
            </c:extLst>
          </c:dPt>
          <c:dLbls>
            <c:dLbl>
              <c:idx val="0"/>
              <c:layout>
                <c:manualLayout>
                  <c:x val="0.10631035735917627"/>
                  <c:y val="-6.695182516478115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HOTEL.
81%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CAMP.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T. RURAL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1076923076923073"/>
                  <c:y val="0.39147434999678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076923076923075"/>
                  <c:y val="0.550389680193496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38461538461538"/>
                  <c:y val="0.759692798013558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646153846153846"/>
                  <c:y val="0.821708536626910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307692307692309"/>
                  <c:y val="0.82558452029024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06"/>
                  <c:y val="0.5697695985101687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769230769230769"/>
                  <c:y val="0.263566889106744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CE6-4287-B9FD-E67CB6CE3B2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29538461538461541"/>
                  <c:y val="0.24806295445340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E6-4287-B9FD-E67CB6CE3B2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'[7]13.- GASTO X T.A.'!$B$7:$D$7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ALOJ. TURISMO RURAL</c:v>
                </c:pt>
              </c:strCache>
            </c:strRef>
          </c:cat>
          <c:val>
            <c:numRef>
              <c:f>'[7]13.- GASTO X T.A.'!$B$16:$D$16</c:f>
              <c:numCache>
                <c:formatCode>General</c:formatCode>
                <c:ptCount val="3"/>
                <c:pt idx="0">
                  <c:v>0.81155041727665822</c:v>
                </c:pt>
                <c:pt idx="1">
                  <c:v>3.5943895435351737E-2</c:v>
                </c:pt>
                <c:pt idx="2">
                  <c:v>0.15250568728799019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CE6-4287-B9FD-E67CB6CE3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CAMPAMENTOS DE TURISMO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T.A.'!$A$176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T.A.'!$B$176:$M$176</c:f>
              <c:numCache>
                <c:formatCode>General</c:formatCode>
                <c:ptCount val="12"/>
                <c:pt idx="0">
                  <c:v>41989.316518</c:v>
                </c:pt>
                <c:pt idx="1">
                  <c:v>41204.846791000004</c:v>
                </c:pt>
                <c:pt idx="2">
                  <c:v>301967.71103899996</c:v>
                </c:pt>
                <c:pt idx="3">
                  <c:v>216313.40014800002</c:v>
                </c:pt>
                <c:pt idx="4">
                  <c:v>878765.68682399986</c:v>
                </c:pt>
                <c:pt idx="5">
                  <c:v>1432867.660873</c:v>
                </c:pt>
                <c:pt idx="6">
                  <c:v>2361000.2988330736</c:v>
                </c:pt>
                <c:pt idx="7">
                  <c:v>4090788.5889991438</c:v>
                </c:pt>
                <c:pt idx="8">
                  <c:v>766914.96274925023</c:v>
                </c:pt>
                <c:pt idx="9">
                  <c:v>357620.35290592373</c:v>
                </c:pt>
                <c:pt idx="10">
                  <c:v>97073.253064955585</c:v>
                </c:pt>
                <c:pt idx="11">
                  <c:v>73461.776283149215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46-4365-BBEC-B8FC6F4BD93F}"/>
            </c:ext>
          </c:extLst>
        </c:ser>
        <c:ser>
          <c:idx val="1"/>
          <c:order val="1"/>
          <c:tx>
            <c:strRef>
              <c:f>'[7]13.- GASTO X T.A.'!$A$177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T.A.'!$B$177:$M$177</c:f>
              <c:numCache>
                <c:formatCode>General</c:formatCode>
                <c:ptCount val="12"/>
                <c:pt idx="0">
                  <c:v>45084.473947999999</c:v>
                </c:pt>
                <c:pt idx="1">
                  <c:v>41864.343319</c:v>
                </c:pt>
                <c:pt idx="2">
                  <c:v>251464.05681499999</c:v>
                </c:pt>
                <c:pt idx="3">
                  <c:v>211291.91328600002</c:v>
                </c:pt>
                <c:pt idx="4">
                  <c:v>498534.84740500001</c:v>
                </c:pt>
                <c:pt idx="5">
                  <c:v>735519.56323099998</c:v>
                </c:pt>
                <c:pt idx="6">
                  <c:v>2392685.7702817796</c:v>
                </c:pt>
                <c:pt idx="7">
                  <c:v>4011522.2381913275</c:v>
                </c:pt>
                <c:pt idx="8">
                  <c:v>678816.10656002816</c:v>
                </c:pt>
                <c:pt idx="9">
                  <c:v>277397.19789039221</c:v>
                </c:pt>
                <c:pt idx="10">
                  <c:v>85491.951537633868</c:v>
                </c:pt>
                <c:pt idx="11">
                  <c:v>54799.809418330464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46-4365-BBEC-B8FC6F4BD93F}"/>
            </c:ext>
          </c:extLst>
        </c:ser>
        <c:ser>
          <c:idx val="2"/>
          <c:order val="2"/>
          <c:tx>
            <c:strRef>
              <c:f>'[7]13.- GASTO X T.A.'!$A$178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T.A.'!$B$178:$M$178</c:f>
              <c:numCache>
                <c:formatCode>General</c:formatCode>
                <c:ptCount val="12"/>
                <c:pt idx="0">
                  <c:v>36279.020896000002</c:v>
                </c:pt>
                <c:pt idx="1">
                  <c:v>37865.083774999999</c:v>
                </c:pt>
                <c:pt idx="2">
                  <c:v>197229.526029</c:v>
                </c:pt>
                <c:pt idx="3">
                  <c:v>163555.38484400001</c:v>
                </c:pt>
                <c:pt idx="4">
                  <c:v>447117.55430100008</c:v>
                </c:pt>
                <c:pt idx="5">
                  <c:v>566277.53162700008</c:v>
                </c:pt>
                <c:pt idx="6">
                  <c:v>1393449.696523004</c:v>
                </c:pt>
                <c:pt idx="7">
                  <c:v>2240650.9513686015</c:v>
                </c:pt>
                <c:pt idx="8">
                  <c:v>408091.65283852525</c:v>
                </c:pt>
                <c:pt idx="9">
                  <c:v>285872.63846080366</c:v>
                </c:pt>
                <c:pt idx="10">
                  <c:v>73809.876125933253</c:v>
                </c:pt>
                <c:pt idx="11">
                  <c:v>71995.090587834871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46-4365-BBEC-B8FC6F4BD93F}"/>
            </c:ext>
          </c:extLst>
        </c:ser>
        <c:ser>
          <c:idx val="3"/>
          <c:order val="3"/>
          <c:tx>
            <c:strRef>
              <c:f>'[7]13.- GASTO X T.A.'!$A$179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T.A.'!$B$179:$M$179</c:f>
              <c:numCache>
                <c:formatCode>General</c:formatCode>
                <c:ptCount val="12"/>
                <c:pt idx="0">
                  <c:v>61241.896422000005</c:v>
                </c:pt>
                <c:pt idx="1">
                  <c:v>63111.985295999999</c:v>
                </c:pt>
                <c:pt idx="2">
                  <c:v>316846.70816600003</c:v>
                </c:pt>
                <c:pt idx="3">
                  <c:v>268605.63078000001</c:v>
                </c:pt>
                <c:pt idx="4">
                  <c:v>321856.66413200001</c:v>
                </c:pt>
                <c:pt idx="5">
                  <c:v>406185.90632800001</c:v>
                </c:pt>
                <c:pt idx="6">
                  <c:v>1682418.45731639</c:v>
                </c:pt>
                <c:pt idx="7">
                  <c:v>2814834.8964271047</c:v>
                </c:pt>
                <c:pt idx="8">
                  <c:v>559205.45079875609</c:v>
                </c:pt>
                <c:pt idx="9">
                  <c:v>294631.33658726059</c:v>
                </c:pt>
                <c:pt idx="10">
                  <c:v>79830.885145265347</c:v>
                </c:pt>
                <c:pt idx="11">
                  <c:v>63934.493598881789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46-4365-BBEC-B8FC6F4BD93F}"/>
            </c:ext>
          </c:extLst>
        </c:ser>
        <c:ser>
          <c:idx val="4"/>
          <c:order val="4"/>
          <c:tx>
            <c:strRef>
              <c:f>'[7]13.- GASTO X T.A.'!$A$180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T.A.'!$B$180:$M$180</c:f>
              <c:numCache>
                <c:formatCode>General</c:formatCode>
                <c:ptCount val="12"/>
                <c:pt idx="0">
                  <c:v>54513.359393999999</c:v>
                </c:pt>
                <c:pt idx="1">
                  <c:v>50226.561118999998</c:v>
                </c:pt>
                <c:pt idx="2">
                  <c:v>305330.89753099997</c:v>
                </c:pt>
                <c:pt idx="3">
                  <c:v>244242.01419199997</c:v>
                </c:pt>
                <c:pt idx="4">
                  <c:v>347702.855996</c:v>
                </c:pt>
                <c:pt idx="5">
                  <c:v>642417.92013500002</c:v>
                </c:pt>
                <c:pt idx="6">
                  <c:v>834159.99066539004</c:v>
                </c:pt>
                <c:pt idx="7">
                  <c:v>1401327.1557384667</c:v>
                </c:pt>
                <c:pt idx="8">
                  <c:v>209304.9404523102</c:v>
                </c:pt>
                <c:pt idx="9">
                  <c:v>109770.68634782609</c:v>
                </c:pt>
                <c:pt idx="10">
                  <c:v>21477.647700483096</c:v>
                </c:pt>
                <c:pt idx="11">
                  <c:v>21171.721908212563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B46-4365-BBEC-B8FC6F4BD93F}"/>
            </c:ext>
          </c:extLst>
        </c:ser>
        <c:ser>
          <c:idx val="5"/>
          <c:order val="5"/>
          <c:tx>
            <c:strRef>
              <c:f>'[7]13.- GASTO X T.A.'!$A$181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T.A.'!$B$181:$M$181</c:f>
              <c:numCache>
                <c:formatCode>General</c:formatCode>
                <c:ptCount val="12"/>
                <c:pt idx="0">
                  <c:v>38494.795054000002</c:v>
                </c:pt>
                <c:pt idx="1">
                  <c:v>39484.702775000005</c:v>
                </c:pt>
                <c:pt idx="2">
                  <c:v>176880.26785100001</c:v>
                </c:pt>
                <c:pt idx="3">
                  <c:v>165067.21973600003</c:v>
                </c:pt>
                <c:pt idx="4">
                  <c:v>240556.96051099998</c:v>
                </c:pt>
                <c:pt idx="5">
                  <c:v>291728.16681000002</c:v>
                </c:pt>
                <c:pt idx="6">
                  <c:v>1136486.8732326473</c:v>
                </c:pt>
                <c:pt idx="7">
                  <c:v>1688102.4145360757</c:v>
                </c:pt>
                <c:pt idx="8">
                  <c:v>229107.83579108943</c:v>
                </c:pt>
                <c:pt idx="9">
                  <c:v>90028.450840351681</c:v>
                </c:pt>
                <c:pt idx="10">
                  <c:v>27613.105715930207</c:v>
                </c:pt>
                <c:pt idx="11">
                  <c:v>21310.331282118848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B46-4365-BBEC-B8FC6F4BD93F}"/>
            </c:ext>
          </c:extLst>
        </c:ser>
        <c:ser>
          <c:idx val="6"/>
          <c:order val="6"/>
          <c:tx>
            <c:strRef>
              <c:f>'[7]13.- GASTO X T.A.'!$A$182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T.A.'!$B$175:$M$175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T.A.'!$B$182:$M$182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B46-4365-BBEC-B8FC6F4BD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127616"/>
        <c:axId val="510121736"/>
      </c:lineChart>
      <c:catAx>
        <c:axId val="51012761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173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10121736"/>
        <c:scaling>
          <c:orientation val="minMax"/>
          <c:max val="6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7616"/>
        <c:crosses val="autoZero"/>
        <c:crossBetween val="midCat"/>
        <c:majorUnit val="500000"/>
        <c:minorUnit val="12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T.A.'!$A$80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T.A.'!$B$80:$M$80</c:f>
              <c:numCache>
                <c:formatCode>General</c:formatCode>
                <c:ptCount val="12"/>
                <c:pt idx="0">
                  <c:v>14113339.923602501</c:v>
                </c:pt>
                <c:pt idx="1">
                  <c:v>15306013.539667998</c:v>
                </c:pt>
                <c:pt idx="2">
                  <c:v>23678504.545362003</c:v>
                </c:pt>
                <c:pt idx="3">
                  <c:v>21320626.657753501</c:v>
                </c:pt>
                <c:pt idx="4">
                  <c:v>34369627.147639662</c:v>
                </c:pt>
                <c:pt idx="5">
                  <c:v>33642570.83665096</c:v>
                </c:pt>
                <c:pt idx="6">
                  <c:v>36579322.183931194</c:v>
                </c:pt>
                <c:pt idx="7">
                  <c:v>49622587.381478384</c:v>
                </c:pt>
                <c:pt idx="8">
                  <c:v>38375990.282560796</c:v>
                </c:pt>
                <c:pt idx="9">
                  <c:v>37958245.071054205</c:v>
                </c:pt>
                <c:pt idx="10">
                  <c:v>26211902.849568442</c:v>
                </c:pt>
                <c:pt idx="11">
                  <c:v>25011784.701144241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76-4EB5-801D-66F03D1C3F5C}"/>
            </c:ext>
          </c:extLst>
        </c:ser>
        <c:ser>
          <c:idx val="1"/>
          <c:order val="1"/>
          <c:tx>
            <c:strRef>
              <c:f>'[7]13.- GASTO X T.A.'!$A$81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T.A.'!$B$81:$M$81</c:f>
              <c:numCache>
                <c:formatCode>General</c:formatCode>
                <c:ptCount val="12"/>
                <c:pt idx="0">
                  <c:v>9106242.2550030015</c:v>
                </c:pt>
                <c:pt idx="1">
                  <c:v>10129461.124857001</c:v>
                </c:pt>
                <c:pt idx="2">
                  <c:v>15776323.124334</c:v>
                </c:pt>
                <c:pt idx="3">
                  <c:v>14286153.010459999</c:v>
                </c:pt>
                <c:pt idx="4">
                  <c:v>20095385.460652992</c:v>
                </c:pt>
                <c:pt idx="5">
                  <c:v>19969388.010972988</c:v>
                </c:pt>
                <c:pt idx="6">
                  <c:v>21596650.651431151</c:v>
                </c:pt>
                <c:pt idx="7">
                  <c:v>29331516.322797518</c:v>
                </c:pt>
                <c:pt idx="8">
                  <c:v>22984629.190601259</c:v>
                </c:pt>
                <c:pt idx="9">
                  <c:v>21024930.11102831</c:v>
                </c:pt>
                <c:pt idx="10">
                  <c:v>15713090.536101123</c:v>
                </c:pt>
                <c:pt idx="11">
                  <c:v>14766619.21539796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76-4EB5-801D-66F03D1C3F5C}"/>
            </c:ext>
          </c:extLst>
        </c:ser>
        <c:ser>
          <c:idx val="2"/>
          <c:order val="2"/>
          <c:tx>
            <c:strRef>
              <c:f>'[7]13.- GASTO X T.A.'!$A$82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T.A.'!$B$82:$M$82</c:f>
              <c:numCache>
                <c:formatCode>General</c:formatCode>
                <c:ptCount val="12"/>
                <c:pt idx="0">
                  <c:v>1605147.3859999999</c:v>
                </c:pt>
                <c:pt idx="1">
                  <c:v>1651260.7490369999</c:v>
                </c:pt>
                <c:pt idx="2">
                  <c:v>2707651.0592809999</c:v>
                </c:pt>
                <c:pt idx="3">
                  <c:v>2076340.1582730003</c:v>
                </c:pt>
                <c:pt idx="4">
                  <c:v>3411506.3319558548</c:v>
                </c:pt>
                <c:pt idx="5">
                  <c:v>3134184.6833766676</c:v>
                </c:pt>
                <c:pt idx="6">
                  <c:v>4220473.0741553977</c:v>
                </c:pt>
                <c:pt idx="7">
                  <c:v>5719738.5254114484</c:v>
                </c:pt>
                <c:pt idx="8">
                  <c:v>4649726.6789076664</c:v>
                </c:pt>
                <c:pt idx="9">
                  <c:v>2644962.4894324737</c:v>
                </c:pt>
                <c:pt idx="10">
                  <c:v>1928737.792279599</c:v>
                </c:pt>
                <c:pt idx="11">
                  <c:v>1916658.9767699079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76-4EB5-801D-66F03D1C3F5C}"/>
            </c:ext>
          </c:extLst>
        </c:ser>
        <c:ser>
          <c:idx val="3"/>
          <c:order val="3"/>
          <c:tx>
            <c:strRef>
              <c:f>'[7]13.- GASTO X T.A.'!$A$83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T.A.'!$B$83:$M$83</c:f>
              <c:numCache>
                <c:formatCode>General</c:formatCode>
                <c:ptCount val="12"/>
                <c:pt idx="0">
                  <c:v>5467999.5096225003</c:v>
                </c:pt>
                <c:pt idx="1">
                  <c:v>5898055.7326769996</c:v>
                </c:pt>
                <c:pt idx="2">
                  <c:v>9218751.359313</c:v>
                </c:pt>
                <c:pt idx="3">
                  <c:v>8329838.9642115002</c:v>
                </c:pt>
                <c:pt idx="4">
                  <c:v>14370261.625723979</c:v>
                </c:pt>
                <c:pt idx="5">
                  <c:v>13825658.677760009</c:v>
                </c:pt>
                <c:pt idx="6">
                  <c:v>12889943.226241671</c:v>
                </c:pt>
                <c:pt idx="7">
                  <c:v>17537274.603104677</c:v>
                </c:pt>
                <c:pt idx="8">
                  <c:v>13599902.792002246</c:v>
                </c:pt>
                <c:pt idx="9">
                  <c:v>14418145.299863817</c:v>
                </c:pt>
                <c:pt idx="10">
                  <c:v>10404020.885998419</c:v>
                </c:pt>
                <c:pt idx="11">
                  <c:v>9699265.9877923951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76-4EB5-801D-66F03D1C3F5C}"/>
            </c:ext>
          </c:extLst>
        </c:ser>
        <c:ser>
          <c:idx val="4"/>
          <c:order val="4"/>
          <c:tx>
            <c:strRef>
              <c:f>'[7]13.- GASTO X T.A.'!$A$84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T.A.'!$B$84:$M$84</c:f>
              <c:numCache>
                <c:formatCode>General</c:formatCode>
                <c:ptCount val="12"/>
                <c:pt idx="0">
                  <c:v>4479320.6687639998</c:v>
                </c:pt>
                <c:pt idx="1">
                  <c:v>4751678.6406530002</c:v>
                </c:pt>
                <c:pt idx="2">
                  <c:v>7472923.1606010003</c:v>
                </c:pt>
                <c:pt idx="3">
                  <c:v>6440806.860781</c:v>
                </c:pt>
                <c:pt idx="4">
                  <c:v>7899325.1410441371</c:v>
                </c:pt>
                <c:pt idx="5">
                  <c:v>8137557.6748890579</c:v>
                </c:pt>
                <c:pt idx="6">
                  <c:v>7968943.0004226631</c:v>
                </c:pt>
                <c:pt idx="7">
                  <c:v>10509896.01739211</c:v>
                </c:pt>
                <c:pt idx="8">
                  <c:v>8518783.0726645757</c:v>
                </c:pt>
                <c:pt idx="9">
                  <c:v>7061796.9845638275</c:v>
                </c:pt>
                <c:pt idx="10">
                  <c:v>4867482.0922938222</c:v>
                </c:pt>
                <c:pt idx="11">
                  <c:v>4476780.6606273288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476-4EB5-801D-66F03D1C3F5C}"/>
            </c:ext>
          </c:extLst>
        </c:ser>
        <c:ser>
          <c:idx val="5"/>
          <c:order val="5"/>
          <c:tx>
            <c:strRef>
              <c:f>'[7]13.- GASTO X T.A.'!$A$85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T.A.'!$B$85:$M$85</c:f>
              <c:numCache>
                <c:formatCode>General</c:formatCode>
                <c:ptCount val="12"/>
                <c:pt idx="0">
                  <c:v>3265604.7815065002</c:v>
                </c:pt>
                <c:pt idx="1">
                  <c:v>3614401.9538300005</c:v>
                </c:pt>
                <c:pt idx="2">
                  <c:v>5532903.5386095</c:v>
                </c:pt>
                <c:pt idx="3">
                  <c:v>5392910.963761</c:v>
                </c:pt>
                <c:pt idx="4">
                  <c:v>6433220.3900867514</c:v>
                </c:pt>
                <c:pt idx="5">
                  <c:v>6359454.7926789271</c:v>
                </c:pt>
                <c:pt idx="6">
                  <c:v>10024497.954243686</c:v>
                </c:pt>
                <c:pt idx="7">
                  <c:v>13755507.688523032</c:v>
                </c:pt>
                <c:pt idx="8">
                  <c:v>10755155.648204641</c:v>
                </c:pt>
                <c:pt idx="9">
                  <c:v>9258984.3744534962</c:v>
                </c:pt>
                <c:pt idx="10">
                  <c:v>6452905.2731732251</c:v>
                </c:pt>
                <c:pt idx="11">
                  <c:v>6143866.7109494153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476-4EB5-801D-66F03D1C3F5C}"/>
            </c:ext>
          </c:extLst>
        </c:ser>
        <c:ser>
          <c:idx val="6"/>
          <c:order val="6"/>
          <c:tx>
            <c:strRef>
              <c:f>'[7]13.- GASTO X T.A.'!$A$86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T.A.'!$B$79:$M$79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T.A.'!$B$86:$M$86</c:f>
              <c:numCache>
                <c:formatCode>General</c:formatCode>
                <c:ptCount val="12"/>
                <c:pt idx="0">
                  <c:v>1096559.0883190001</c:v>
                </c:pt>
                <c:pt idx="1">
                  <c:v>1231748.5284149998</c:v>
                </c:pt>
                <c:pt idx="2">
                  <c:v>1833801.245746</c:v>
                </c:pt>
                <c:pt idx="3">
                  <c:v>1511024.6967829999</c:v>
                </c:pt>
                <c:pt idx="4">
                  <c:v>6121340.6736308858</c:v>
                </c:pt>
                <c:pt idx="5">
                  <c:v>5857505.4274790687</c:v>
                </c:pt>
                <c:pt idx="6">
                  <c:v>54935.666277210876</c:v>
                </c:pt>
                <c:pt idx="7">
                  <c:v>89936.246375858551</c:v>
                </c:pt>
                <c:pt idx="8">
                  <c:v>54267.342733497884</c:v>
                </c:pt>
                <c:pt idx="9">
                  <c:v>68853.963691797078</c:v>
                </c:pt>
                <c:pt idx="10">
                  <c:v>65435.028000335806</c:v>
                </c:pt>
                <c:pt idx="11">
                  <c:v>47968.975636031668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476-4EB5-801D-66F03D1C3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124088"/>
        <c:axId val="510124480"/>
      </c:lineChart>
      <c:catAx>
        <c:axId val="51012408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448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10124480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0124088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62</c:v>
                </c:pt>
                <c:pt idx="2">
                  <c:v>58</c:v>
                </c:pt>
                <c:pt idx="3">
                  <c:v>10</c:v>
                </c:pt>
                <c:pt idx="4">
                  <c:v>28</c:v>
                </c:pt>
                <c:pt idx="5">
                  <c:v>29</c:v>
                </c:pt>
                <c:pt idx="6">
                  <c:v>42</c:v>
                </c:pt>
                <c:pt idx="7">
                  <c:v>8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93-43BC-9557-F5AF48EF0E59}"/>
            </c:ext>
          </c:extLst>
        </c:ser>
        <c:ser>
          <c:idx val="1"/>
          <c:order val="1"/>
          <c:tx>
            <c:strRef>
              <c:f>[1]Oferta!$D$105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[1]Oferta!$D$107:$D$115</c:f>
              <c:numCache>
                <c:formatCode>General</c:formatCode>
                <c:ptCount val="9"/>
                <c:pt idx="0">
                  <c:v>809</c:v>
                </c:pt>
                <c:pt idx="1">
                  <c:v>272</c:v>
                </c:pt>
                <c:pt idx="2">
                  <c:v>355</c:v>
                </c:pt>
                <c:pt idx="3">
                  <c:v>211</c:v>
                </c:pt>
                <c:pt idx="4">
                  <c:v>451</c:v>
                </c:pt>
                <c:pt idx="5">
                  <c:v>323</c:v>
                </c:pt>
                <c:pt idx="6">
                  <c:v>237</c:v>
                </c:pt>
                <c:pt idx="7">
                  <c:v>130</c:v>
                </c:pt>
                <c:pt idx="8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93-43BC-9557-F5AF48EF0E59}"/>
            </c:ext>
          </c:extLst>
        </c:ser>
        <c:ser>
          <c:idx val="2"/>
          <c:order val="2"/>
          <c:tx>
            <c:strRef>
              <c:f>[1]Oferta!$F$105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[1]Oferta!$F$107:$F$115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C93-43BC-9557-F5AF48EF0E59}"/>
            </c:ext>
          </c:extLst>
        </c:ser>
        <c:ser>
          <c:idx val="3"/>
          <c:order val="3"/>
          <c:tx>
            <c:strRef>
              <c:f>[1]Oferta!$H$105</c:f>
              <c:strCache>
                <c:ptCount val="1"/>
                <c:pt idx="0">
                  <c:v>C.T.R.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[1]Oferta!$H$107:$H$115</c:f>
              <c:numCache>
                <c:formatCode>General</c:formatCode>
                <c:ptCount val="9"/>
                <c:pt idx="0">
                  <c:v>58</c:v>
                </c:pt>
                <c:pt idx="1">
                  <c:v>86</c:v>
                </c:pt>
                <c:pt idx="2">
                  <c:v>122</c:v>
                </c:pt>
                <c:pt idx="3">
                  <c:v>32</c:v>
                </c:pt>
                <c:pt idx="4">
                  <c:v>57</c:v>
                </c:pt>
                <c:pt idx="5">
                  <c:v>51</c:v>
                </c:pt>
                <c:pt idx="6">
                  <c:v>36</c:v>
                </c:pt>
                <c:pt idx="7">
                  <c:v>33</c:v>
                </c:pt>
                <c:pt idx="8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C93-43BC-9557-F5AF48EF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6879776"/>
        <c:axId val="316879384"/>
        <c:axId val="0"/>
      </c:bar3DChart>
      <c:catAx>
        <c:axId val="3168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79384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6879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79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'[7]13.- GASTO X T.A.'!$A$269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T.A.'!$B$269:$M$269</c:f>
              <c:numCache>
                <c:formatCode>General</c:formatCode>
                <c:ptCount val="12"/>
                <c:pt idx="0">
                  <c:v>1798601.422579</c:v>
                </c:pt>
                <c:pt idx="1">
                  <c:v>2390613.1857479997</c:v>
                </c:pt>
                <c:pt idx="2">
                  <c:v>4978049.0175860003</c:v>
                </c:pt>
                <c:pt idx="3">
                  <c:v>3778195.5630490002</c:v>
                </c:pt>
                <c:pt idx="4">
                  <c:v>5407849.1851050006</c:v>
                </c:pt>
                <c:pt idx="5">
                  <c:v>5122907.7510430003</c:v>
                </c:pt>
                <c:pt idx="6">
                  <c:v>6850089.1010276079</c:v>
                </c:pt>
                <c:pt idx="7">
                  <c:v>13453487.458813624</c:v>
                </c:pt>
                <c:pt idx="8">
                  <c:v>4982370.9161589369</c:v>
                </c:pt>
                <c:pt idx="9">
                  <c:v>5526942.8557878882</c:v>
                </c:pt>
                <c:pt idx="10">
                  <c:v>3657247.2996024969</c:v>
                </c:pt>
                <c:pt idx="11">
                  <c:v>5078435.3029165147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67-4DD8-AC72-94B2CABCAE54}"/>
            </c:ext>
          </c:extLst>
        </c:ser>
        <c:ser>
          <c:idx val="1"/>
          <c:order val="1"/>
          <c:tx>
            <c:strRef>
              <c:f>'[7]13.- GASTO X T.A.'!$A$270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T.A.'!$B$270:$M$270</c:f>
              <c:numCache>
                <c:formatCode>General</c:formatCode>
                <c:ptCount val="12"/>
                <c:pt idx="0">
                  <c:v>1434461.699031</c:v>
                </c:pt>
                <c:pt idx="1">
                  <c:v>1871647.9071300002</c:v>
                </c:pt>
                <c:pt idx="2">
                  <c:v>3647813.6981859999</c:v>
                </c:pt>
                <c:pt idx="3">
                  <c:v>3020420.7767990003</c:v>
                </c:pt>
                <c:pt idx="4">
                  <c:v>3770934.8601220003</c:v>
                </c:pt>
                <c:pt idx="5">
                  <c:v>3411185.1453459999</c:v>
                </c:pt>
                <c:pt idx="6">
                  <c:v>3378563.9627245963</c:v>
                </c:pt>
                <c:pt idx="7">
                  <c:v>6257832.8478465257</c:v>
                </c:pt>
                <c:pt idx="8">
                  <c:v>2406268.8340579872</c:v>
                </c:pt>
                <c:pt idx="9">
                  <c:v>3818597.4522705884</c:v>
                </c:pt>
                <c:pt idx="10">
                  <c:v>2550726.0194782671</c:v>
                </c:pt>
                <c:pt idx="11">
                  <c:v>3503742.6088491981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67-4DD8-AC72-94B2CABCAE54}"/>
            </c:ext>
          </c:extLst>
        </c:ser>
        <c:ser>
          <c:idx val="2"/>
          <c:order val="2"/>
          <c:tx>
            <c:strRef>
              <c:f>'[7]13.- GASTO X T.A.'!$A$271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T.A.'!$B$271:$M$271</c:f>
              <c:numCache>
                <c:formatCode>General</c:formatCode>
                <c:ptCount val="12"/>
                <c:pt idx="0">
                  <c:v>158603.49102799999</c:v>
                </c:pt>
                <c:pt idx="1">
                  <c:v>253809.75976600003</c:v>
                </c:pt>
                <c:pt idx="2">
                  <c:v>478468.37888200005</c:v>
                </c:pt>
                <c:pt idx="3">
                  <c:v>349325.03673599998</c:v>
                </c:pt>
                <c:pt idx="4">
                  <c:v>1461731.773668</c:v>
                </c:pt>
                <c:pt idx="5">
                  <c:v>1460980.2600810002</c:v>
                </c:pt>
                <c:pt idx="6">
                  <c:v>1383695.7159673285</c:v>
                </c:pt>
                <c:pt idx="7">
                  <c:v>2630328.6131003676</c:v>
                </c:pt>
                <c:pt idx="8">
                  <c:v>1035311.6431948876</c:v>
                </c:pt>
                <c:pt idx="9">
                  <c:v>1845242.2533252197</c:v>
                </c:pt>
                <c:pt idx="10">
                  <c:v>1305972.7905562215</c:v>
                </c:pt>
                <c:pt idx="11">
                  <c:v>1790249.2722919032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67-4DD8-AC72-94B2CABCAE54}"/>
            </c:ext>
          </c:extLst>
        </c:ser>
        <c:ser>
          <c:idx val="3"/>
          <c:order val="3"/>
          <c:tx>
            <c:strRef>
              <c:f>'[7]13.- GASTO X T.A.'!$A$272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T.A.'!$B$272:$M$272</c:f>
              <c:numCache>
                <c:formatCode>General</c:formatCode>
                <c:ptCount val="12"/>
                <c:pt idx="0">
                  <c:v>1038860.885921</c:v>
                </c:pt>
                <c:pt idx="1">
                  <c:v>1412999.4134560002</c:v>
                </c:pt>
                <c:pt idx="2">
                  <c:v>2755379.1789989998</c:v>
                </c:pt>
                <c:pt idx="3">
                  <c:v>2091272.2342020001</c:v>
                </c:pt>
                <c:pt idx="4">
                  <c:v>2047936.886103</c:v>
                </c:pt>
                <c:pt idx="5">
                  <c:v>2056661.958382</c:v>
                </c:pt>
                <c:pt idx="6">
                  <c:v>2982169.3820974729</c:v>
                </c:pt>
                <c:pt idx="7">
                  <c:v>6233878.7515813885</c:v>
                </c:pt>
                <c:pt idx="8">
                  <c:v>2071726.183386849</c:v>
                </c:pt>
                <c:pt idx="9">
                  <c:v>3469236.7841942841</c:v>
                </c:pt>
                <c:pt idx="10">
                  <c:v>2496268.4752083556</c:v>
                </c:pt>
                <c:pt idx="11">
                  <c:v>3315689.2364248433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067-4DD8-AC72-94B2CABCAE54}"/>
            </c:ext>
          </c:extLst>
        </c:ser>
        <c:ser>
          <c:idx val="4"/>
          <c:order val="4"/>
          <c:tx>
            <c:strRef>
              <c:f>'[7]13.- GASTO X T.A.'!$A$273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T.A.'!$B$273:$M$273</c:f>
              <c:numCache>
                <c:formatCode>General</c:formatCode>
                <c:ptCount val="12"/>
                <c:pt idx="0">
                  <c:v>305564.16595999995</c:v>
                </c:pt>
                <c:pt idx="1">
                  <c:v>404327.84799400001</c:v>
                </c:pt>
                <c:pt idx="2">
                  <c:v>815463.39487000008</c:v>
                </c:pt>
                <c:pt idx="3">
                  <c:v>623625.43221600004</c:v>
                </c:pt>
                <c:pt idx="4">
                  <c:v>1368419.7857920001</c:v>
                </c:pt>
                <c:pt idx="5">
                  <c:v>1393449.825766</c:v>
                </c:pt>
                <c:pt idx="6">
                  <c:v>1142466.254878652</c:v>
                </c:pt>
                <c:pt idx="7">
                  <c:v>2312449.8098520925</c:v>
                </c:pt>
                <c:pt idx="8">
                  <c:v>829768.43338644714</c:v>
                </c:pt>
                <c:pt idx="9">
                  <c:v>1856440.0580553333</c:v>
                </c:pt>
                <c:pt idx="10">
                  <c:v>1350251.0376038607</c:v>
                </c:pt>
                <c:pt idx="11">
                  <c:v>1813867.7558594854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067-4DD8-AC72-94B2CABCAE54}"/>
            </c:ext>
          </c:extLst>
        </c:ser>
        <c:ser>
          <c:idx val="5"/>
          <c:order val="5"/>
          <c:tx>
            <c:strRef>
              <c:f>'[7]13.- GASTO X T.A.'!$A$274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T.A.'!$B$274:$M$274</c:f>
              <c:numCache>
                <c:formatCode>General</c:formatCode>
                <c:ptCount val="12"/>
                <c:pt idx="0">
                  <c:v>475190.946566</c:v>
                </c:pt>
                <c:pt idx="1">
                  <c:v>633036.977464</c:v>
                </c:pt>
                <c:pt idx="2">
                  <c:v>1219903.8320519999</c:v>
                </c:pt>
                <c:pt idx="3">
                  <c:v>1032342.510462</c:v>
                </c:pt>
                <c:pt idx="4">
                  <c:v>608389.17347000004</c:v>
                </c:pt>
                <c:pt idx="5">
                  <c:v>554905.20719999995</c:v>
                </c:pt>
                <c:pt idx="6">
                  <c:v>686079.10843698657</c:v>
                </c:pt>
                <c:pt idx="7">
                  <c:v>1371065.425847685</c:v>
                </c:pt>
                <c:pt idx="8">
                  <c:v>488961.61416139168</c:v>
                </c:pt>
                <c:pt idx="9">
                  <c:v>1104854.1905236652</c:v>
                </c:pt>
                <c:pt idx="10">
                  <c:v>709963.09871307947</c:v>
                </c:pt>
                <c:pt idx="11">
                  <c:v>989988.28396101994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067-4DD8-AC72-94B2CABCAE54}"/>
            </c:ext>
          </c:extLst>
        </c:ser>
        <c:ser>
          <c:idx val="6"/>
          <c:order val="6"/>
          <c:tx>
            <c:strRef>
              <c:f>'[7]13.- GASTO X T.A.'!$A$275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'[7]13.- GASTO X T.A.'!$B$268:$M$268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'[7]13.- GASTO X T.A.'!$B$275:$M$275</c:f>
              <c:numCache>
                <c:formatCode>General</c:formatCode>
                <c:ptCount val="12"/>
                <c:pt idx="0">
                  <c:v>193471.26337299999</c:v>
                </c:pt>
                <c:pt idx="1">
                  <c:v>280303.96884599997</c:v>
                </c:pt>
                <c:pt idx="2">
                  <c:v>835222.07199299999</c:v>
                </c:pt>
                <c:pt idx="3">
                  <c:v>581224.70322399982</c:v>
                </c:pt>
                <c:pt idx="4">
                  <c:v>8974.0740900000001</c:v>
                </c:pt>
                <c:pt idx="5">
                  <c:v>7789.9917019999993</c:v>
                </c:pt>
                <c:pt idx="6">
                  <c:v>141950.75075580651</c:v>
                </c:pt>
                <c:pt idx="7">
                  <c:v>314057.74874695839</c:v>
                </c:pt>
                <c:pt idx="8">
                  <c:v>70107.259565169297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067-4DD8-AC72-94B2CABC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273352"/>
        <c:axId val="514277272"/>
      </c:lineChart>
      <c:catAx>
        <c:axId val="51427335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7727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14277272"/>
        <c:scaling>
          <c:orientation val="minMax"/>
          <c:max val="1400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73352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8162729659"/>
          <c:y val="1.968521611566230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'[7]14.- EMPLEO'!$C$13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'[7]14.- EMPLEO'!$B$12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'[7]14.- EMPLEO'!$B$13</c:f>
              <c:numCache>
                <c:formatCode>General</c:formatCode>
                <c:ptCount val="1"/>
                <c:pt idx="0">
                  <c:v>66993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37-4143-A11B-63F6E565A687}"/>
            </c:ext>
          </c:extLst>
        </c:ser>
        <c:ser>
          <c:idx val="1"/>
          <c:order val="1"/>
          <c:tx>
            <c:strRef>
              <c:f>'[7]14.- EMPLEO'!$C$14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'[7]14.- EMPLEO'!$B$14</c:f>
              <c:numCache>
                <c:formatCode>General</c:formatCode>
                <c:ptCount val="1"/>
                <c:pt idx="0">
                  <c:v>69010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37-4143-A11B-63F6E565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514281192"/>
        <c:axId val="514280016"/>
      </c:barChart>
      <c:catAx>
        <c:axId val="514281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800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14280016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81192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4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 DE VIAJES</a:t>
            </a:r>
          </a:p>
        </c:rich>
      </c:tx>
      <c:layout>
        <c:manualLayout>
          <c:xMode val="edge"/>
          <c:yMode val="edge"/>
          <c:x val="0.15128236389806113"/>
          <c:y val="1.968521731393745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'[7]14.- EMPLEO'!$H$13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'[7]14.- EMPLEO'!$G$12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'[7]14.- EMPLEO'!$G$13</c:f>
              <c:numCache>
                <c:formatCode>General</c:formatCode>
                <c:ptCount val="1"/>
                <c:pt idx="0">
                  <c:v>1357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A2-48E6-ADBC-A6A76DF1456A}"/>
            </c:ext>
          </c:extLst>
        </c:ser>
        <c:ser>
          <c:idx val="1"/>
          <c:order val="1"/>
          <c:tx>
            <c:strRef>
              <c:f>'[7]14.- EMPLEO'!$H$14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'[7]14.- EMPLEO'!$G$14</c:f>
              <c:numCache>
                <c:formatCode>General</c:formatCode>
                <c:ptCount val="1"/>
                <c:pt idx="0">
                  <c:v>1365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A2-48E6-ADBC-A6A76DF1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514278448"/>
        <c:axId val="514283936"/>
      </c:barChart>
      <c:catAx>
        <c:axId val="51427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83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14283936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78448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TURISTICO EN HOSTELERÍA</a:t>
            </a:r>
          </a:p>
        </c:rich>
      </c:tx>
      <c:layout>
        <c:manualLayout>
          <c:xMode val="edge"/>
          <c:yMode val="edge"/>
          <c:x val="0.31806655847408383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'[7]15.- EMPLEO X PROV.'!$B$27</c:f>
              <c:strCache>
                <c:ptCount val="1"/>
                <c:pt idx="0">
                  <c:v>HOSTELERÍA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PROV.'!$B$28:$B$36</c:f>
              <c:numCache>
                <c:formatCode>General</c:formatCode>
                <c:ptCount val="9"/>
                <c:pt idx="0">
                  <c:v>4653</c:v>
                </c:pt>
                <c:pt idx="1">
                  <c:v>10281</c:v>
                </c:pt>
                <c:pt idx="2">
                  <c:v>12526</c:v>
                </c:pt>
                <c:pt idx="3">
                  <c:v>4002</c:v>
                </c:pt>
                <c:pt idx="4">
                  <c:v>9481</c:v>
                </c:pt>
                <c:pt idx="5">
                  <c:v>5350</c:v>
                </c:pt>
                <c:pt idx="6">
                  <c:v>2601</c:v>
                </c:pt>
                <c:pt idx="7">
                  <c:v>13601</c:v>
                </c:pt>
                <c:pt idx="8">
                  <c:v>4490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F1-41C7-A060-AC10E02808CC}"/>
            </c:ext>
          </c:extLst>
        </c:ser>
        <c:ser>
          <c:idx val="1"/>
          <c:order val="1"/>
          <c:tx>
            <c:strRef>
              <c:f>'[7]15.- EMPLEO X PROV.'!$C$27</c:f>
              <c:strCache>
                <c:ptCount val="1"/>
                <c:pt idx="0">
                  <c:v>HOSTELERÍA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PROV.'!$C$28:$C$36</c:f>
              <c:numCache>
                <c:formatCode>General</c:formatCode>
                <c:ptCount val="9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F1-41C7-A060-AC10E0280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279232"/>
        <c:axId val="514280800"/>
      </c:barChart>
      <c:catAx>
        <c:axId val="514279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80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14280800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79232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TURISTÍCO EN HOSTELERÍA</a:t>
            </a:r>
          </a:p>
        </c:rich>
      </c:tx>
      <c:layout>
        <c:manualLayout>
          <c:xMode val="edge"/>
          <c:yMode val="edge"/>
          <c:x val="0.11111123241310607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5AD-44D3-AB5F-8138BC529F9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5AD-44D3-AB5F-8138BC529F9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5AD-44D3-AB5F-8138BC529F9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5AD-44D3-AB5F-8138BC529F9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B5AD-44D3-AB5F-8138BC529F9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B5AD-44D3-AB5F-8138BC529F9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5AD-44D3-AB5F-8138BC529F9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B5AD-44D3-AB5F-8138BC529F9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B5AD-44D3-AB5F-8138BC529F9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B5AD-44D3-AB5F-8138BC529F97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B5AD-44D3-AB5F-8138BC529F97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B5AD-44D3-AB5F-8138BC529F97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B5AD-44D3-AB5F-8138BC529F97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B5AD-44D3-AB5F-8138BC529F97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B5AD-44D3-AB5F-8138BC529F97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B5AD-44D3-AB5F-8138BC529F97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B5AD-44D3-AB5F-8138BC529F97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B5AD-44D3-AB5F-8138BC529F9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238794837285745E-2"/>
                  <c:y val="-7.78892980040292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087712573003715E-3"/>
                  <c:y val="5.47054079266107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B5AD-44D3-AB5F-8138BC529F97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B5AD-44D3-AB5F-8138BC529F9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'[7]15.- EMPLEO X PROV.'!$A$28:$A$36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('[7]15.- EMPLEO X PROV.'!$C$28:$C$36,'[7]15.- EMPLEO X PROV.'!$A$28:$A$36)</c:f>
              <c:numCache>
                <c:formatCode>General</c:formatCode>
                <c:ptCount val="18"/>
                <c:pt idx="0">
                  <c:v>4901</c:v>
                </c:pt>
                <c:pt idx="1">
                  <c:v>10588</c:v>
                </c:pt>
                <c:pt idx="2">
                  <c:v>12871</c:v>
                </c:pt>
                <c:pt idx="3">
                  <c:v>4030</c:v>
                </c:pt>
                <c:pt idx="4">
                  <c:v>9715</c:v>
                </c:pt>
                <c:pt idx="5">
                  <c:v>5537</c:v>
                </c:pt>
                <c:pt idx="6">
                  <c:v>2728</c:v>
                </c:pt>
                <c:pt idx="7">
                  <c:v>14023</c:v>
                </c:pt>
                <c:pt idx="8">
                  <c:v>4606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B5AD-44D3-AB5F-8138BC5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TURÍSTICO EN AGENCIA DE VIAJES</a:t>
            </a:r>
          </a:p>
        </c:rich>
      </c:tx>
      <c:layout>
        <c:manualLayout>
          <c:xMode val="edge"/>
          <c:yMode val="edge"/>
          <c:x val="0.31719745222929935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'[7]15.- EMPLEO X PROV.'!$B$64</c:f>
              <c:strCache>
                <c:ptCount val="1"/>
                <c:pt idx="0">
                  <c:v>AGENCIAS DE VIAJES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PROV.'!$B$65:$B$73</c:f>
              <c:numCache>
                <c:formatCode>General</c:formatCode>
                <c:ptCount val="9"/>
                <c:pt idx="0">
                  <c:v>84</c:v>
                </c:pt>
                <c:pt idx="1">
                  <c:v>243</c:v>
                </c:pt>
                <c:pt idx="2">
                  <c:v>194</c:v>
                </c:pt>
                <c:pt idx="3">
                  <c:v>82</c:v>
                </c:pt>
                <c:pt idx="4">
                  <c:v>193</c:v>
                </c:pt>
                <c:pt idx="5">
                  <c:v>115</c:v>
                </c:pt>
                <c:pt idx="6">
                  <c:v>45</c:v>
                </c:pt>
                <c:pt idx="7">
                  <c:v>314</c:v>
                </c:pt>
                <c:pt idx="8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84-477A-893E-E1412666D31B}"/>
            </c:ext>
          </c:extLst>
        </c:ser>
        <c:ser>
          <c:idx val="1"/>
          <c:order val="1"/>
          <c:tx>
            <c:strRef>
              <c:f>'[7]15.- EMPLEO X PROV.'!$C$64</c:f>
              <c:strCache>
                <c:ptCount val="1"/>
                <c:pt idx="0">
                  <c:v>AGENCIAS DE VIAJES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84-477A-893E-E1412666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277664"/>
        <c:axId val="514279624"/>
      </c:barChart>
      <c:catAx>
        <c:axId val="514277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79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14279624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7766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 DE VIAJES</a:t>
            </a:r>
          </a:p>
        </c:rich>
      </c:tx>
      <c:layout>
        <c:manualLayout>
          <c:xMode val="edge"/>
          <c:yMode val="edge"/>
          <c:x val="0.12068991376077991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EC4-4580-8984-C01CD387CDD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EC4-4580-8984-C01CD387CDD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EC4-4580-8984-C01CD387CDD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EC4-4580-8984-C01CD387CDD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EC4-4580-8984-C01CD387CDD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EC4-4580-8984-C01CD387CDD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EC4-4580-8984-C01CD387CDD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EC4-4580-8984-C01CD387CDD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EC4-4580-8984-C01CD387CDD9}"/>
              </c:ext>
            </c:extLst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591387615803192E-2"/>
                  <c:y val="4.186049842303840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FEC4-4580-8984-C01CD387CDD9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FEC4-4580-8984-C01CD387CDD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'[7]15.- EMPLEO X PROV.'!$A$65:$A$73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'[7]15.- EMPLEO X PROV.'!$C$65:$C$73</c:f>
              <c:numCache>
                <c:formatCode>General</c:formatCode>
                <c:ptCount val="9"/>
                <c:pt idx="0">
                  <c:v>73</c:v>
                </c:pt>
                <c:pt idx="1">
                  <c:v>243</c:v>
                </c:pt>
                <c:pt idx="2">
                  <c:v>206</c:v>
                </c:pt>
                <c:pt idx="3">
                  <c:v>88</c:v>
                </c:pt>
                <c:pt idx="4">
                  <c:v>198</c:v>
                </c:pt>
                <c:pt idx="5">
                  <c:v>116</c:v>
                </c:pt>
                <c:pt idx="6">
                  <c:v>38</c:v>
                </c:pt>
                <c:pt idx="7">
                  <c:v>326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EC4-4580-8984-C01CD387C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3D-4167-95D6-C1E2E554CA63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3D-4167-95D6-C1E2E554C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281584"/>
        <c:axId val="514275312"/>
      </c:barChart>
      <c:catAx>
        <c:axId val="514281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75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4275312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81584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25610526918622E-2"/>
          <c:y val="0.1208625499995173"/>
          <c:w val="0.8829798372490371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ANUAL!$A$1301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ANUAL!$B$1298:$J$1298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ANUAL!$B$1301:$J$1301</c:f>
              <c:numCache>
                <c:formatCode>#,##0</c:formatCode>
                <c:ptCount val="9"/>
                <c:pt idx="0">
                  <c:v>210897</c:v>
                </c:pt>
                <c:pt idx="1">
                  <c:v>287244</c:v>
                </c:pt>
                <c:pt idx="2">
                  <c:v>360117</c:v>
                </c:pt>
                <c:pt idx="3">
                  <c:v>113530</c:v>
                </c:pt>
                <c:pt idx="4">
                  <c:v>371242</c:v>
                </c:pt>
                <c:pt idx="5">
                  <c:v>216655</c:v>
                </c:pt>
                <c:pt idx="6">
                  <c:v>127167</c:v>
                </c:pt>
                <c:pt idx="7">
                  <c:v>294169</c:v>
                </c:pt>
                <c:pt idx="8">
                  <c:v>111844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C-472F-92F0-7D571D1535B6}"/>
            </c:ext>
          </c:extLst>
        </c:ser>
        <c:ser>
          <c:idx val="1"/>
          <c:order val="1"/>
          <c:tx>
            <c:strRef>
              <c:f>ANUAL!$A$1304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ANUAL!$B$1298:$J$1298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ANUAL!$B$1304:$J$1304</c:f>
              <c:numCache>
                <c:formatCode>#,##0</c:formatCode>
                <c:ptCount val="9"/>
                <c:pt idx="0">
                  <c:v>335616</c:v>
                </c:pt>
                <c:pt idx="1">
                  <c:v>436208</c:v>
                </c:pt>
                <c:pt idx="2">
                  <c:v>616423</c:v>
                </c:pt>
                <c:pt idx="3">
                  <c:v>200398</c:v>
                </c:pt>
                <c:pt idx="4">
                  <c:v>575391</c:v>
                </c:pt>
                <c:pt idx="5">
                  <c:v>310849</c:v>
                </c:pt>
                <c:pt idx="6">
                  <c:v>203715</c:v>
                </c:pt>
                <c:pt idx="7">
                  <c:v>498549</c:v>
                </c:pt>
                <c:pt idx="8">
                  <c:v>191029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38-4CE6-A79A-AF016D8C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4275704"/>
        <c:axId val="514281976"/>
      </c:barChart>
      <c:catAx>
        <c:axId val="514275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1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428197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75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ANUAL!$A$840:$A$842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ANUAL!$E$840:$E$842</c:f>
              <c:numCache>
                <c:formatCode>_-* #,##0_-;\-* #,##0_-;_-* "-"??_-;_-@_-</c:formatCode>
                <c:ptCount val="3"/>
                <c:pt idx="0">
                  <c:v>356818</c:v>
                </c:pt>
                <c:pt idx="1">
                  <c:v>83408</c:v>
                </c:pt>
                <c:pt idx="2">
                  <c:v>440226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34-46DE-B6A4-3B09F57F4C1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ANUAL!$A$840:$A$842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ANUAL!$M$840:$M$842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85-445B-BA3E-22E7CA3AB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282760"/>
        <c:axId val="514283544"/>
      </c:barChart>
      <c:catAx>
        <c:axId val="514282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3544"/>
        <c:crosses val="autoZero"/>
        <c:auto val="1"/>
        <c:lblAlgn val="ctr"/>
        <c:lblOffset val="100"/>
        <c:noMultiLvlLbl val="0"/>
      </c:catAx>
      <c:valAx>
        <c:axId val="51428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2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2F-404A-B9E0-3CC441DE7CB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2F-404A-B9E0-3CC441DE7CB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2F-404A-B9E0-3CC441DE7CB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2F-404A-B9E0-3CC441DE7CB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2F-404A-B9E0-3CC441DE7CB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2F-404A-B9E0-3CC441DE7CB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2F-404A-B9E0-3CC441DE7CB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2F-404A-B9E0-3CC441DE7CB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2F-404A-B9E0-3CC441DE7CB4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2F-404A-B9E0-3CC441DE7CB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2F-404A-B9E0-3CC441DE7CB4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[1]Oferta!$K$107:$K$115</c:f>
              <c:numCache>
                <c:formatCode>General</c:formatCode>
                <c:ptCount val="9"/>
                <c:pt idx="0">
                  <c:v>6743</c:v>
                </c:pt>
                <c:pt idx="1">
                  <c:v>4433</c:v>
                </c:pt>
                <c:pt idx="2">
                  <c:v>4818</c:v>
                </c:pt>
                <c:pt idx="3">
                  <c:v>2252</c:v>
                </c:pt>
                <c:pt idx="4">
                  <c:v>4412</c:v>
                </c:pt>
                <c:pt idx="5">
                  <c:v>3905</c:v>
                </c:pt>
                <c:pt idx="6">
                  <c:v>3154</c:v>
                </c:pt>
                <c:pt idx="7">
                  <c:v>1955</c:v>
                </c:pt>
                <c:pt idx="8">
                  <c:v>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2F-404A-B9E0-3CC441DE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ꠀ</c:firstFooter>
    </c:headerFooter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99193123592521"/>
          <c:y val="0.12369150427326306"/>
          <c:w val="0.86747749511239491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ANUAL!$A$843:$A$845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ANUAL!$E$843:$E$845</c:f>
              <c:numCache>
                <c:formatCode>_-* #,##0_-;\-* #,##0_-;_-* "-"??_-;_-@_-</c:formatCode>
                <c:ptCount val="3"/>
                <c:pt idx="0">
                  <c:v>585787</c:v>
                </c:pt>
                <c:pt idx="1">
                  <c:v>135617</c:v>
                </c:pt>
                <c:pt idx="2">
                  <c:v>721404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D8-4118-91A3-B3FB3B2DA6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ANUAL!$A$843:$A$845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ANUAL!$M$843:$M$845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75-4BBD-9FA8-4CC26E7FF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276096"/>
        <c:axId val="514276488"/>
      </c:barChart>
      <c:catAx>
        <c:axId val="5142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76488"/>
        <c:crosses val="autoZero"/>
        <c:auto val="1"/>
        <c:lblAlgn val="ctr"/>
        <c:lblOffset val="100"/>
        <c:noMultiLvlLbl val="0"/>
      </c:catAx>
      <c:valAx>
        <c:axId val="51427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7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391803747303865E-2"/>
          <c:y val="7.2365690132840985E-2"/>
          <c:w val="0.9260867441074816"/>
          <c:h val="0.87436385728167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ANUAL!$A$1881:$A$1906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ANUAL!$B$1881:$B$1906</c:f>
              <c:numCache>
                <c:formatCode>#,##0</c:formatCode>
                <c:ptCount val="26"/>
                <c:pt idx="0">
                  <c:v>1675</c:v>
                </c:pt>
                <c:pt idx="1">
                  <c:v>1777</c:v>
                </c:pt>
                <c:pt idx="2">
                  <c:v>1865</c:v>
                </c:pt>
                <c:pt idx="3">
                  <c:v>1964</c:v>
                </c:pt>
                <c:pt idx="4">
                  <c:v>2173</c:v>
                </c:pt>
                <c:pt idx="5">
                  <c:v>2434</c:v>
                </c:pt>
                <c:pt idx="6">
                  <c:v>2755</c:v>
                </c:pt>
                <c:pt idx="7">
                  <c:v>2973</c:v>
                </c:pt>
                <c:pt idx="8">
                  <c:v>3198</c:v>
                </c:pt>
                <c:pt idx="9">
                  <c:v>3513</c:v>
                </c:pt>
                <c:pt idx="10">
                  <c:v>3905</c:v>
                </c:pt>
                <c:pt idx="11">
                  <c:v>4265</c:v>
                </c:pt>
                <c:pt idx="12">
                  <c:v>4569</c:v>
                </c:pt>
                <c:pt idx="13">
                  <c:v>4944</c:v>
                </c:pt>
                <c:pt idx="14">
                  <c:v>5244</c:v>
                </c:pt>
                <c:pt idx="15">
                  <c:v>5569</c:v>
                </c:pt>
                <c:pt idx="16">
                  <c:v>5806</c:v>
                </c:pt>
                <c:pt idx="17">
                  <c:v>6026</c:v>
                </c:pt>
                <c:pt idx="18">
                  <c:v>6130</c:v>
                </c:pt>
                <c:pt idx="19">
                  <c:v>6160</c:v>
                </c:pt>
                <c:pt idx="20">
                  <c:v>6152</c:v>
                </c:pt>
                <c:pt idx="21">
                  <c:v>5851</c:v>
                </c:pt>
                <c:pt idx="22">
                  <c:v>6241</c:v>
                </c:pt>
                <c:pt idx="23">
                  <c:v>8127</c:v>
                </c:pt>
                <c:pt idx="24">
                  <c:v>8987</c:v>
                </c:pt>
                <c:pt idx="25" formatCode="#,##0_ ;\-#,##0\ ">
                  <c:v>9300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9B-40E8-9B1F-199802EE09B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ANUAL!$A$1881:$A$1906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ANUAL!$C$1881:$C$1906</c:f>
              <c:numCache>
                <c:formatCode>#,##0</c:formatCode>
                <c:ptCount val="2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9B-40E8-9B1F-199802EE09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514284720"/>
        <c:axId val="514285112"/>
      </c:barChart>
      <c:catAx>
        <c:axId val="51428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5112"/>
        <c:crosses val="autoZero"/>
        <c:auto val="1"/>
        <c:lblAlgn val="ctr"/>
        <c:lblOffset val="100"/>
        <c:noMultiLvlLbl val="0"/>
      </c:catAx>
      <c:valAx>
        <c:axId val="514285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4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81307121443006E-2"/>
          <c:y val="6.5899967437401161E-2"/>
          <c:w val="0.91574309156006894"/>
          <c:h val="0.879301018374202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ANUAL!$A$1909:$A$1934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ANUAL!$B$1909:$B$1934</c:f>
              <c:numCache>
                <c:formatCode>#,##0</c:formatCode>
                <c:ptCount val="26"/>
                <c:pt idx="0">
                  <c:v>77398</c:v>
                </c:pt>
                <c:pt idx="1">
                  <c:v>80744</c:v>
                </c:pt>
                <c:pt idx="2">
                  <c:v>83454</c:v>
                </c:pt>
                <c:pt idx="3">
                  <c:v>87638</c:v>
                </c:pt>
                <c:pt idx="4">
                  <c:v>91046</c:v>
                </c:pt>
                <c:pt idx="5">
                  <c:v>96908</c:v>
                </c:pt>
                <c:pt idx="6">
                  <c:v>103311</c:v>
                </c:pt>
                <c:pt idx="7">
                  <c:v>107991</c:v>
                </c:pt>
                <c:pt idx="8">
                  <c:v>111908</c:v>
                </c:pt>
                <c:pt idx="9">
                  <c:v>116182</c:v>
                </c:pt>
                <c:pt idx="10">
                  <c:v>121103</c:v>
                </c:pt>
                <c:pt idx="11">
                  <c:v>127787</c:v>
                </c:pt>
                <c:pt idx="12">
                  <c:v>130847</c:v>
                </c:pt>
                <c:pt idx="13">
                  <c:v>135974</c:v>
                </c:pt>
                <c:pt idx="14">
                  <c:v>139910</c:v>
                </c:pt>
                <c:pt idx="15">
                  <c:v>143859</c:v>
                </c:pt>
                <c:pt idx="16">
                  <c:v>146790</c:v>
                </c:pt>
                <c:pt idx="17">
                  <c:v>148506</c:v>
                </c:pt>
                <c:pt idx="18">
                  <c:v>149812</c:v>
                </c:pt>
                <c:pt idx="19">
                  <c:v>151053</c:v>
                </c:pt>
                <c:pt idx="20">
                  <c:v>150484</c:v>
                </c:pt>
                <c:pt idx="21">
                  <c:v>147949</c:v>
                </c:pt>
                <c:pt idx="22">
                  <c:v>160864</c:v>
                </c:pt>
                <c:pt idx="23">
                  <c:v>178718</c:v>
                </c:pt>
                <c:pt idx="24">
                  <c:v>184571</c:v>
                </c:pt>
                <c:pt idx="25" formatCode="#,##0_ ;\-#,##0\ ">
                  <c:v>187203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3BD-4815-8CF6-BFDFA8AB148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ANUAL!$A$1909:$A$1934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ANUAL!$C$1909:$C$1934</c:f>
              <c:numCache>
                <c:formatCode>#,##0</c:formatCode>
                <c:ptCount val="2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3BD-4815-8CF6-BFDFA8AB14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514291776"/>
        <c:axId val="514296088"/>
      </c:barChart>
      <c:catAx>
        <c:axId val="51429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6088"/>
        <c:crosses val="autoZero"/>
        <c:auto val="1"/>
        <c:lblAlgn val="ctr"/>
        <c:lblOffset val="100"/>
        <c:noMultiLvlLbl val="0"/>
      </c:catAx>
      <c:valAx>
        <c:axId val="51429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1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373980450905036E-2"/>
          <c:y val="0.21025608602677842"/>
          <c:w val="0.94196561150621638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ANUAL!$C$1948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ANUAL!$A$1949:$A$1957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ANUAL!$C$1949:$C$1957</c:f>
              <c:numCache>
                <c:formatCode>#,##0</c:formatCode>
                <c:ptCount val="9"/>
                <c:pt idx="0">
                  <c:v>1625</c:v>
                </c:pt>
                <c:pt idx="1">
                  <c:v>1072</c:v>
                </c:pt>
                <c:pt idx="2">
                  <c:v>1527</c:v>
                </c:pt>
                <c:pt idx="3">
                  <c:v>445</c:v>
                </c:pt>
                <c:pt idx="4">
                  <c:v>1353</c:v>
                </c:pt>
                <c:pt idx="5">
                  <c:v>990</c:v>
                </c:pt>
                <c:pt idx="6">
                  <c:v>659</c:v>
                </c:pt>
                <c:pt idx="7">
                  <c:v>637</c:v>
                </c:pt>
                <c:pt idx="8">
                  <c:v>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3E-478C-B5D9-FC21EE471C38}"/>
            </c:ext>
          </c:extLst>
        </c:ser>
        <c:ser>
          <c:idx val="1"/>
          <c:order val="1"/>
          <c:tx>
            <c:strRef>
              <c:f>ANUAL!$E$1948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ANUAL!$A$1949:$A$1957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ANUAL!$E$1949:$E$1957</c:f>
              <c:numCache>
                <c:formatCode>#,##0</c:formatCode>
                <c:ptCount val="9"/>
                <c:pt idx="0">
                  <c:v>1705</c:v>
                </c:pt>
                <c:pt idx="1">
                  <c:v>1113</c:v>
                </c:pt>
                <c:pt idx="2">
                  <c:v>1600</c:v>
                </c:pt>
                <c:pt idx="3">
                  <c:v>459</c:v>
                </c:pt>
                <c:pt idx="4">
                  <c:v>1342</c:v>
                </c:pt>
                <c:pt idx="5">
                  <c:v>1022</c:v>
                </c:pt>
                <c:pt idx="6">
                  <c:v>682</c:v>
                </c:pt>
                <c:pt idx="7">
                  <c:v>661</c:v>
                </c:pt>
                <c:pt idx="8">
                  <c:v>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6E-4300-81F6-EBB47F58A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292560"/>
        <c:axId val="514292952"/>
        <c:extLst xmlns:c16r2="http://schemas.microsoft.com/office/drawing/2015/06/chart"/>
      </c:barChart>
      <c:catAx>
        <c:axId val="51429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2952"/>
        <c:crosses val="autoZero"/>
        <c:auto val="1"/>
        <c:lblAlgn val="ctr"/>
        <c:lblOffset val="100"/>
        <c:noMultiLvlLbl val="0"/>
      </c:catAx>
      <c:valAx>
        <c:axId val="51429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73485849376756"/>
          <c:y val="5.4527401997539429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658443709156541E-2"/>
          <c:y val="0.2130774881119602"/>
          <c:w val="0.94894557871168228"/>
          <c:h val="0.66373001898951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ANUAL!$C$1974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ANUAL!$A$1975:$A$1983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ANUAL!$C$1975:$C$1983</c:f>
              <c:numCache>
                <c:formatCode>#,##0</c:formatCode>
                <c:ptCount val="9"/>
                <c:pt idx="0">
                  <c:v>25557</c:v>
                </c:pt>
                <c:pt idx="1">
                  <c:v>28895</c:v>
                </c:pt>
                <c:pt idx="2">
                  <c:v>34583</c:v>
                </c:pt>
                <c:pt idx="3">
                  <c:v>9160</c:v>
                </c:pt>
                <c:pt idx="4">
                  <c:v>26588</c:v>
                </c:pt>
                <c:pt idx="5">
                  <c:v>18505</c:v>
                </c:pt>
                <c:pt idx="6">
                  <c:v>13612</c:v>
                </c:pt>
                <c:pt idx="7">
                  <c:v>15423</c:v>
                </c:pt>
                <c:pt idx="8">
                  <c:v>12248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20-48FE-9238-861B45AD42E5}"/>
            </c:ext>
          </c:extLst>
        </c:ser>
        <c:ser>
          <c:idx val="1"/>
          <c:order val="1"/>
          <c:tx>
            <c:strRef>
              <c:f>ANUAL!$E$1974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ANUAL!$A$1975:$A$1983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ANUAL!$E$1975:$E$1983</c:f>
              <c:numCache>
                <c:formatCode>#,##0</c:formatCode>
                <c:ptCount val="9"/>
                <c:pt idx="0">
                  <c:v>26214</c:v>
                </c:pt>
                <c:pt idx="1">
                  <c:v>28898</c:v>
                </c:pt>
                <c:pt idx="2">
                  <c:v>34916</c:v>
                </c:pt>
                <c:pt idx="3">
                  <c:v>9238</c:v>
                </c:pt>
                <c:pt idx="4">
                  <c:v>26689</c:v>
                </c:pt>
                <c:pt idx="5">
                  <c:v>18968</c:v>
                </c:pt>
                <c:pt idx="6">
                  <c:v>14201</c:v>
                </c:pt>
                <c:pt idx="7">
                  <c:v>15603</c:v>
                </c:pt>
                <c:pt idx="8">
                  <c:v>12476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9B-441A-8C53-D52645695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286680"/>
        <c:axId val="514287856"/>
      </c:barChart>
      <c:catAx>
        <c:axId val="5142866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rgbClr val="7DB51A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>
                    <a:solidFill>
                      <a:srgbClr val="7DB51A"/>
                    </a:solidFill>
                  </a:rPr>
                  <a:t>PLAZAS</a:t>
                </a:r>
              </a:p>
            </c:rich>
          </c:tx>
          <c:layout>
            <c:manualLayout>
              <c:xMode val="edge"/>
              <c:yMode val="edge"/>
              <c:x val="0.4998506424076351"/>
              <c:y val="1.899380146651374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rgbClr val="7DB51A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7856"/>
        <c:crosses val="autoZero"/>
        <c:auto val="1"/>
        <c:lblAlgn val="ctr"/>
        <c:lblOffset val="100"/>
        <c:noMultiLvlLbl val="0"/>
      </c:catAx>
      <c:valAx>
        <c:axId val="51428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6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14920561560698"/>
          <c:y val="3.9142843997544086E-2"/>
          <c:w val="0.19830992550582638"/>
          <c:h val="8.1799433612861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E0-4D03-9AF8-3C66C08B0683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E0-4D03-9AF8-3C66C08B0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296872"/>
        <c:axId val="514288248"/>
      </c:barChart>
      <c:catAx>
        <c:axId val="514296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88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4288248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96872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'[7]8.- EV. ESTABL. Y PZAS. X T.A.'!$B$259</c:f>
              <c:strCache>
                <c:ptCount val="1"/>
                <c:pt idx="0">
                  <c:v>42339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T.A.'!$B$260:$B$268</c:f>
              <c:numCache>
                <c:formatCode>General</c:formatCode>
                <c:ptCount val="9"/>
                <c:pt idx="0">
                  <c:v>986</c:v>
                </c:pt>
                <c:pt idx="1">
                  <c:v>472</c:v>
                </c:pt>
                <c:pt idx="2">
                  <c:v>576</c:v>
                </c:pt>
                <c:pt idx="3">
                  <c:v>252</c:v>
                </c:pt>
                <c:pt idx="4">
                  <c:v>575</c:v>
                </c:pt>
                <c:pt idx="5">
                  <c:v>464</c:v>
                </c:pt>
                <c:pt idx="6">
                  <c:v>362</c:v>
                </c:pt>
                <c:pt idx="7">
                  <c:v>192</c:v>
                </c:pt>
                <c:pt idx="8">
                  <c:v>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1B-40B9-95AE-37CA1EAB0CAA}"/>
            </c:ext>
          </c:extLst>
        </c:ser>
        <c:ser>
          <c:idx val="1"/>
          <c:order val="1"/>
          <c:tx>
            <c:strRef>
              <c:f>'[7]8.- EV. ESTABL. Y PZAS. X T.A.'!$C$259</c:f>
              <c:strCache>
                <c:ptCount val="1"/>
                <c:pt idx="0">
                  <c:v>42705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'[7]1.- 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'[7]8.- EV. ESTABL. Y PZAS. X T.A.'!$C$260:$C$268</c:f>
              <c:numCache>
                <c:formatCode>General</c:formatCode>
                <c:ptCount val="9"/>
                <c:pt idx="0">
                  <c:v>890</c:v>
                </c:pt>
                <c:pt idx="1">
                  <c:v>421</c:v>
                </c:pt>
                <c:pt idx="2">
                  <c:v>545</c:v>
                </c:pt>
                <c:pt idx="3">
                  <c:v>232</c:v>
                </c:pt>
                <c:pt idx="4">
                  <c:v>536</c:v>
                </c:pt>
                <c:pt idx="5">
                  <c:v>460</c:v>
                </c:pt>
                <c:pt idx="6">
                  <c:v>353</c:v>
                </c:pt>
                <c:pt idx="7">
                  <c:v>179</c:v>
                </c:pt>
                <c:pt idx="8">
                  <c:v>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1B-40B9-95AE-37CA1EAB0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4296480"/>
        <c:axId val="514298048"/>
      </c:barChart>
      <c:catAx>
        <c:axId val="514296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9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4298048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514296480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PROVINCIAS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118899517035311E-2"/>
          <c:y val="0.16131477991420026"/>
          <c:w val="0.93622904177550603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CyL'!$C$22:$K$22</c:f>
              <c:numCache>
                <c:formatCode>#,##0</c:formatCode>
                <c:ptCount val="9"/>
                <c:pt idx="0">
                  <c:v>340828</c:v>
                </c:pt>
                <c:pt idx="1">
                  <c:v>387853</c:v>
                </c:pt>
                <c:pt idx="2">
                  <c:v>490367</c:v>
                </c:pt>
                <c:pt idx="3">
                  <c:v>151246</c:v>
                </c:pt>
                <c:pt idx="4">
                  <c:v>498757</c:v>
                </c:pt>
                <c:pt idx="5">
                  <c:v>325616</c:v>
                </c:pt>
                <c:pt idx="6">
                  <c:v>197687</c:v>
                </c:pt>
                <c:pt idx="7">
                  <c:v>351241</c:v>
                </c:pt>
                <c:pt idx="8">
                  <c:v>180965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5D-46FB-AF5C-2F2656A4CB3B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CyL'!$C$25:$K$25</c:f>
              <c:numCache>
                <c:formatCode>#,##0</c:formatCode>
                <c:ptCount val="9"/>
                <c:pt idx="0">
                  <c:v>633135</c:v>
                </c:pt>
                <c:pt idx="1">
                  <c:v>654827</c:v>
                </c:pt>
                <c:pt idx="2">
                  <c:v>939060</c:v>
                </c:pt>
                <c:pt idx="3">
                  <c:v>302711</c:v>
                </c:pt>
                <c:pt idx="4">
                  <c:v>861928</c:v>
                </c:pt>
                <c:pt idx="5">
                  <c:v>552267</c:v>
                </c:pt>
                <c:pt idx="6">
                  <c:v>418588</c:v>
                </c:pt>
                <c:pt idx="7">
                  <c:v>635075</c:v>
                </c:pt>
                <c:pt idx="8">
                  <c:v>327864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694-410D-AFE9-54E9F8674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297264"/>
        <c:axId val="514293344"/>
      </c:barChart>
      <c:catAx>
        <c:axId val="51429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3344"/>
        <c:crosses val="autoZero"/>
        <c:auto val="1"/>
        <c:lblAlgn val="ctr"/>
        <c:lblOffset val="100"/>
        <c:noMultiLvlLbl val="0"/>
      </c:catAx>
      <c:valAx>
        <c:axId val="51429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18314547922888949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 Y PERNOCTACIONES POR MESES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26207508550355E-2"/>
          <c:y val="0.15868393846632994"/>
          <c:w val="0.93813871550545103"/>
          <c:h val="0.71231185175370093"/>
        </c:manualLayout>
      </c:layout>
      <c:lineChart>
        <c:grouping val="standard"/>
        <c:varyColors val="0"/>
        <c:ser>
          <c:idx val="0"/>
          <c:order val="0"/>
          <c:tx>
            <c:strRef>
              <c:f>'M.V. CyL'!$A$55:$B$55</c:f>
              <c:strCache>
                <c:ptCount val="2"/>
                <c:pt idx="0">
                  <c:v>VIAJEROS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CyL'!$C$55:$N$55</c:f>
              <c:numCache>
                <c:formatCode>#,##0</c:formatCode>
                <c:ptCount val="12"/>
                <c:pt idx="0">
                  <c:v>440226</c:v>
                </c:pt>
                <c:pt idx="1">
                  <c:v>530752</c:v>
                </c:pt>
                <c:pt idx="2">
                  <c:v>223135</c:v>
                </c:pt>
                <c:pt idx="3">
                  <c:v>0</c:v>
                </c:pt>
                <c:pt idx="4">
                  <c:v>12656</c:v>
                </c:pt>
                <c:pt idx="5">
                  <c:v>96672</c:v>
                </c:pt>
                <c:pt idx="6">
                  <c:v>437556</c:v>
                </c:pt>
                <c:pt idx="7">
                  <c:v>516707</c:v>
                </c:pt>
                <c:pt idx="8">
                  <c:v>292947</c:v>
                </c:pt>
                <c:pt idx="9">
                  <c:v>205905</c:v>
                </c:pt>
                <c:pt idx="10">
                  <c:v>88453</c:v>
                </c:pt>
                <c:pt idx="11">
                  <c:v>79551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A4-466C-8C2C-077A68C7667D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CyL'!$C$58:$N$58</c:f>
              <c:numCache>
                <c:formatCode>#,##0</c:formatCode>
                <c:ptCount val="12"/>
                <c:pt idx="0">
                  <c:v>721404</c:v>
                </c:pt>
                <c:pt idx="1">
                  <c:v>852942</c:v>
                </c:pt>
                <c:pt idx="2">
                  <c:v>377922</c:v>
                </c:pt>
                <c:pt idx="3">
                  <c:v>0</c:v>
                </c:pt>
                <c:pt idx="4">
                  <c:v>40337</c:v>
                </c:pt>
                <c:pt idx="5">
                  <c:v>185143</c:v>
                </c:pt>
                <c:pt idx="6">
                  <c:v>870779</c:v>
                </c:pt>
                <c:pt idx="7">
                  <c:v>1149010</c:v>
                </c:pt>
                <c:pt idx="8">
                  <c:v>490417</c:v>
                </c:pt>
                <c:pt idx="9">
                  <c:v>332813</c:v>
                </c:pt>
                <c:pt idx="10">
                  <c:v>160643</c:v>
                </c:pt>
                <c:pt idx="11">
                  <c:v>144045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99-4F2A-BE84-D25CE85CD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289424"/>
        <c:axId val="514285896"/>
      </c:lineChart>
      <c:catAx>
        <c:axId val="5142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5896"/>
        <c:crosses val="autoZero"/>
        <c:auto val="1"/>
        <c:lblAlgn val="ctr"/>
        <c:lblOffset val="100"/>
        <c:noMultiLvlLbl val="0"/>
      </c:catAx>
      <c:valAx>
        <c:axId val="514285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9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106724590460673"/>
          <c:y val="4.2796589861491374E-2"/>
          <c:w val="0.20701297855009504"/>
          <c:h val="9.1764117990341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B7-4132-B73D-1E0D632320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B7-4132-B73D-1E0D632320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CB7-4132-B73D-1E0D632320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CB7-4132-B73D-1E0D632320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CB7-4132-B73D-1E0D632320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CB7-4132-B73D-1E0D6323205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CB7-4132-B73D-1E0D6323205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5207643113746944E-17"/>
                  <c:y val="3.33113006620293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CB7-4132-B73D-1E0D6323205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PROV'!$D$23:$I$23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PROV'!$D$30:$I$30</c:f>
              <c:numCache>
                <c:formatCode>0%</c:formatCode>
                <c:ptCount val="6"/>
                <c:pt idx="0">
                  <c:v>0.62254568286643119</c:v>
                </c:pt>
                <c:pt idx="1">
                  <c:v>7.5774290844648914E-2</c:v>
                </c:pt>
                <c:pt idx="2">
                  <c:v>0.17667562524205757</c:v>
                </c:pt>
                <c:pt idx="3">
                  <c:v>1.1712652716326124E-2</c:v>
                </c:pt>
                <c:pt idx="4">
                  <c:v>8.0134261269613996E-2</c:v>
                </c:pt>
                <c:pt idx="5">
                  <c:v>3.3157487060922225E-2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CB7-4132-B73D-1E0D6323205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45-44B4-9739-CB833160B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2448136"/>
        <c:axId val="212445392"/>
      </c:barChart>
      <c:catAx>
        <c:axId val="212448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24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244539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244813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FA-4D9A-9828-37234155B84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FA-4D9A-9828-37234155B84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FA-4D9A-9828-37234155B84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9FA-4D9A-9828-37234155B84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([1]Oferta!$B$105,[1]Oferta!$D$105,[1]Oferta!$F$105,[1]Oferta!$H$105)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C.T.R.</c:v>
                </c:pt>
              </c:strCache>
            </c:strRef>
          </c:cat>
          <c:val>
            <c:numRef>
              <c:f>([1]Oferta!$C$116,[1]Oferta!$E$116,[1]Oferta!$G$116,[1]Oferta!$I$116)</c:f>
              <c:numCache>
                <c:formatCode>General</c:formatCode>
                <c:ptCount val="4"/>
                <c:pt idx="0">
                  <c:v>2169</c:v>
                </c:pt>
                <c:pt idx="1">
                  <c:v>18559</c:v>
                </c:pt>
                <c:pt idx="2">
                  <c:v>2986</c:v>
                </c:pt>
                <c:pt idx="3">
                  <c:v>10590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9FA-4D9A-9828-37234155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563174665335107E-2"/>
          <c:y val="0.15553827288631919"/>
          <c:w val="0.95663265956319166"/>
          <c:h val="0.69606237861600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ANUAL!$A$1769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ANUAL!$B$1768:$I$1768</c15:sqref>
                  </c15:fullRef>
                </c:ext>
              </c:extLst>
              <c:f>ANUAL!$D$1768:$I$1768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ANUAL!$B$1769:$I$1769</c15:sqref>
                  </c15:fullRef>
                </c:ext>
              </c:extLst>
              <c:f>ANUAL!$D$1769:$I$1769</c:f>
              <c:numCache>
                <c:formatCode>#,##0</c:formatCode>
                <c:ptCount val="6"/>
                <c:pt idx="0">
                  <c:v>1842579</c:v>
                </c:pt>
                <c:pt idx="1">
                  <c:v>99201</c:v>
                </c:pt>
                <c:pt idx="2">
                  <c:v>359620</c:v>
                </c:pt>
                <c:pt idx="3">
                  <c:v>28446</c:v>
                </c:pt>
                <c:pt idx="4">
                  <c:v>125463</c:v>
                </c:pt>
                <c:pt idx="5">
                  <c:v>85778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02-4D93-BA3A-5577C2D6ED60}"/>
            </c:ext>
          </c:extLst>
        </c:ser>
        <c:ser>
          <c:idx val="1"/>
          <c:order val="1"/>
          <c:tx>
            <c:strRef>
              <c:f>ANUAL!$A$1770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ANUAL!$B$1768:$I$1768</c15:sqref>
                  </c15:fullRef>
                </c:ext>
              </c:extLst>
              <c:f>ANUAL!$D$1768:$I$1768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ANUAL!$B$1770:$I$1770</c15:sqref>
                  </c15:fullRef>
                </c:ext>
              </c:extLst>
              <c:f>ANUAL!$D$1770:$I$1770</c:f>
              <c:numCache>
                <c:formatCode>#,##0</c:formatCode>
                <c:ptCount val="6"/>
                <c:pt idx="0">
                  <c:v>308309</c:v>
                </c:pt>
                <c:pt idx="1">
                  <c:v>19578</c:v>
                </c:pt>
                <c:pt idx="2">
                  <c:v>19809</c:v>
                </c:pt>
                <c:pt idx="3">
                  <c:v>10573</c:v>
                </c:pt>
                <c:pt idx="4">
                  <c:v>16513</c:v>
                </c:pt>
                <c:pt idx="5">
                  <c:v>8691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02-4D93-BA3A-5577C2D6ED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14286288"/>
        <c:axId val="514293736"/>
      </c:barChart>
      <c:catAx>
        <c:axId val="51428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3736"/>
        <c:crosses val="autoZero"/>
        <c:auto val="1"/>
        <c:lblAlgn val="ctr"/>
        <c:lblOffset val="100"/>
        <c:noMultiLvlLbl val="0"/>
      </c:catAx>
      <c:valAx>
        <c:axId val="514293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8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PROCEDENCIA VIAJEROS ESPAÑOLES SEGÚN EL TIPO DE ALOJAMIENTO UTILIZADO</a:t>
            </a:r>
          </a:p>
        </c:rich>
      </c:tx>
      <c:layout>
        <c:manualLayout>
          <c:xMode val="edge"/>
          <c:yMode val="edge"/>
          <c:x val="0.15818358974633115"/>
          <c:y val="9.523831045780927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300664525970591E-2"/>
          <c:y val="6.7718285214348209E-2"/>
          <c:w val="0.78635524177350447"/>
          <c:h val="0.861582552883877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PROC'!$A$143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PROC'!$B$143:$J$143</c:f>
              <c:numCache>
                <c:formatCode>0.00%</c:formatCode>
                <c:ptCount val="9"/>
                <c:pt idx="0">
                  <c:v>0.28674440430944997</c:v>
                </c:pt>
                <c:pt idx="1">
                  <c:v>0.21650944173357001</c:v>
                </c:pt>
                <c:pt idx="2">
                  <c:v>0.23451227628334001</c:v>
                </c:pt>
                <c:pt idx="3">
                  <c:v>0.29853772308510002</c:v>
                </c:pt>
                <c:pt idx="4">
                  <c:v>0.38091390966914002</c:v>
                </c:pt>
                <c:pt idx="5">
                  <c:v>0.31239858646098001</c:v>
                </c:pt>
                <c:pt idx="6">
                  <c:v>0.52331690241062001</c:v>
                </c:pt>
                <c:pt idx="7">
                  <c:v>0.33368544077166001</c:v>
                </c:pt>
                <c:pt idx="8">
                  <c:v>0.29306856259714997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1E-4730-A98D-D41A87EE740A}"/>
            </c:ext>
          </c:extLst>
        </c:ser>
        <c:ser>
          <c:idx val="1"/>
          <c:order val="1"/>
          <c:tx>
            <c:strRef>
              <c:f>'M.V. PROC'!$A$144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PROC'!$B$144:$J$144</c:f>
              <c:numCache>
                <c:formatCode>0.00%</c:formatCode>
                <c:ptCount val="9"/>
                <c:pt idx="0">
                  <c:v>0.14468905497317</c:v>
                </c:pt>
                <c:pt idx="1">
                  <c:v>0.25456202981762999</c:v>
                </c:pt>
                <c:pt idx="2">
                  <c:v>0.26178735282414001</c:v>
                </c:pt>
                <c:pt idx="3">
                  <c:v>0.1763357808754</c:v>
                </c:pt>
                <c:pt idx="4">
                  <c:v>0.19605759622821001</c:v>
                </c:pt>
                <c:pt idx="5">
                  <c:v>0.18885046392633001</c:v>
                </c:pt>
                <c:pt idx="6">
                  <c:v>0.18016647976621999</c:v>
                </c:pt>
                <c:pt idx="7">
                  <c:v>0.21067997994741999</c:v>
                </c:pt>
                <c:pt idx="8">
                  <c:v>0.16433214002061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1E-4730-A98D-D41A87EE740A}"/>
            </c:ext>
          </c:extLst>
        </c:ser>
        <c:ser>
          <c:idx val="2"/>
          <c:order val="2"/>
          <c:tx>
            <c:strRef>
              <c:f>'M.V. PROC'!$A$145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PROC'!$B$145:$J$145</c:f>
              <c:numCache>
                <c:formatCode>0.00%</c:formatCode>
                <c:ptCount val="9"/>
                <c:pt idx="0">
                  <c:v>8.3479412313940002E-2</c:v>
                </c:pt>
                <c:pt idx="1">
                  <c:v>5.494315962554E-2</c:v>
                </c:pt>
                <c:pt idx="2">
                  <c:v>5.2246208613640002E-2</c:v>
                </c:pt>
                <c:pt idx="3">
                  <c:v>3.2502368577864003E-2</c:v>
                </c:pt>
                <c:pt idx="4">
                  <c:v>4.8484653563207997E-2</c:v>
                </c:pt>
                <c:pt idx="5">
                  <c:v>4.4990936383948001E-2</c:v>
                </c:pt>
                <c:pt idx="6">
                  <c:v>3.6123361631989002E-2</c:v>
                </c:pt>
                <c:pt idx="7">
                  <c:v>6.4167019946448994E-2</c:v>
                </c:pt>
                <c:pt idx="8">
                  <c:v>7.2211890123937E-2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11E-4730-A98D-D41A87EE740A}"/>
            </c:ext>
          </c:extLst>
        </c:ser>
        <c:ser>
          <c:idx val="3"/>
          <c:order val="3"/>
          <c:tx>
            <c:strRef>
              <c:f>'M.V. PROC'!$A$146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PROC'!$B$146:$J$146</c:f>
              <c:numCache>
                <c:formatCode>0.00%</c:formatCode>
                <c:ptCount val="9"/>
                <c:pt idx="0">
                  <c:v>6.4357917034694997E-2</c:v>
                </c:pt>
                <c:pt idx="1">
                  <c:v>5.5588564817579997E-2</c:v>
                </c:pt>
                <c:pt idx="2">
                  <c:v>7.3875281247755997E-2</c:v>
                </c:pt>
                <c:pt idx="3">
                  <c:v>0.12467384413968</c:v>
                </c:pt>
                <c:pt idx="4">
                  <c:v>8.0380994945560003E-2</c:v>
                </c:pt>
                <c:pt idx="5">
                  <c:v>6.2520864580061994E-2</c:v>
                </c:pt>
                <c:pt idx="6">
                  <c:v>5.4609817614341E-2</c:v>
                </c:pt>
                <c:pt idx="7">
                  <c:v>5.983624735128E-2</c:v>
                </c:pt>
                <c:pt idx="8">
                  <c:v>6.9770267297318E-2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11E-4730-A98D-D41A87EE740A}"/>
            </c:ext>
          </c:extLst>
        </c:ser>
        <c:ser>
          <c:idx val="4"/>
          <c:order val="4"/>
          <c:tx>
            <c:strRef>
              <c:f>'M.V. PROC'!$A$147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PROC'!$B$147:$J$147</c:f>
              <c:numCache>
                <c:formatCode>0.00%</c:formatCode>
                <c:ptCount val="9"/>
                <c:pt idx="0">
                  <c:v>7.3137380420399994E-2</c:v>
                </c:pt>
                <c:pt idx="1">
                  <c:v>4.7573711666655E-2</c:v>
                </c:pt>
                <c:pt idx="2">
                  <c:v>7.5072617332132996E-2</c:v>
                </c:pt>
                <c:pt idx="3">
                  <c:v>4.0025947439574001E-2</c:v>
                </c:pt>
                <c:pt idx="4">
                  <c:v>4.7372024547933003E-2</c:v>
                </c:pt>
                <c:pt idx="5">
                  <c:v>9.4631612567648002E-2</c:v>
                </c:pt>
                <c:pt idx="6">
                  <c:v>2.1269261695738E-2</c:v>
                </c:pt>
                <c:pt idx="7">
                  <c:v>4.1760097269632E-2</c:v>
                </c:pt>
                <c:pt idx="8">
                  <c:v>6.5218735440549999E-2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11E-4730-A98D-D41A87EE740A}"/>
            </c:ext>
          </c:extLst>
        </c:ser>
        <c:ser>
          <c:idx val="5"/>
          <c:order val="5"/>
          <c:tx>
            <c:strRef>
              <c:f>'M.V. PROC'!$A$148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PROC'!$B$148:$J$148</c:f>
              <c:numCache>
                <c:formatCode>0.00%</c:formatCode>
                <c:ptCount val="9"/>
                <c:pt idx="0">
                  <c:v>5.9950631582909003E-2</c:v>
                </c:pt>
                <c:pt idx="1">
                  <c:v>9.7489280796189001E-2</c:v>
                </c:pt>
                <c:pt idx="2">
                  <c:v>8.1658078935283998E-2</c:v>
                </c:pt>
                <c:pt idx="3">
                  <c:v>1.3232261340664001E-2</c:v>
                </c:pt>
                <c:pt idx="4">
                  <c:v>4.4075692138540998E-2</c:v>
                </c:pt>
                <c:pt idx="5">
                  <c:v>4.9112156373284997E-2</c:v>
                </c:pt>
                <c:pt idx="6">
                  <c:v>3.7780724270748002E-2</c:v>
                </c:pt>
                <c:pt idx="7">
                  <c:v>5.6690511384970999E-2</c:v>
                </c:pt>
                <c:pt idx="8">
                  <c:v>5.7577104160218003E-2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11E-4730-A98D-D41A87EE740A}"/>
            </c:ext>
          </c:extLst>
        </c:ser>
        <c:ser>
          <c:idx val="6"/>
          <c:order val="6"/>
          <c:tx>
            <c:strRef>
              <c:f>'M.V. PROC'!$A$149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PROC'!$B$149:$J$149</c:f>
              <c:numCache>
                <c:formatCode>0.00%</c:formatCode>
                <c:ptCount val="9"/>
                <c:pt idx="0">
                  <c:v>6.0420833155937999E-2</c:v>
                </c:pt>
                <c:pt idx="1">
                  <c:v>4.4179605725306999E-2</c:v>
                </c:pt>
                <c:pt idx="2">
                  <c:v>4.2054168412000999E-2</c:v>
                </c:pt>
                <c:pt idx="3">
                  <c:v>3.7684229472016002E-2</c:v>
                </c:pt>
                <c:pt idx="4">
                  <c:v>4.1512925205008003E-2</c:v>
                </c:pt>
                <c:pt idx="5">
                  <c:v>2.7384869282610001E-2</c:v>
                </c:pt>
                <c:pt idx="6">
                  <c:v>2.1379032799192999E-2</c:v>
                </c:pt>
                <c:pt idx="7">
                  <c:v>3.6728896055008002E-2</c:v>
                </c:pt>
                <c:pt idx="8">
                  <c:v>5.3939454205243001E-2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11E-4730-A98D-D41A87EE740A}"/>
            </c:ext>
          </c:extLst>
        </c:ser>
        <c:ser>
          <c:idx val="7"/>
          <c:order val="7"/>
          <c:tx>
            <c:strRef>
              <c:f>'M.V. PROC'!$A$150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PROC'!$B$150:$J$150</c:f>
              <c:numCache>
                <c:formatCode>0.00%</c:formatCode>
                <c:ptCount val="9"/>
                <c:pt idx="0">
                  <c:v>4.2834698050289E-2</c:v>
                </c:pt>
                <c:pt idx="1">
                  <c:v>5.4558513757416001E-2</c:v>
                </c:pt>
                <c:pt idx="2">
                  <c:v>4.8728714739800998E-2</c:v>
                </c:pt>
                <c:pt idx="3">
                  <c:v>9.7769664523078004E-2</c:v>
                </c:pt>
                <c:pt idx="4">
                  <c:v>3.6313620983893E-2</c:v>
                </c:pt>
                <c:pt idx="5">
                  <c:v>6.3380315388920999E-2</c:v>
                </c:pt>
                <c:pt idx="6">
                  <c:v>2.4033769114847E-2</c:v>
                </c:pt>
                <c:pt idx="7">
                  <c:v>3.8651004795317002E-2</c:v>
                </c:pt>
                <c:pt idx="8">
                  <c:v>4.7955832676377999E-2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1E-4730-A98D-D41A87EE740A}"/>
            </c:ext>
          </c:extLst>
        </c:ser>
        <c:ser>
          <c:idx val="8"/>
          <c:order val="8"/>
          <c:tx>
            <c:strRef>
              <c:f>'M.V. PROC'!$A$151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PROC'!$B$151:$J$151</c:f>
              <c:numCache>
                <c:formatCode>0.00%</c:formatCode>
                <c:ptCount val="9"/>
                <c:pt idx="0">
                  <c:v>4.7273932072576998E-2</c:v>
                </c:pt>
                <c:pt idx="1">
                  <c:v>4.4566014369472003E-2</c:v>
                </c:pt>
                <c:pt idx="2">
                  <c:v>3.8095215701664999E-2</c:v>
                </c:pt>
                <c:pt idx="3">
                  <c:v>3.9362797577981001E-2</c:v>
                </c:pt>
                <c:pt idx="4">
                  <c:v>3.4791478711139003E-2</c:v>
                </c:pt>
                <c:pt idx="5">
                  <c:v>3.7725893145601E-2</c:v>
                </c:pt>
                <c:pt idx="6">
                  <c:v>3.2934886186988997E-2</c:v>
                </c:pt>
                <c:pt idx="7">
                  <c:v>4.7945521088051002E-2</c:v>
                </c:pt>
                <c:pt idx="8">
                  <c:v>4.5047978582797001E-2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11E-4730-A98D-D41A87EE740A}"/>
            </c:ext>
          </c:extLst>
        </c:ser>
        <c:ser>
          <c:idx val="9"/>
          <c:order val="9"/>
          <c:tx>
            <c:strRef>
              <c:f>'M.V. PROC'!$A$152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PROC'!$B$152:$J$152</c:f>
              <c:numCache>
                <c:formatCode>0.00%</c:formatCode>
                <c:ptCount val="9"/>
                <c:pt idx="0">
                  <c:v>2.7450499368579E-2</c:v>
                </c:pt>
                <c:pt idx="1">
                  <c:v>2.7025642899676999E-2</c:v>
                </c:pt>
                <c:pt idx="2">
                  <c:v>2.0376741120607E-2</c:v>
                </c:pt>
                <c:pt idx="3">
                  <c:v>2.1231721255431001E-2</c:v>
                </c:pt>
                <c:pt idx="4">
                  <c:v>2.0614295288775002E-2</c:v>
                </c:pt>
                <c:pt idx="5">
                  <c:v>3.1934027295046997E-2</c:v>
                </c:pt>
                <c:pt idx="6">
                  <c:v>1.2979145291247E-2</c:v>
                </c:pt>
                <c:pt idx="7">
                  <c:v>2.0435895388130999E-2</c:v>
                </c:pt>
                <c:pt idx="8">
                  <c:v>2.6003375538616001E-2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11E-4730-A98D-D41A87EE740A}"/>
            </c:ext>
          </c:extLst>
        </c:ser>
        <c:ser>
          <c:idx val="10"/>
          <c:order val="10"/>
          <c:tx>
            <c:strRef>
              <c:f>'M.V. PROC'!$A$153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PROC'!$B$153:$J$153</c:f>
              <c:numCache>
                <c:formatCode>0.00%</c:formatCode>
                <c:ptCount val="9"/>
                <c:pt idx="0">
                  <c:v>2.3741921679725001E-2</c:v>
                </c:pt>
                <c:pt idx="1">
                  <c:v>2.3728778464679998E-2</c:v>
                </c:pt>
                <c:pt idx="2">
                  <c:v>2.1451936193772E-2</c:v>
                </c:pt>
                <c:pt idx="3">
                  <c:v>1.1262870599121001E-2</c:v>
                </c:pt>
                <c:pt idx="4">
                  <c:v>1.8158685960273001E-2</c:v>
                </c:pt>
                <c:pt idx="5">
                  <c:v>1.2237764613842E-2</c:v>
                </c:pt>
                <c:pt idx="6">
                  <c:v>1.3517344688142001E-2</c:v>
                </c:pt>
                <c:pt idx="7">
                  <c:v>3.0184616413551999E-2</c:v>
                </c:pt>
                <c:pt idx="8">
                  <c:v>2.2124978003274998E-2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1E-4730-A98D-D41A87EE740A}"/>
            </c:ext>
          </c:extLst>
        </c:ser>
        <c:ser>
          <c:idx val="11"/>
          <c:order val="11"/>
          <c:tx>
            <c:strRef>
              <c:f>'M.V. PROC'!$A$154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PROC'!$B$154:$J$154</c:f>
              <c:numCache>
                <c:formatCode>0.00%</c:formatCode>
                <c:ptCount val="9"/>
                <c:pt idx="0">
                  <c:v>2.3044168877647001E-2</c:v>
                </c:pt>
                <c:pt idx="1">
                  <c:v>2.3394615790419002E-2</c:v>
                </c:pt>
                <c:pt idx="2">
                  <c:v>1.1045177702184999E-2</c:v>
                </c:pt>
                <c:pt idx="3">
                  <c:v>2.3830236415995E-2</c:v>
                </c:pt>
                <c:pt idx="4">
                  <c:v>1.4993343450365E-2</c:v>
                </c:pt>
                <c:pt idx="5">
                  <c:v>2.5274860315263999E-2</c:v>
                </c:pt>
                <c:pt idx="6">
                  <c:v>8.4111034945459004E-3</c:v>
                </c:pt>
                <c:pt idx="7">
                  <c:v>1.7199024632235001E-2</c:v>
                </c:pt>
                <c:pt idx="8">
                  <c:v>2.2097921651276001E-2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11E-4730-A98D-D41A87EE740A}"/>
            </c:ext>
          </c:extLst>
        </c:ser>
        <c:ser>
          <c:idx val="12"/>
          <c:order val="12"/>
          <c:tx>
            <c:strRef>
              <c:f>'M.V. PROC'!$A$155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PROC'!$B$155:$J$155</c:f>
              <c:numCache>
                <c:formatCode>0.00%</c:formatCode>
                <c:ptCount val="9"/>
                <c:pt idx="0">
                  <c:v>1.8302707739553E-2</c:v>
                </c:pt>
                <c:pt idx="1">
                  <c:v>1.9450807124300001E-2</c:v>
                </c:pt>
                <c:pt idx="2">
                  <c:v>1.4260127848533E-2</c:v>
                </c:pt>
                <c:pt idx="3">
                  <c:v>4.2350625348855003E-2</c:v>
                </c:pt>
                <c:pt idx="4">
                  <c:v>1.3156624170294E-2</c:v>
                </c:pt>
                <c:pt idx="5">
                  <c:v>2.3661438971510001E-2</c:v>
                </c:pt>
                <c:pt idx="6">
                  <c:v>5.8267983493166002E-3</c:v>
                </c:pt>
                <c:pt idx="7">
                  <c:v>1.5320399923707E-2</c:v>
                </c:pt>
                <c:pt idx="8">
                  <c:v>1.9838163378407998E-2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11E-4730-A98D-D41A87EE740A}"/>
            </c:ext>
          </c:extLst>
        </c:ser>
        <c:ser>
          <c:idx val="13"/>
          <c:order val="13"/>
          <c:tx>
            <c:strRef>
              <c:f>'M.V. PROC'!$A$156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PROC'!$B$156:$J$156</c:f>
              <c:numCache>
                <c:formatCode>0.00%</c:formatCode>
                <c:ptCount val="9"/>
                <c:pt idx="0">
                  <c:v>1.4124795834677E-2</c:v>
                </c:pt>
                <c:pt idx="1">
                  <c:v>1.3351877285294999E-2</c:v>
                </c:pt>
                <c:pt idx="2">
                  <c:v>9.2665822360572993E-3</c:v>
                </c:pt>
                <c:pt idx="3">
                  <c:v>1.007183951885E-2</c:v>
                </c:pt>
                <c:pt idx="4">
                  <c:v>8.6445823086929007E-3</c:v>
                </c:pt>
                <c:pt idx="5">
                  <c:v>6.9567995949829002E-3</c:v>
                </c:pt>
                <c:pt idx="6">
                  <c:v>1.4931632076561001E-2</c:v>
                </c:pt>
                <c:pt idx="7">
                  <c:v>8.9965104676668992E-3</c:v>
                </c:pt>
                <c:pt idx="8">
                  <c:v>1.3010107161008E-2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11E-4730-A98D-D41A87EE740A}"/>
            </c:ext>
          </c:extLst>
        </c:ser>
        <c:ser>
          <c:idx val="14"/>
          <c:order val="14"/>
          <c:tx>
            <c:strRef>
              <c:f>'M.V. PROC'!$A$157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PROC'!$B$157:$J$157</c:f>
              <c:numCache>
                <c:formatCode>0.00%</c:formatCode>
                <c:ptCount val="9"/>
                <c:pt idx="0">
                  <c:v>1.1470731853004E-2</c:v>
                </c:pt>
                <c:pt idx="1">
                  <c:v>1.3044794918974E-2</c:v>
                </c:pt>
                <c:pt idx="2">
                  <c:v>4.2530946316580998E-3</c:v>
                </c:pt>
                <c:pt idx="3">
                  <c:v>2.6659272713312001E-2</c:v>
                </c:pt>
                <c:pt idx="4">
                  <c:v>8.0050454346229996E-3</c:v>
                </c:pt>
                <c:pt idx="5">
                  <c:v>6.4908345916969996E-3</c:v>
                </c:pt>
                <c:pt idx="6">
                  <c:v>6.7456414578099004E-3</c:v>
                </c:pt>
                <c:pt idx="7">
                  <c:v>8.8776541141327003E-3</c:v>
                </c:pt>
                <c:pt idx="8">
                  <c:v>1.2328865852995001E-2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11E-4730-A98D-D41A87EE740A}"/>
            </c:ext>
          </c:extLst>
        </c:ser>
        <c:ser>
          <c:idx val="15"/>
          <c:order val="15"/>
          <c:tx>
            <c:strRef>
              <c:f>'M.V. PROC'!$A$158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PROC'!$B$158:$J$158</c:f>
              <c:numCache>
                <c:formatCode>0.00%</c:formatCode>
                <c:ptCount val="9"/>
                <c:pt idx="0">
                  <c:v>8.3709028783950003E-3</c:v>
                </c:pt>
                <c:pt idx="1">
                  <c:v>4.8551476077467997E-3</c:v>
                </c:pt>
                <c:pt idx="2">
                  <c:v>6.6092404854784003E-3</c:v>
                </c:pt>
                <c:pt idx="3">
                  <c:v>1.4407870452224001E-3</c:v>
                </c:pt>
                <c:pt idx="4">
                  <c:v>3.8026523106504001E-3</c:v>
                </c:pt>
                <c:pt idx="5">
                  <c:v>7.4887879869853001E-3</c:v>
                </c:pt>
                <c:pt idx="6">
                  <c:v>4.7511740371296999E-3</c:v>
                </c:pt>
                <c:pt idx="7">
                  <c:v>4.4975522222388004E-3</c:v>
                </c:pt>
                <c:pt idx="8">
                  <c:v>6.9761720414553002E-3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11E-4730-A98D-D41A87EE740A}"/>
            </c:ext>
          </c:extLst>
        </c:ser>
        <c:ser>
          <c:idx val="16"/>
          <c:order val="16"/>
          <c:tx>
            <c:strRef>
              <c:f>'M.V. PROC'!$A$159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PROC'!$B$159:$J$159</c:f>
              <c:numCache>
                <c:formatCode>0.00%</c:formatCode>
                <c:ptCount val="9"/>
                <c:pt idx="0">
                  <c:v>8.5181403212239003E-3</c:v>
                </c:pt>
                <c:pt idx="1">
                  <c:v>4.3595973629683999E-3</c:v>
                </c:pt>
                <c:pt idx="2">
                  <c:v>4.3353024681211001E-3</c:v>
                </c:pt>
                <c:pt idx="3">
                  <c:v>2.7703854320983001E-3</c:v>
                </c:pt>
                <c:pt idx="4">
                  <c:v>2.3815315919363E-3</c:v>
                </c:pt>
                <c:pt idx="5">
                  <c:v>4.5796602941980003E-3</c:v>
                </c:pt>
                <c:pt idx="6">
                  <c:v>7.4890504863936002E-4</c:v>
                </c:pt>
                <c:pt idx="7">
                  <c:v>2.5589227094558E-3</c:v>
                </c:pt>
                <c:pt idx="8">
                  <c:v>6.8718053046403996E-3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11E-4730-A98D-D41A87EE740A}"/>
            </c:ext>
          </c:extLst>
        </c:ser>
        <c:ser>
          <c:idx val="17"/>
          <c:order val="17"/>
          <c:tx>
            <c:strRef>
              <c:f>'M.V. PROC'!$A$160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PROC'!$B$160:$J$160</c:f>
              <c:numCache>
                <c:formatCode>0.00%</c:formatCode>
                <c:ptCount val="9"/>
                <c:pt idx="0">
                  <c:v>1.2043664799903E-3</c:v>
                </c:pt>
                <c:pt idx="1">
                  <c:v>4.8674314447923E-4</c:v>
                </c:pt>
                <c:pt idx="2">
                  <c:v>2.715337824771E-4</c:v>
                </c:pt>
                <c:pt idx="3">
                  <c:v>2.5764463975396998E-4</c:v>
                </c:pt>
                <c:pt idx="4">
                  <c:v>2.3203465220543001E-4</c:v>
                </c:pt>
                <c:pt idx="5">
                  <c:v>3.8012822709044002E-4</c:v>
                </c:pt>
                <c:pt idx="6">
                  <c:v>3.2472240736428E-4</c:v>
                </c:pt>
                <c:pt idx="7">
                  <c:v>1.1768769549573E-3</c:v>
                </c:pt>
                <c:pt idx="8">
                  <c:v>9.5917325321054001E-4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11E-4730-A98D-D41A87EE740A}"/>
            </c:ext>
          </c:extLst>
        </c:ser>
        <c:ser>
          <c:idx val="18"/>
          <c:order val="18"/>
          <c:tx>
            <c:strRef>
              <c:f>'M.V. PROC'!$A$161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PROC'!$B$161:$J$161</c:f>
              <c:numCache>
                <c:formatCode>0.00%</c:formatCode>
                <c:ptCount val="9"/>
                <c:pt idx="0">
                  <c:v>8.8350105384199995E-4</c:v>
                </c:pt>
                <c:pt idx="1">
                  <c:v>3.3167309209834002E-4</c:v>
                </c:pt>
                <c:pt idx="2">
                  <c:v>1.0034944135023E-4</c:v>
                </c:pt>
                <c:pt idx="3">
                  <c:v>0</c:v>
                </c:pt>
                <c:pt idx="4">
                  <c:v>1.0830883955025001E-4</c:v>
                </c:pt>
                <c:pt idx="5">
                  <c:v>0</c:v>
                </c:pt>
                <c:pt idx="6">
                  <c:v>1.4929765855828999E-4</c:v>
                </c:pt>
                <c:pt idx="7">
                  <c:v>6.0782856412966001E-4</c:v>
                </c:pt>
                <c:pt idx="8">
                  <c:v>6.6747271090701003E-4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1E-4730-A98D-D41A87EE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4291384"/>
        <c:axId val="514294128"/>
      </c:barChart>
      <c:catAx>
        <c:axId val="514291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4128"/>
        <c:crosses val="autoZero"/>
        <c:auto val="1"/>
        <c:lblAlgn val="ctr"/>
        <c:lblOffset val="100"/>
        <c:noMultiLvlLbl val="0"/>
      </c:catAx>
      <c:valAx>
        <c:axId val="51429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1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76839960280765"/>
          <c:y val="6.7085383794321413E-2"/>
          <c:w val="0.18459585902366912"/>
          <c:h val="0.89537382355075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PROCEDENCIA VIAJEROS EXTRANJEROS SEGÚN EL TIPO DE ALOJAMIENTO UTILIZADO</a:t>
            </a:r>
          </a:p>
        </c:rich>
      </c:tx>
      <c:layout>
        <c:manualLayout>
          <c:xMode val="edge"/>
          <c:yMode val="edge"/>
          <c:x val="0.13353037766830869"/>
          <c:y val="1.1895911709230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55099774204871E-2"/>
          <c:y val="6.872371229878034E-2"/>
          <c:w val="0.79024491699016663"/>
          <c:h val="0.8564552389896037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PROC'!$A$207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PROC'!$B$207:$J$207</c:f>
              <c:numCache>
                <c:formatCode>0.00%</c:formatCode>
                <c:ptCount val="9"/>
                <c:pt idx="0">
                  <c:v>0.22167051699601001</c:v>
                </c:pt>
                <c:pt idx="1">
                  <c:v>0.18304648817008001</c:v>
                </c:pt>
                <c:pt idx="2">
                  <c:v>0.220971174267</c:v>
                </c:pt>
                <c:pt idx="3">
                  <c:v>0.22102814121042999</c:v>
                </c:pt>
                <c:pt idx="4">
                  <c:v>0.24970941952239001</c:v>
                </c:pt>
                <c:pt idx="5">
                  <c:v>0.19779505890627999</c:v>
                </c:pt>
                <c:pt idx="6">
                  <c:v>0.17896391257097</c:v>
                </c:pt>
                <c:pt idx="7">
                  <c:v>0.19124478720384999</c:v>
                </c:pt>
                <c:pt idx="8">
                  <c:v>0.21885647147272999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E3-4B68-9419-4DE1198454FE}"/>
            </c:ext>
          </c:extLst>
        </c:ser>
        <c:ser>
          <c:idx val="1"/>
          <c:order val="1"/>
          <c:tx>
            <c:strRef>
              <c:f>'M.V. PROC'!$A$208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PROC'!$B$208:$J$208</c:f>
              <c:numCache>
                <c:formatCode>0.00%</c:formatCode>
                <c:ptCount val="9"/>
                <c:pt idx="0">
                  <c:v>0.16057922932921001</c:v>
                </c:pt>
                <c:pt idx="1">
                  <c:v>0.19228605629404999</c:v>
                </c:pt>
                <c:pt idx="2">
                  <c:v>0.10282652463208</c:v>
                </c:pt>
                <c:pt idx="3">
                  <c:v>3.9039044146799998E-2</c:v>
                </c:pt>
                <c:pt idx="4">
                  <c:v>0.10895098552109</c:v>
                </c:pt>
                <c:pt idx="5">
                  <c:v>4.6668893968700997E-2</c:v>
                </c:pt>
                <c:pt idx="6">
                  <c:v>0.14841064419771999</c:v>
                </c:pt>
                <c:pt idx="7">
                  <c:v>0.16661531795081999</c:v>
                </c:pt>
                <c:pt idx="8">
                  <c:v>0.14509294991322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E3-4B68-9419-4DE1198454FE}"/>
            </c:ext>
          </c:extLst>
        </c:ser>
        <c:ser>
          <c:idx val="2"/>
          <c:order val="2"/>
          <c:tx>
            <c:strRef>
              <c:f>'M.V. PROC'!$A$209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PROC'!$B$209:$J$209</c:f>
              <c:numCache>
                <c:formatCode>0.00%</c:formatCode>
                <c:ptCount val="9"/>
                <c:pt idx="0">
                  <c:v>0.11713499797096</c:v>
                </c:pt>
                <c:pt idx="1">
                  <c:v>5.7074894832619003E-2</c:v>
                </c:pt>
                <c:pt idx="2">
                  <c:v>4.2424229463319002E-2</c:v>
                </c:pt>
                <c:pt idx="3">
                  <c:v>0.26377426300237999</c:v>
                </c:pt>
                <c:pt idx="4">
                  <c:v>0.13529744453251</c:v>
                </c:pt>
                <c:pt idx="5">
                  <c:v>3.9081941269562E-2</c:v>
                </c:pt>
                <c:pt idx="6">
                  <c:v>6.7712903851778999E-2</c:v>
                </c:pt>
                <c:pt idx="7">
                  <c:v>7.0643399698087E-2</c:v>
                </c:pt>
                <c:pt idx="8">
                  <c:v>0.12297380016719001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E3-4B68-9419-4DE1198454FE}"/>
            </c:ext>
          </c:extLst>
        </c:ser>
        <c:ser>
          <c:idx val="3"/>
          <c:order val="3"/>
          <c:tx>
            <c:strRef>
              <c:f>'M.V. PROC'!$A$210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PROC'!$B$210:$J$210</c:f>
              <c:numCache>
                <c:formatCode>0.00%</c:formatCode>
                <c:ptCount val="9"/>
                <c:pt idx="0">
                  <c:v>9.5076667619218E-2</c:v>
                </c:pt>
                <c:pt idx="1">
                  <c:v>0.13277304217611999</c:v>
                </c:pt>
                <c:pt idx="2">
                  <c:v>0.13660379663705999</c:v>
                </c:pt>
                <c:pt idx="3">
                  <c:v>0.10878374047809999</c:v>
                </c:pt>
                <c:pt idx="4">
                  <c:v>0.11602292092859</c:v>
                </c:pt>
                <c:pt idx="5">
                  <c:v>0.12441181642342</c:v>
                </c:pt>
                <c:pt idx="6">
                  <c:v>6.8194545470210005E-2</c:v>
                </c:pt>
                <c:pt idx="7">
                  <c:v>9.3811853747202995E-2</c:v>
                </c:pt>
                <c:pt idx="8">
                  <c:v>0.10013862766825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3E3-4B68-9419-4DE1198454FE}"/>
            </c:ext>
          </c:extLst>
        </c:ser>
        <c:ser>
          <c:idx val="4"/>
          <c:order val="4"/>
          <c:tx>
            <c:strRef>
              <c:f>'M.V. PROC'!$A$211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PROC'!$B$211:$J$211</c:f>
              <c:numCache>
                <c:formatCode>0.00%</c:formatCode>
                <c:ptCount val="9"/>
                <c:pt idx="0">
                  <c:v>7.3043963740514001E-2</c:v>
                </c:pt>
                <c:pt idx="1">
                  <c:v>5.1886086642340998E-2</c:v>
                </c:pt>
                <c:pt idx="2">
                  <c:v>3.4526834601293001E-2</c:v>
                </c:pt>
                <c:pt idx="3">
                  <c:v>0.18596310813972</c:v>
                </c:pt>
                <c:pt idx="4">
                  <c:v>9.6095257103962994E-2</c:v>
                </c:pt>
                <c:pt idx="5">
                  <c:v>4.2452083699666E-2</c:v>
                </c:pt>
                <c:pt idx="6">
                  <c:v>3.7805277298803001E-2</c:v>
                </c:pt>
                <c:pt idx="7">
                  <c:v>6.0652295430394E-2</c:v>
                </c:pt>
                <c:pt idx="8">
                  <c:v>8.0687097948761E-2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E3-4B68-9419-4DE1198454FE}"/>
            </c:ext>
          </c:extLst>
        </c:ser>
        <c:ser>
          <c:idx val="5"/>
          <c:order val="5"/>
          <c:tx>
            <c:strRef>
              <c:f>'M.V. PROC'!$A$212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PROC'!$B$212:$J$212</c:f>
              <c:numCache>
                <c:formatCode>0.00%</c:formatCode>
                <c:ptCount val="9"/>
                <c:pt idx="0">
                  <c:v>6.8676946504442005E-2</c:v>
                </c:pt>
                <c:pt idx="1">
                  <c:v>8.3420199177826004E-2</c:v>
                </c:pt>
                <c:pt idx="2">
                  <c:v>0.12272868307296</c:v>
                </c:pt>
                <c:pt idx="3">
                  <c:v>3.7551831554188002E-2</c:v>
                </c:pt>
                <c:pt idx="4">
                  <c:v>6.3198112024701006E-2</c:v>
                </c:pt>
                <c:pt idx="5">
                  <c:v>0.18088306664321999</c:v>
                </c:pt>
                <c:pt idx="6">
                  <c:v>8.9928315809209E-2</c:v>
                </c:pt>
                <c:pt idx="7">
                  <c:v>0.15688665466203</c:v>
                </c:pt>
                <c:pt idx="8">
                  <c:v>7.2638303581469998E-2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3E3-4B68-9419-4DE1198454FE}"/>
            </c:ext>
          </c:extLst>
        </c:ser>
        <c:ser>
          <c:idx val="6"/>
          <c:order val="6"/>
          <c:tx>
            <c:strRef>
              <c:f>'M.V. PROC'!$A$213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PROC'!$B$213:$J$213</c:f>
              <c:numCache>
                <c:formatCode>0.00%</c:formatCode>
                <c:ptCount val="9"/>
                <c:pt idx="0">
                  <c:v>6.6487451003594003E-2</c:v>
                </c:pt>
                <c:pt idx="1">
                  <c:v>5.9544290142891997E-2</c:v>
                </c:pt>
                <c:pt idx="2">
                  <c:v>0.10186003844373</c:v>
                </c:pt>
                <c:pt idx="3">
                  <c:v>0.11389025242735</c:v>
                </c:pt>
                <c:pt idx="4">
                  <c:v>7.3474654534266007E-2</c:v>
                </c:pt>
                <c:pt idx="5">
                  <c:v>0.1191524529629</c:v>
                </c:pt>
                <c:pt idx="6">
                  <c:v>4.3015437557461997E-2</c:v>
                </c:pt>
                <c:pt idx="7">
                  <c:v>2.185347978564E-2</c:v>
                </c:pt>
                <c:pt idx="8">
                  <c:v>7.2137316536290005E-2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3E3-4B68-9419-4DE1198454FE}"/>
            </c:ext>
          </c:extLst>
        </c:ser>
        <c:ser>
          <c:idx val="7"/>
          <c:order val="7"/>
          <c:tx>
            <c:strRef>
              <c:f>'M.V. PROC'!$A$214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PROC'!$B$214:$J$214</c:f>
              <c:numCache>
                <c:formatCode>0.00%</c:formatCode>
                <c:ptCount val="9"/>
                <c:pt idx="0">
                  <c:v>4.8340692448218002E-2</c:v>
                </c:pt>
                <c:pt idx="1">
                  <c:v>4.4847227229788997E-2</c:v>
                </c:pt>
                <c:pt idx="2">
                  <c:v>5.8949195341786997E-2</c:v>
                </c:pt>
                <c:pt idx="3">
                  <c:v>1.3204816379017E-2</c:v>
                </c:pt>
                <c:pt idx="4">
                  <c:v>4.5110923278342999E-2</c:v>
                </c:pt>
                <c:pt idx="5">
                  <c:v>0.15486722349217999</c:v>
                </c:pt>
                <c:pt idx="6">
                  <c:v>3.3805169811491002E-2</c:v>
                </c:pt>
                <c:pt idx="7">
                  <c:v>3.3582060166444001E-2</c:v>
                </c:pt>
                <c:pt idx="8">
                  <c:v>4.8590521503680997E-2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3E3-4B68-9419-4DE1198454FE}"/>
            </c:ext>
          </c:extLst>
        </c:ser>
        <c:ser>
          <c:idx val="8"/>
          <c:order val="8"/>
          <c:tx>
            <c:strRef>
              <c:f>'M.V. PROC'!$A$215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PROC'!$B$215:$J$215</c:f>
              <c:numCache>
                <c:formatCode>0.00%</c:formatCode>
                <c:ptCount val="9"/>
                <c:pt idx="0">
                  <c:v>4.4956163668310997E-2</c:v>
                </c:pt>
                <c:pt idx="1">
                  <c:v>0.13366182267422</c:v>
                </c:pt>
                <c:pt idx="2">
                  <c:v>0.11867384835934</c:v>
                </c:pt>
                <c:pt idx="3">
                  <c:v>3.1537630673171002E-3</c:v>
                </c:pt>
                <c:pt idx="4">
                  <c:v>4.0742750932214002E-2</c:v>
                </c:pt>
                <c:pt idx="5">
                  <c:v>3.5950342887286997E-2</c:v>
                </c:pt>
                <c:pt idx="6">
                  <c:v>8.2511998989127006E-2</c:v>
                </c:pt>
                <c:pt idx="7">
                  <c:v>0.10757786751495001</c:v>
                </c:pt>
                <c:pt idx="8">
                  <c:v>4.7313154337186997E-2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E3-4B68-9419-4DE1198454FE}"/>
            </c:ext>
          </c:extLst>
        </c:ser>
        <c:ser>
          <c:idx val="9"/>
          <c:order val="9"/>
          <c:tx>
            <c:strRef>
              <c:f>'M.V. PROC'!$A$216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PROC'!$B$216:$J$216</c:f>
              <c:numCache>
                <c:formatCode>0.00%</c:formatCode>
                <c:ptCount val="9"/>
                <c:pt idx="0">
                  <c:v>3.1412624464921997E-2</c:v>
                </c:pt>
                <c:pt idx="1">
                  <c:v>1.3069400622495999E-2</c:v>
                </c:pt>
                <c:pt idx="2">
                  <c:v>1.8303218642150999E-2</c:v>
                </c:pt>
                <c:pt idx="3">
                  <c:v>5.5401742263728997E-3</c:v>
                </c:pt>
                <c:pt idx="4">
                  <c:v>3.3504793916597997E-2</c:v>
                </c:pt>
                <c:pt idx="5">
                  <c:v>2.4513451732019999E-2</c:v>
                </c:pt>
                <c:pt idx="6">
                  <c:v>0.16115937783718001</c:v>
                </c:pt>
                <c:pt idx="7">
                  <c:v>2.4099740899572002E-2</c:v>
                </c:pt>
                <c:pt idx="8">
                  <c:v>2.8507901945070999E-2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3E3-4B68-9419-4DE1198454FE}"/>
            </c:ext>
          </c:extLst>
        </c:ser>
        <c:ser>
          <c:idx val="10"/>
          <c:order val="10"/>
          <c:tx>
            <c:strRef>
              <c:f>'M.V. PROC'!$A$217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PROC'!$B$217:$J$217</c:f>
              <c:numCache>
                <c:formatCode>0.00%</c:formatCode>
                <c:ptCount val="9"/>
                <c:pt idx="0">
                  <c:v>2.4194727057178001E-2</c:v>
                </c:pt>
                <c:pt idx="1">
                  <c:v>1.488914167836E-2</c:v>
                </c:pt>
                <c:pt idx="2">
                  <c:v>1.4000544308062E-2</c:v>
                </c:pt>
                <c:pt idx="3">
                  <c:v>0</c:v>
                </c:pt>
                <c:pt idx="4">
                  <c:v>1.5807329315220001E-2</c:v>
                </c:pt>
                <c:pt idx="5">
                  <c:v>6.1227360647089996E-3</c:v>
                </c:pt>
                <c:pt idx="6">
                  <c:v>1.6010276115212E-2</c:v>
                </c:pt>
                <c:pt idx="7">
                  <c:v>1.9587227289638999E-2</c:v>
                </c:pt>
                <c:pt idx="8">
                  <c:v>2.0450091972697999E-2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3E3-4B68-9419-4DE1198454FE}"/>
            </c:ext>
          </c:extLst>
        </c:ser>
        <c:ser>
          <c:idx val="11"/>
          <c:order val="11"/>
          <c:tx>
            <c:strRef>
              <c:f>'M.V. PROC'!$A$218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PROC'!$B$218:$J$218</c:f>
              <c:numCache>
                <c:formatCode>0.00%</c:formatCode>
                <c:ptCount val="9"/>
                <c:pt idx="0">
                  <c:v>2.0377555860005E-2</c:v>
                </c:pt>
                <c:pt idx="1">
                  <c:v>1.4922489215744E-2</c:v>
                </c:pt>
                <c:pt idx="2">
                  <c:v>1.9633305219118002E-2</c:v>
                </c:pt>
                <c:pt idx="3">
                  <c:v>5.6133684850389002E-3</c:v>
                </c:pt>
                <c:pt idx="4">
                  <c:v>7.7767349215384996E-3</c:v>
                </c:pt>
                <c:pt idx="5">
                  <c:v>6.2046773342711E-3</c:v>
                </c:pt>
                <c:pt idx="6">
                  <c:v>1.6553866527836001E-2</c:v>
                </c:pt>
                <c:pt idx="7">
                  <c:v>3.1634804355767002E-2</c:v>
                </c:pt>
                <c:pt idx="8">
                  <c:v>1.8083773719637E-2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3E3-4B68-9419-4DE1198454FE}"/>
            </c:ext>
          </c:extLst>
        </c:ser>
        <c:ser>
          <c:idx val="12"/>
          <c:order val="12"/>
          <c:tx>
            <c:strRef>
              <c:f>'M.V. PROC'!$A$219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PROC'!$B$219:$J$219</c:f>
              <c:numCache>
                <c:formatCode>0.00%</c:formatCode>
                <c:ptCount val="9"/>
                <c:pt idx="0">
                  <c:v>1.2192241006454999E-2</c:v>
                </c:pt>
                <c:pt idx="1">
                  <c:v>9.5001084684572003E-3</c:v>
                </c:pt>
                <c:pt idx="2">
                  <c:v>3.5011821080529002E-3</c:v>
                </c:pt>
                <c:pt idx="3">
                  <c:v>1.9006469960598999E-3</c:v>
                </c:pt>
                <c:pt idx="4">
                  <c:v>1.0810761525514001E-2</c:v>
                </c:pt>
                <c:pt idx="5">
                  <c:v>6.8552839810093E-3</c:v>
                </c:pt>
                <c:pt idx="6">
                  <c:v>2.9035933172431E-2</c:v>
                </c:pt>
                <c:pt idx="7">
                  <c:v>1.2250995869400001E-2</c:v>
                </c:pt>
                <c:pt idx="8">
                  <c:v>1.0897686566166E-2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3E3-4B68-9419-4DE1198454FE}"/>
            </c:ext>
          </c:extLst>
        </c:ser>
        <c:ser>
          <c:idx val="13"/>
          <c:order val="13"/>
          <c:tx>
            <c:strRef>
              <c:f>'M.V. PROC'!$A$220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PROC'!$B$220:$J$220</c:f>
              <c:numCache>
                <c:formatCode>0.00%</c:formatCode>
                <c:ptCount val="9"/>
                <c:pt idx="0">
                  <c:v>1.0103653032026001E-2</c:v>
                </c:pt>
                <c:pt idx="1">
                  <c:v>5.1934087270658E-3</c:v>
                </c:pt>
                <c:pt idx="2">
                  <c:v>1.3947080499480001E-3</c:v>
                </c:pt>
                <c:pt idx="3">
                  <c:v>0</c:v>
                </c:pt>
                <c:pt idx="4">
                  <c:v>4.8758181531439001E-4</c:v>
                </c:pt>
                <c:pt idx="5">
                  <c:v>6.5377176015473997E-3</c:v>
                </c:pt>
                <c:pt idx="6">
                  <c:v>4.0615434603611996E-3</c:v>
                </c:pt>
                <c:pt idx="7">
                  <c:v>7.9152026152535995E-3</c:v>
                </c:pt>
                <c:pt idx="8">
                  <c:v>8.3936736624636993E-3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3E3-4B68-9419-4DE1198454FE}"/>
            </c:ext>
          </c:extLst>
        </c:ser>
        <c:ser>
          <c:idx val="14"/>
          <c:order val="14"/>
          <c:tx>
            <c:strRef>
              <c:f>'M.V. PROC'!$A$221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PROC'!$B$221:$J$221</c:f>
              <c:numCache>
                <c:formatCode>0.00%</c:formatCode>
                <c:ptCount val="9"/>
                <c:pt idx="0">
                  <c:v>5.7525692989394001E-3</c:v>
                </c:pt>
                <c:pt idx="1">
                  <c:v>3.8853439479493998E-3</c:v>
                </c:pt>
                <c:pt idx="2">
                  <c:v>3.6027168540891E-3</c:v>
                </c:pt>
                <c:pt idx="3">
                  <c:v>5.5684988722750001E-4</c:v>
                </c:pt>
                <c:pt idx="4">
                  <c:v>3.0103301277510999E-3</c:v>
                </c:pt>
                <c:pt idx="5">
                  <c:v>8.5032530332336993E-3</c:v>
                </c:pt>
                <c:pt idx="6">
                  <c:v>2.2830797330212E-2</c:v>
                </c:pt>
                <c:pt idx="7">
                  <c:v>1.6443128109536E-3</c:v>
                </c:pt>
                <c:pt idx="8">
                  <c:v>5.2386290051770999E-3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3E3-4B68-9419-4DE11984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4294912"/>
        <c:axId val="514295304"/>
      </c:barChart>
      <c:catAx>
        <c:axId val="5142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5304"/>
        <c:crosses val="autoZero"/>
        <c:auto val="1"/>
        <c:lblAlgn val="ctr"/>
        <c:lblOffset val="100"/>
        <c:noMultiLvlLbl val="0"/>
      </c:catAx>
      <c:valAx>
        <c:axId val="5142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46823637336607"/>
          <c:y val="5.4060956693028427E-2"/>
          <c:w val="0.17676477333537191"/>
          <c:h val="0.90849399821191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33159168786247895"/>
          <c:y val="1.1552347446097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266206589689332E-2"/>
          <c:y val="0.21520357764537723"/>
          <c:w val="0.87310747220845453"/>
          <c:h val="0.667974400736400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ANUAL!$E$2050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ANUAL!$A$2051:$A$2055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ANUAL!$D$2051:$D$2055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3A-42BD-BC04-7C861D842A3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ANUAL!$A$2051:$A$2055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ANUAL!$F$2051:$F$2055</c:f>
              <c:numCache>
                <c:formatCode>#,##0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"/>
        <c:axId val="514305104"/>
        <c:axId val="514300400"/>
      </c:barChart>
      <c:barChart>
        <c:barDir val="col"/>
        <c:grouping val="clustered"/>
        <c:varyColors val="0"/>
        <c:ser>
          <c:idx val="0"/>
          <c:order val="0"/>
          <c:tx>
            <c:strRef>
              <c:f>ANUAL!$C$2050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ANUAL!$A$2051:$A$2055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ANUAL!$C$2051:$C$2055</c:f>
              <c:numCache>
                <c:formatCode>#,##0</c:formatCode>
                <c:ptCount val="5"/>
                <c:pt idx="0">
                  <c:v>16</c:v>
                </c:pt>
                <c:pt idx="1">
                  <c:v>151</c:v>
                </c:pt>
                <c:pt idx="2">
                  <c:v>225</c:v>
                </c:pt>
                <c:pt idx="3">
                  <c:v>202</c:v>
                </c:pt>
                <c:pt idx="4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3A-42BD-BC04-7C861D842A39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ANUAL!$A$2051:$A$2055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ANUAL!$E$2051:$E$2055</c:f>
              <c:numCache>
                <c:formatCode>#,##0</c:formatCode>
                <c:ptCount val="5"/>
                <c:pt idx="0">
                  <c:v>15</c:v>
                </c:pt>
                <c:pt idx="1">
                  <c:v>152</c:v>
                </c:pt>
                <c:pt idx="2">
                  <c:v>225</c:v>
                </c:pt>
                <c:pt idx="3">
                  <c:v>198</c:v>
                </c:pt>
                <c:pt idx="4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4301184"/>
        <c:axId val="514300792"/>
      </c:barChart>
      <c:catAx>
        <c:axId val="51430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300400"/>
        <c:crosses val="autoZero"/>
        <c:auto val="1"/>
        <c:lblAlgn val="ctr"/>
        <c:lblOffset val="100"/>
        <c:noMultiLvlLbl val="0"/>
      </c:catAx>
      <c:valAx>
        <c:axId val="5143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305104"/>
        <c:crosses val="autoZero"/>
        <c:crossBetween val="between"/>
      </c:valAx>
      <c:valAx>
        <c:axId val="514300792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301184"/>
        <c:crosses val="max"/>
        <c:crossBetween val="between"/>
      </c:valAx>
      <c:catAx>
        <c:axId val="5143011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14300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26111398182030326"/>
          <c:y val="9.720375581672823E-2"/>
          <c:w val="0.46239079918616244"/>
          <c:h val="7.7540811472057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4191843197779923"/>
          <c:y val="1.36076991662952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185230382908045"/>
          <c:y val="0.21091182226606639"/>
          <c:w val="0.84756468819623598"/>
          <c:h val="0.672325565475715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ANUAL!$E$2065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ANUAL!$A$2066:$A$2070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ANUAL!$D$2066:$D$2070</c:f>
              <c:numCache>
                <c:formatCode>General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DA-4FD6-83E2-5C8E123E63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ANUAL!$A$2066:$A$2070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ANUAL!$F$2066:$F$2070</c:f>
              <c:numCache>
                <c:formatCode>#,##0</c:formatCode>
                <c:ptCount val="5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6"/>
        <c:axId val="514304712"/>
        <c:axId val="514303928"/>
      </c:barChart>
      <c:barChart>
        <c:barDir val="col"/>
        <c:grouping val="clustered"/>
        <c:varyColors val="0"/>
        <c:ser>
          <c:idx val="0"/>
          <c:order val="0"/>
          <c:tx>
            <c:strRef>
              <c:f>ANUAL!$C$2065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ANUAL!$A$2066:$A$2070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ANUAL!$C$2066:$C$2070</c:f>
              <c:numCache>
                <c:formatCode>#,##0</c:formatCode>
                <c:ptCount val="5"/>
                <c:pt idx="0">
                  <c:v>1841</c:v>
                </c:pt>
                <c:pt idx="1">
                  <c:v>19156</c:v>
                </c:pt>
                <c:pt idx="2">
                  <c:v>15286</c:v>
                </c:pt>
                <c:pt idx="3">
                  <c:v>8233</c:v>
                </c:pt>
                <c:pt idx="4">
                  <c:v>2165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DA-4FD6-83E2-5C8E123E6311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ANUAL!$A$2066:$A$2070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ANUAL!$E$2066:$E$2070</c:f>
              <c:numCache>
                <c:formatCode>#,##0</c:formatCode>
                <c:ptCount val="5"/>
                <c:pt idx="0">
                  <c:v>1419</c:v>
                </c:pt>
                <c:pt idx="1">
                  <c:v>19413</c:v>
                </c:pt>
                <c:pt idx="2">
                  <c:v>15149</c:v>
                </c:pt>
                <c:pt idx="3">
                  <c:v>8033</c:v>
                </c:pt>
                <c:pt idx="4">
                  <c:v>2147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4305496"/>
        <c:axId val="514300008"/>
      </c:barChart>
      <c:catAx>
        <c:axId val="51430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303928"/>
        <c:crosses val="autoZero"/>
        <c:auto val="1"/>
        <c:lblAlgn val="ctr"/>
        <c:lblOffset val="100"/>
        <c:noMultiLvlLbl val="0"/>
      </c:catAx>
      <c:valAx>
        <c:axId val="514303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304712"/>
        <c:crosses val="autoZero"/>
        <c:crossBetween val="between"/>
      </c:valAx>
      <c:valAx>
        <c:axId val="514300008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305496"/>
        <c:crosses val="max"/>
        <c:crossBetween val="between"/>
      </c:valAx>
      <c:catAx>
        <c:axId val="5143054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14300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2295378753248711"/>
          <c:y val="7.7720072562246459E-2"/>
          <c:w val="0.53736927573012627"/>
          <c:h val="0.121540553043364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0701273181218761"/>
          <c:y val="2.4806221738974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629204559465122E-2"/>
          <c:y val="0.22231232835130763"/>
          <c:w val="0.91752970768278497"/>
          <c:h val="0.66808653489663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ANUAL!$B$2227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ANUAL!$A$2228:$A$2236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ANUAL!$B$2228:$B$2236</c:f>
              <c:numCache>
                <c:formatCode>#,##0</c:formatCode>
                <c:ptCount val="9"/>
                <c:pt idx="0">
                  <c:v>9</c:v>
                </c:pt>
                <c:pt idx="1">
                  <c:v>29</c:v>
                </c:pt>
                <c:pt idx="2">
                  <c:v>35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16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0-4468-843B-3207B64B1E78}"/>
            </c:ext>
          </c:extLst>
        </c:ser>
        <c:ser>
          <c:idx val="2"/>
          <c:order val="1"/>
          <c:tx>
            <c:strRef>
              <c:f>ANUAL!$D$2227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ANUAL!$A$2228:$A$2236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ANUAL!$D$2228:$D$2236</c:f>
              <c:numCache>
                <c:formatCode>#,##0</c:formatCode>
                <c:ptCount val="9"/>
                <c:pt idx="0">
                  <c:v>891</c:v>
                </c:pt>
                <c:pt idx="1">
                  <c:v>338</c:v>
                </c:pt>
                <c:pt idx="2">
                  <c:v>407</c:v>
                </c:pt>
                <c:pt idx="3">
                  <c:v>204</c:v>
                </c:pt>
                <c:pt idx="4">
                  <c:v>486</c:v>
                </c:pt>
                <c:pt idx="5">
                  <c:v>395</c:v>
                </c:pt>
                <c:pt idx="6">
                  <c:v>299</c:v>
                </c:pt>
                <c:pt idx="7">
                  <c:v>162</c:v>
                </c:pt>
                <c:pt idx="8">
                  <c:v>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F0-4468-843B-3207B64B1E78}"/>
            </c:ext>
          </c:extLst>
        </c:ser>
        <c:ser>
          <c:idx val="4"/>
          <c:order val="2"/>
          <c:tx>
            <c:strRef>
              <c:f>ANUAL!$F$2227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ANUAL!$A$2228:$A$2236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ANUAL!$F$2228:$F$2236</c:f>
              <c:numCache>
                <c:formatCode>#,##0</c:formatCode>
                <c:ptCount val="9"/>
                <c:pt idx="0">
                  <c:v>23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17</c:v>
                </c:pt>
                <c:pt idx="6">
                  <c:v>17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F0-4468-843B-3207B64B1E78}"/>
            </c:ext>
          </c:extLst>
        </c:ser>
        <c:ser>
          <c:idx val="7"/>
          <c:order val="3"/>
          <c:tx>
            <c:strRef>
              <c:f>ANUAL!$H$2227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ANUAL!$H$2228:$H$2236</c:f>
              <c:numCache>
                <c:formatCode>#,##0</c:formatCode>
                <c:ptCount val="9"/>
                <c:pt idx="0">
                  <c:v>55</c:v>
                </c:pt>
                <c:pt idx="1">
                  <c:v>73</c:v>
                </c:pt>
                <c:pt idx="2">
                  <c:v>108</c:v>
                </c:pt>
                <c:pt idx="3">
                  <c:v>39</c:v>
                </c:pt>
                <c:pt idx="4">
                  <c:v>51</c:v>
                </c:pt>
                <c:pt idx="5">
                  <c:v>48</c:v>
                </c:pt>
                <c:pt idx="6">
                  <c:v>52</c:v>
                </c:pt>
                <c:pt idx="7">
                  <c:v>32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EF0-4468-843B-3207B64B1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4298832"/>
        <c:axId val="514301968"/>
      </c:barChart>
      <c:catAx>
        <c:axId val="51429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301968"/>
        <c:crosses val="autoZero"/>
        <c:auto val="1"/>
        <c:lblAlgn val="ctr"/>
        <c:lblOffset val="100"/>
        <c:noMultiLvlLbl val="0"/>
      </c:catAx>
      <c:valAx>
        <c:axId val="51430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1853475175628515E-3"/>
          <c:y val="4.61205827944383E-2"/>
          <c:w val="0.99881465248243728"/>
          <c:h val="0.23789250696080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7DB51A"/>
                </a:solidFill>
              </a:rPr>
              <a:t>EDAD DE LOS VISITANTES</a:t>
            </a:r>
          </a:p>
        </c:rich>
      </c:tx>
      <c:layout>
        <c:manualLayout>
          <c:xMode val="edge"/>
          <c:yMode val="edge"/>
          <c:x val="0.37729977965658457"/>
          <c:y val="1.43840136102034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073460470620358E-2"/>
          <c:y val="0.13333381558816401"/>
          <c:w val="0.91711225403182983"/>
          <c:h val="0.7406041882901678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ANUAL'!$A$14:$A$18</c:f>
              <c:strCache>
                <c:ptCount val="5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</c:strCache>
            </c:strRef>
          </c:cat>
          <c:val>
            <c:numRef>
              <c:f>'DEMANDA ANUAL'!$B$14:$B$18</c:f>
              <c:numCache>
                <c:formatCode>0.0%</c:formatCode>
                <c:ptCount val="5"/>
                <c:pt idx="0">
                  <c:v>7.5999999999999998E-2</c:v>
                </c:pt>
                <c:pt idx="1">
                  <c:v>0.217</c:v>
                </c:pt>
                <c:pt idx="2">
                  <c:v>0.23799999999999999</c:v>
                </c:pt>
                <c:pt idx="3">
                  <c:v>0.27600000000000002</c:v>
                </c:pt>
                <c:pt idx="4">
                  <c:v>0.193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B8-4526-9C58-78A478D7F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299224"/>
        <c:axId val="514299616"/>
      </c:barChart>
      <c:catAx>
        <c:axId val="514299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29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299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SEXO DE LOS VISITANTES</a:t>
            </a:r>
          </a:p>
        </c:rich>
      </c:tx>
      <c:layout>
        <c:manualLayout>
          <c:xMode val="edge"/>
          <c:yMode val="edge"/>
          <c:x val="0.34857197001999296"/>
          <c:y val="1.86567164179104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E2-4433-BF4C-AB3DC6F5C4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E2-4433-BF4C-AB3DC6F5C407}"/>
              </c:ext>
            </c:extLst>
          </c:dPt>
          <c:dLbls>
            <c:dLbl>
              <c:idx val="0"/>
              <c:layout>
                <c:manualLayout>
                  <c:x val="3.5437430786267994E-2"/>
                  <c:y val="1.109570203176560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22591362126248E-2"/>
                  <c:y val="-1.849283671960957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ANUAL'!$A$44:$A$45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'DEMANDA ANUAL'!$B$44:$B$45</c:f>
              <c:numCache>
                <c:formatCode>0.0%</c:formatCode>
                <c:ptCount val="2"/>
                <c:pt idx="0">
                  <c:v>0.51800000000000002</c:v>
                </c:pt>
                <c:pt idx="1">
                  <c:v>0.48199999999999998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F0E2-4433-BF4C-AB3DC6F5C40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ESTUDIOS</a:t>
            </a:r>
          </a:p>
        </c:rich>
      </c:tx>
      <c:layout>
        <c:manualLayout>
          <c:xMode val="edge"/>
          <c:yMode val="edge"/>
          <c:x val="0.38122803306303132"/>
          <c:y val="1.8518392893196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89843660846742E-2"/>
          <c:y val="0.12546159709893559"/>
          <c:w val="0.91128715432310092"/>
          <c:h val="0.7420294698844102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ANUAL'!$A$73:$A$76</c:f>
              <c:strCache>
                <c:ptCount val="4"/>
                <c:pt idx="0">
                  <c:v>Sin estudios / estudios primarios incompletos</c:v>
                </c:pt>
                <c:pt idx="1">
                  <c:v>Estudios primarios</c:v>
                </c:pt>
                <c:pt idx="2">
                  <c:v>Bachillerato / Módulo (FP)</c:v>
                </c:pt>
                <c:pt idx="3">
                  <c:v>Estudios universitarios</c:v>
                </c:pt>
              </c:strCache>
            </c:strRef>
          </c:cat>
          <c:val>
            <c:numRef>
              <c:f>'DEMANDA ANUAL'!$B$73:$B$76</c:f>
              <c:numCache>
                <c:formatCode>0.0%</c:formatCode>
                <c:ptCount val="4"/>
                <c:pt idx="0">
                  <c:v>1.0999999999999999E-2</c:v>
                </c:pt>
                <c:pt idx="1">
                  <c:v>9.4E-2</c:v>
                </c:pt>
                <c:pt idx="2">
                  <c:v>0.32200000000000001</c:v>
                </c:pt>
                <c:pt idx="3">
                  <c:v>0.55100000000000005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CF-41F1-9BEF-0BAF2586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303144"/>
        <c:axId val="514302752"/>
      </c:barChart>
      <c:catAx>
        <c:axId val="51430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30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30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4303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SITUACION LABORAL DE LOS VISITANTES</a:t>
            </a:r>
          </a:p>
        </c:rich>
      </c:tx>
      <c:layout>
        <c:manualLayout>
          <c:xMode val="edge"/>
          <c:yMode val="edge"/>
          <c:x val="0.25002059742614563"/>
          <c:y val="1.8518882032069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52632194342968E-2"/>
          <c:y val="0.1617275233151465"/>
          <c:w val="0.89972473428932231"/>
          <c:h val="0.6540370683051365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'DEMANDA ANUAL'!$A$105:$A$110</c:f>
              <c:strCache>
                <c:ptCount val="6"/>
                <c:pt idx="0">
                  <c:v>Trabajador/a por cuenta ajena</c:v>
                </c:pt>
                <c:pt idx="1">
                  <c:v>Trabajador/a por cuenta propia</c:v>
                </c:pt>
                <c:pt idx="2">
                  <c:v>Jubilado/a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ANUAL'!$B$105:$B$110</c:f>
              <c:numCache>
                <c:formatCode>0.0%</c:formatCode>
                <c:ptCount val="6"/>
                <c:pt idx="0">
                  <c:v>0.65800000000000003</c:v>
                </c:pt>
                <c:pt idx="1">
                  <c:v>0.1</c:v>
                </c:pt>
                <c:pt idx="2">
                  <c:v>7.3999999999999996E-2</c:v>
                </c:pt>
                <c:pt idx="3">
                  <c:v>0.06</c:v>
                </c:pt>
                <c:pt idx="4">
                  <c:v>5.2999999999999999E-2</c:v>
                </c:pt>
                <c:pt idx="5">
                  <c:v>3.1E-2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0D-4047-A23D-49C536159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400016"/>
        <c:axId val="517405896"/>
      </c:barChart>
      <c:catAx>
        <c:axId val="51740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5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405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[1]Oferta!$A$160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[1]Oferta!$B$160:$J$160</c:f>
              <c:numCache>
                <c:formatCode>General</c:formatCode>
                <c:ptCount val="9"/>
                <c:pt idx="0">
                  <c:v>512</c:v>
                </c:pt>
                <c:pt idx="1">
                  <c:v>716</c:v>
                </c:pt>
                <c:pt idx="2">
                  <c:v>1055</c:v>
                </c:pt>
                <c:pt idx="3">
                  <c:v>296</c:v>
                </c:pt>
                <c:pt idx="4">
                  <c:v>570</c:v>
                </c:pt>
                <c:pt idx="5">
                  <c:v>496</c:v>
                </c:pt>
                <c:pt idx="6">
                  <c:v>300</c:v>
                </c:pt>
                <c:pt idx="7">
                  <c:v>768</c:v>
                </c:pt>
                <c:pt idx="8">
                  <c:v>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1C-4444-BC14-8AFC9346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6884088"/>
        <c:axId val="316883696"/>
        <c:axId val="0"/>
      </c:bar3DChart>
      <c:catAx>
        <c:axId val="316884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83696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6883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84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INGRESOS DE LOS VISITANTES</a:t>
            </a:r>
          </a:p>
        </c:rich>
      </c:tx>
      <c:layout>
        <c:manualLayout>
          <c:xMode val="edge"/>
          <c:yMode val="edge"/>
          <c:x val="0.2748555755893029"/>
          <c:y val="1.85185658298800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907599414860933E-2"/>
          <c:y val="0.13333381558816401"/>
          <c:w val="0.91327809982511277"/>
          <c:h val="0.7254221773810307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ANUAL'!$A$142:$A$146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'DEMANDA ANUAL'!$B$142:$B$146</c:f>
              <c:numCache>
                <c:formatCode>0.0%</c:formatCode>
                <c:ptCount val="5"/>
                <c:pt idx="0">
                  <c:v>9.9000000000000005E-2</c:v>
                </c:pt>
                <c:pt idx="1">
                  <c:v>0.46100000000000002</c:v>
                </c:pt>
                <c:pt idx="2">
                  <c:v>0.11700000000000001</c:v>
                </c:pt>
                <c:pt idx="3">
                  <c:v>1.7000000000000001E-2</c:v>
                </c:pt>
                <c:pt idx="4">
                  <c:v>0.30599999999999999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3B-4D8A-9D79-813AD9465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406680"/>
        <c:axId val="517402760"/>
      </c:barChart>
      <c:catAx>
        <c:axId val="517406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402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6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MEDIO DE TRANSPORTE UTILIZADO POR LOS VISITANTES</a:t>
            </a:r>
          </a:p>
        </c:rich>
      </c:tx>
      <c:layout>
        <c:manualLayout>
          <c:xMode val="edge"/>
          <c:yMode val="edge"/>
          <c:x val="0.14022131419279968"/>
          <c:y val="1.18529656154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0310329707461849"/>
          <c:y val="0.13650835971093661"/>
          <c:w val="0.75514215468352452"/>
          <c:h val="0.7873040281002855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91DC-4532-B178-C0A67BBE2371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DC-4532-B178-C0A67BBE2371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1DC-4532-B178-C0A67BBE2371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DC-4532-B178-C0A67BBE2371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1DC-4532-B178-C0A67BBE2371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DC-4532-B178-C0A67BBE2371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1DC-4532-B178-C0A67BBE2371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296-4C2F-BC2A-175FBBE251D6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296-4C2F-BC2A-175FBBE251D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ANUAL'!$A$178:$A$186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Avión</c:v>
                </c:pt>
                <c:pt idx="3">
                  <c:v>Moto</c:v>
                </c:pt>
                <c:pt idx="4">
                  <c:v>Coche de alquiler</c:v>
                </c:pt>
                <c:pt idx="5">
                  <c:v>Tren</c:v>
                </c:pt>
                <c:pt idx="6">
                  <c:v>Coche con caravana / autocaravana</c:v>
                </c:pt>
                <c:pt idx="7">
                  <c:v>Autobús</c:v>
                </c:pt>
                <c:pt idx="8">
                  <c:v>Coche propio</c:v>
                </c:pt>
              </c:strCache>
            </c:strRef>
          </c:cat>
          <c:val>
            <c:numRef>
              <c:f>'DEMANDA ANUAL'!$B$178:$B$186</c:f>
              <c:numCache>
                <c:formatCode>0.0%</c:formatCode>
                <c:ptCount val="9"/>
                <c:pt idx="0">
                  <c:v>0.01</c:v>
                </c:pt>
                <c:pt idx="1">
                  <c:v>4.5999999999999999E-2</c:v>
                </c:pt>
                <c:pt idx="2">
                  <c:v>2E-3</c:v>
                </c:pt>
                <c:pt idx="3">
                  <c:v>1.2E-2</c:v>
                </c:pt>
                <c:pt idx="4">
                  <c:v>2.5000000000000001E-2</c:v>
                </c:pt>
                <c:pt idx="5">
                  <c:v>2.5000000000000001E-2</c:v>
                </c:pt>
                <c:pt idx="6">
                  <c:v>2.5999999999999999E-2</c:v>
                </c:pt>
                <c:pt idx="7">
                  <c:v>3.5000000000000003E-2</c:v>
                </c:pt>
                <c:pt idx="8">
                  <c:v>0.81899999999999995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1DC-4532-B178-C0A67BBE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401976"/>
        <c:axId val="517403152"/>
      </c:barChart>
      <c:catAx>
        <c:axId val="517401976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3152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17403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1976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COMPOSICIÓN DEL GRUPO DE VIAJE</a:t>
            </a:r>
          </a:p>
        </c:rich>
      </c:tx>
      <c:layout>
        <c:manualLayout>
          <c:xMode val="edge"/>
          <c:yMode val="edge"/>
          <c:x val="0.22194138232720909"/>
          <c:y val="1.83148594029052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501994750656166"/>
          <c:y val="0.25409623797025366"/>
          <c:w val="0.37913595800524935"/>
          <c:h val="0.6893381054640896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6CC-4F88-B93B-29E3C241AE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6CC-4F88-B93B-29E3C241AE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6CC-4F88-B93B-29E3C241AE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6CC-4F88-B93B-29E3C241AEB6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444444444444444E-3"/>
                  <c:y val="-3.30578512396694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6CC-4F88-B93B-29E3C241AEB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ANUAL'!$A$213:$A$216</c:f>
              <c:strCache>
                <c:ptCount val="4"/>
                <c:pt idx="0">
                  <c:v>Con familiares y / o amigos</c:v>
                </c:pt>
                <c:pt idx="1">
                  <c:v>En pareja 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'DEMANDA ANUAL'!$B$213:$B$216</c:f>
              <c:numCache>
                <c:formatCode>0.0%</c:formatCode>
                <c:ptCount val="4"/>
                <c:pt idx="0">
                  <c:v>0.45200000000000001</c:v>
                </c:pt>
                <c:pt idx="1">
                  <c:v>0.42799999999999999</c:v>
                </c:pt>
                <c:pt idx="2">
                  <c:v>0.109</c:v>
                </c:pt>
                <c:pt idx="3">
                  <c:v>1.0999999999999999E-2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CC-4F88-B93B-29E3C241AEB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¿A TRAVÉS DE QUÉ MEDIO HA ORGANIZADO EL VIAJE?</a:t>
            </a:r>
          </a:p>
        </c:rich>
      </c:tx>
      <c:layout>
        <c:manualLayout>
          <c:xMode val="edge"/>
          <c:yMode val="edge"/>
          <c:x val="0.16693717476066935"/>
          <c:y val="1.58730513116070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670732632409393"/>
          <c:y val="0.13895818475555619"/>
          <c:w val="0.64887710905571339"/>
          <c:h val="0.775289319604280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5FB-472B-91EB-B731A15511F3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FB-472B-91EB-B731A15511F3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5FB-472B-91EB-B731A15511F3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FB-472B-91EB-B731A15511F3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5FB-472B-91EB-B731A15511F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ANUAL'!$A$242:$A$246</c:f>
              <c:strCache>
                <c:ptCount val="5"/>
                <c:pt idx="0">
                  <c:v>Ns/Nc</c:v>
                </c:pt>
                <c:pt idx="1">
                  <c:v>A través de una agencia de viajes Física</c:v>
                </c:pt>
                <c:pt idx="2">
                  <c:v>A través de una agencia de viajes Online</c:v>
                </c:pt>
                <c:pt idx="3">
                  <c:v>Organización propia: a través de Internet</c:v>
                </c:pt>
                <c:pt idx="4">
                  <c:v>Organización propia: otros medios  </c:v>
                </c:pt>
              </c:strCache>
            </c:strRef>
          </c:cat>
          <c:val>
            <c:numRef>
              <c:f>'DEMANDA ANUAL'!$B$242:$B$246</c:f>
              <c:numCache>
                <c:formatCode>0.0%</c:formatCode>
                <c:ptCount val="5"/>
                <c:pt idx="0">
                  <c:v>1.7999999999999999E-2</c:v>
                </c:pt>
                <c:pt idx="1">
                  <c:v>1.7999999999999999E-2</c:v>
                </c:pt>
                <c:pt idx="2">
                  <c:v>0.03</c:v>
                </c:pt>
                <c:pt idx="3">
                  <c:v>0.307</c:v>
                </c:pt>
                <c:pt idx="4">
                  <c:v>0.65500000000000003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5FB-472B-91EB-B731A155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7403544"/>
        <c:axId val="517407464"/>
      </c:barChart>
      <c:catAx>
        <c:axId val="517403544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746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17407464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3544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GRADO DE CONOCIMIENTO DE CASTILLA Y LEÓN</a:t>
            </a:r>
          </a:p>
        </c:rich>
      </c:tx>
      <c:layout>
        <c:manualLayout>
          <c:xMode val="edge"/>
          <c:yMode val="edge"/>
          <c:x val="0.16118053462951074"/>
          <c:y val="3.02908953148081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79036251916098"/>
          <c:y val="0.23253032649128025"/>
          <c:w val="0.36957756320393392"/>
          <c:h val="0.6724001596733307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727E-4019-9010-9A26195804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7E-4019-9010-9A2619580458}"/>
              </c:ext>
            </c:extLst>
          </c:dPt>
          <c:dLbls>
            <c:dLbl>
              <c:idx val="0"/>
              <c:layout>
                <c:manualLayout>
                  <c:x val="3.3277870216306155E-2"/>
                  <c:y val="-8.476289273155811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7E-4019-9010-9A261958045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6555740432612314E-3"/>
                  <c:y val="1.210898467593687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7E-4019-9010-9A261958045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ANUAL'!$A$271:$A$272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'DEMANDA ANUAL'!$B$271:$B$272</c:f>
              <c:numCache>
                <c:formatCode>0.0%</c:formatCode>
                <c:ptCount val="2"/>
                <c:pt idx="0">
                  <c:v>0.77200000000000002</c:v>
                </c:pt>
                <c:pt idx="1">
                  <c:v>0.22800000000000001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27E-4019-9010-9A261958045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30032775842991644"/>
          <c:y val="1.1627790034930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944727973818087"/>
          <c:y val="9.4076945804479492E-2"/>
          <c:w val="0.72531560869706102"/>
          <c:h val="0.826854136320134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FBC-4FB0-A1E3-7E53CCBF307E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BC-4FB0-A1E3-7E53CCBF307E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FBC-4FB0-A1E3-7E53CCBF307E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BC-4FB0-A1E3-7E53CCBF307E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FBC-4FB0-A1E3-7E53CCBF307E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BC-4FB0-A1E3-7E53CCBF307E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FBC-4FB0-A1E3-7E53CCBF307E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FBC-4FB0-A1E3-7E53CCBF307E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FBC-4FB0-A1E3-7E53CCBF307E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FBC-4FB0-A1E3-7E53CCBF307E}"/>
              </c:ext>
            </c:extLst>
          </c:dPt>
          <c:dPt>
            <c:idx val="1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FBC-4FB0-A1E3-7E53CCBF307E}"/>
              </c:ext>
            </c:extLst>
          </c:dPt>
          <c:dPt>
            <c:idx val="1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FBC-4FB0-A1E3-7E53CCBF307E}"/>
              </c:ext>
            </c:extLst>
          </c:dPt>
          <c:dPt>
            <c:idx val="1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FBC-4FB0-A1E3-7E53CCBF307E}"/>
              </c:ext>
            </c:extLst>
          </c:dPt>
          <c:dPt>
            <c:idx val="1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FBC-4FB0-A1E3-7E53CCBF307E}"/>
              </c:ext>
            </c:extLst>
          </c:dPt>
          <c:dPt>
            <c:idx val="1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FBC-4FB0-A1E3-7E53CCBF307E}"/>
              </c:ext>
            </c:extLst>
          </c:dPt>
          <c:dPt>
            <c:idx val="1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FBC-4FB0-A1E3-7E53CCBF307E}"/>
              </c:ext>
            </c:extLst>
          </c:dPt>
          <c:dPt>
            <c:idx val="1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FBC-4FB0-A1E3-7E53CCBF307E}"/>
              </c:ext>
            </c:extLst>
          </c:dPt>
          <c:dPt>
            <c:idx val="1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FBC-4FB0-A1E3-7E53CCBF307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ANUAL'!$A$329:$A$346</c:f>
              <c:strCache>
                <c:ptCount val="18"/>
                <c:pt idx="0">
                  <c:v>Ns/Nc</c:v>
                </c:pt>
                <c:pt idx="1">
                  <c:v>Otras actividades</c:v>
                </c:pt>
                <c:pt idx="2">
                  <c:v>Aprender o practicar el idioma </c:v>
                </c:pt>
                <c:pt idx="3">
                  <c:v>Disfrutar de balnearios</c:v>
                </c:pt>
                <c:pt idx="4">
                  <c:v>Estudios, cursos, etc</c:v>
                </c:pt>
                <c:pt idx="5">
                  <c:v>Camino de Santiago</c:v>
                </c:pt>
                <c:pt idx="6">
                  <c:v>Acudir a sus Fiestas </c:v>
                </c:pt>
                <c:pt idx="7">
                  <c:v>Turismo enológico (visitar bodegas, degustación de</c:v>
                </c:pt>
                <c:pt idx="8">
                  <c:v>Realizar compras</c:v>
                </c:pt>
                <c:pt idx="9">
                  <c:v>Actividades deportivas</c:v>
                </c:pt>
                <c:pt idx="10">
                  <c:v>Visitar a familiares o amigos</c:v>
                </c:pt>
                <c:pt idx="11">
                  <c:v>Turismo Activo (realizar actividades recreativas o</c:v>
                </c:pt>
                <c:pt idx="12">
                  <c:v>Visitar la ciudad o localidad</c:v>
                </c:pt>
                <c:pt idx="13">
                  <c:v>Descansar</c:v>
                </c:pt>
                <c:pt idx="14">
                  <c:v>Conocer su arte/historia</c:v>
                </c:pt>
                <c:pt idx="15">
                  <c:v>Visitar su paisaje y naturaleza</c:v>
                </c:pt>
                <c:pt idx="16">
                  <c:v>Disfrutar de su gastronomía</c:v>
                </c:pt>
                <c:pt idx="17">
                  <c:v>Visitar sus monumentos</c:v>
                </c:pt>
              </c:strCache>
            </c:strRef>
          </c:cat>
          <c:val>
            <c:numRef>
              <c:f>'DEMANDA ANUAL'!$B$329:$B$346</c:f>
              <c:numCache>
                <c:formatCode>0.0%</c:formatCode>
                <c:ptCount val="18"/>
                <c:pt idx="0">
                  <c:v>0.02</c:v>
                </c:pt>
                <c:pt idx="1">
                  <c:v>1.9E-2</c:v>
                </c:pt>
                <c:pt idx="2">
                  <c:v>1E-3</c:v>
                </c:pt>
                <c:pt idx="3">
                  <c:v>2E-3</c:v>
                </c:pt>
                <c:pt idx="4">
                  <c:v>1.4E-2</c:v>
                </c:pt>
                <c:pt idx="5">
                  <c:v>1.6E-2</c:v>
                </c:pt>
                <c:pt idx="6">
                  <c:v>2.5999999999999999E-2</c:v>
                </c:pt>
                <c:pt idx="7">
                  <c:v>3.5000000000000003E-2</c:v>
                </c:pt>
                <c:pt idx="8">
                  <c:v>7.3999999999999996E-2</c:v>
                </c:pt>
                <c:pt idx="9">
                  <c:v>9.6000000000000002E-2</c:v>
                </c:pt>
                <c:pt idx="10">
                  <c:v>0.17</c:v>
                </c:pt>
                <c:pt idx="11">
                  <c:v>0.20499999999999999</c:v>
                </c:pt>
                <c:pt idx="12">
                  <c:v>0.25700000000000001</c:v>
                </c:pt>
                <c:pt idx="13">
                  <c:v>0.26500000000000001</c:v>
                </c:pt>
                <c:pt idx="14">
                  <c:v>0.32900000000000001</c:v>
                </c:pt>
                <c:pt idx="15">
                  <c:v>0.34399999999999997</c:v>
                </c:pt>
                <c:pt idx="16">
                  <c:v>0.35099999999999998</c:v>
                </c:pt>
                <c:pt idx="17">
                  <c:v>0.64200000000000002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FBC-4FB0-A1E3-7E53CCBF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407856"/>
        <c:axId val="517408640"/>
      </c:barChart>
      <c:catAx>
        <c:axId val="517407856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864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1740864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7856"/>
        <c:crosses val="autoZero"/>
        <c:crossBetween val="between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MOTIVO PRINCIPAL DEL VIAJE A CASTILLA Y LEÓN</a:t>
            </a:r>
          </a:p>
        </c:rich>
      </c:tx>
      <c:layout>
        <c:manualLayout>
          <c:xMode val="edge"/>
          <c:yMode val="edge"/>
          <c:x val="0.34973393684614545"/>
          <c:y val="2.18399972730681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7624913941157256"/>
          <c:y val="0.11638817875038347"/>
          <c:w val="0.60513438898847105"/>
          <c:h val="0.7589590744908595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1A5-426E-B3A1-8966A977C7AC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A5-426E-B3A1-8966A977C7AC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1A5-426E-B3A1-8966A977C7AC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A5-426E-B3A1-8966A977C7AC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1A5-426E-B3A1-8966A977C7AC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A5-426E-B3A1-8966A977C7AC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1A5-426E-B3A1-8966A977C7AC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A5-426E-B3A1-8966A977C7AC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1A5-426E-B3A1-8966A977C7AC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A5-426E-B3A1-8966A977C7A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ANUAL'!$A$382:$A$391</c:f>
              <c:strCache>
                <c:ptCount val="10"/>
                <c:pt idx="0">
                  <c:v>Ns/Nc</c:v>
                </c:pt>
                <c:pt idx="1">
                  <c:v>Otros motivos</c:v>
                </c:pt>
                <c:pt idx="2">
                  <c:v>Realizar un curso de español</c:v>
                </c:pt>
                <c:pt idx="3">
                  <c:v>Realizar compras</c:v>
                </c:pt>
                <c:pt idx="4">
                  <c:v>Estudios</c:v>
                </c:pt>
                <c:pt idx="5">
                  <c:v>Negocios (Trabajo, motivos profesionales)</c:v>
                </c:pt>
                <c:pt idx="6">
                  <c:v>Visita a familiares o amigos</c:v>
                </c:pt>
                <c:pt idx="7">
                  <c:v>Salida de fin de semana</c:v>
                </c:pt>
                <c:pt idx="8">
                  <c:v>Vacaciones: pasa las vacaciones/ocio/recreo, pero no hace un recorrido turístico</c:v>
                </c:pt>
                <c:pt idx="9">
                  <c:v>Turismo: Realiza un recorrido turístico</c:v>
                </c:pt>
              </c:strCache>
            </c:strRef>
          </c:cat>
          <c:val>
            <c:numRef>
              <c:f>'DEMANDA ANUAL'!$B$382:$B$391</c:f>
              <c:numCache>
                <c:formatCode>0.0%</c:formatCode>
                <c:ptCount val="10"/>
                <c:pt idx="0">
                  <c:v>1.2999999999999999E-2</c:v>
                </c:pt>
                <c:pt idx="1">
                  <c:v>3.2000000000000001E-2</c:v>
                </c:pt>
                <c:pt idx="2">
                  <c:v>1E-3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2.7E-2</c:v>
                </c:pt>
                <c:pt idx="6">
                  <c:v>0.126</c:v>
                </c:pt>
                <c:pt idx="7">
                  <c:v>0.22700000000000001</c:v>
                </c:pt>
                <c:pt idx="8">
                  <c:v>0.27900000000000003</c:v>
                </c:pt>
                <c:pt idx="9">
                  <c:v>0.28499999999999998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A5-426E-B3A1-8966A977C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7405504"/>
        <c:axId val="517401192"/>
      </c:barChart>
      <c:catAx>
        <c:axId val="517405504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1192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17401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5504"/>
        <c:crosses val="autoZero"/>
        <c:crossBetween val="between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PUNTOS DE DISTINTOS ASPECTOS DE CASTILLA Y LEÓN</a:t>
            </a:r>
          </a:p>
        </c:rich>
      </c:tx>
      <c:layout>
        <c:manualLayout>
          <c:xMode val="edge"/>
          <c:yMode val="edge"/>
          <c:x val="0.3137865176779322"/>
          <c:y val="1.42856413666439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024949128549945"/>
          <c:y val="0.10272010008208698"/>
          <c:w val="0.79648757771468559"/>
          <c:h val="0.8428468082361690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2C8-4106-9F1E-9EE6DEE639C9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C8-4106-9F1E-9EE6DEE639C9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2C8-4106-9F1E-9EE6DEE639C9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C8-4106-9F1E-9EE6DEE639C9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2C8-4106-9F1E-9EE6DEE639C9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C8-4106-9F1E-9EE6DEE639C9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2C8-4106-9F1E-9EE6DEE639C9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C8-4106-9F1E-9EE6DEE639C9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2C8-4106-9F1E-9EE6DEE639C9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2C8-4106-9F1E-9EE6DEE63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'DEMANDA ANUAL'!$A$431:$A$440</c:f>
              <c:strCache>
                <c:ptCount val="10"/>
                <c:pt idx="0">
                  <c:v>Estado de las carreteras</c:v>
                </c:pt>
                <c:pt idx="1">
                  <c:v>Oferta de ocio complementario</c:v>
                </c:pt>
                <c:pt idx="2">
                  <c:v>Oferta comercial</c:v>
                </c:pt>
                <c:pt idx="3">
                  <c:v>Señalización turística</c:v>
                </c:pt>
                <c:pt idx="4">
                  <c:v>Oferta cultural</c:v>
                </c:pt>
                <c:pt idx="5">
                  <c:v>Cuidado medio ambiente y naturaleza</c:v>
                </c:pt>
                <c:pt idx="6">
                  <c:v>Cuidado del entorno urbano</c:v>
                </c:pt>
                <c:pt idx="7">
                  <c:v>Conservación de los monumentos</c:v>
                </c:pt>
                <c:pt idx="8">
                  <c:v>Seguridad ciudadana</c:v>
                </c:pt>
                <c:pt idx="9">
                  <c:v>Atención/amabilidad de la gente</c:v>
                </c:pt>
              </c:strCache>
            </c:strRef>
          </c:cat>
          <c:val>
            <c:numRef>
              <c:f>'DEMANDA ANUAL'!$B$431:$B$440</c:f>
              <c:numCache>
                <c:formatCode>#,##0.00</c:formatCode>
                <c:ptCount val="10"/>
                <c:pt idx="0">
                  <c:v>7.2969999999999997</c:v>
                </c:pt>
                <c:pt idx="1">
                  <c:v>7.3120000000000003</c:v>
                </c:pt>
                <c:pt idx="2">
                  <c:v>7.391</c:v>
                </c:pt>
                <c:pt idx="3">
                  <c:v>7.5069999999999997</c:v>
                </c:pt>
                <c:pt idx="4">
                  <c:v>7.6689999999999996</c:v>
                </c:pt>
                <c:pt idx="5">
                  <c:v>7.8079999999999998</c:v>
                </c:pt>
                <c:pt idx="6">
                  <c:v>7.915</c:v>
                </c:pt>
                <c:pt idx="7">
                  <c:v>7.984</c:v>
                </c:pt>
                <c:pt idx="8">
                  <c:v>8.1199999999999992</c:v>
                </c:pt>
                <c:pt idx="9">
                  <c:v>8.2910000000000004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2C8-4106-9F1E-9EE6DEE6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7409032"/>
        <c:axId val="517401584"/>
      </c:barChart>
      <c:catAx>
        <c:axId val="517409032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158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17401584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903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TIPO DE ALOJAMIENTO UTILIZADO </a:t>
            </a:r>
          </a:p>
        </c:rich>
      </c:tx>
      <c:layout>
        <c:manualLayout>
          <c:xMode val="edge"/>
          <c:yMode val="edge"/>
          <c:x val="0.27546754159673165"/>
          <c:y val="1.8181941999254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959960439727642"/>
          <c:y val="0.22440467668814126"/>
          <c:w val="0.3254687511887101"/>
          <c:h val="0.680525570667302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EC0A-4D44-8AB2-C2FAEBB642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0A-4D44-8AB2-C2FAEBB642ED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0A-4D44-8AB2-C2FAEBB642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C0A-4D44-8AB2-C2FAEBB642E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ANUAL'!$A$296:$A$297</c:f>
              <c:strCache>
                <c:ptCount val="2"/>
                <c:pt idx="0">
                  <c:v>Alojamientos reglados</c:v>
                </c:pt>
                <c:pt idx="1">
                  <c:v>Alojamientos no reglados</c:v>
                </c:pt>
              </c:strCache>
            </c:strRef>
          </c:cat>
          <c:val>
            <c:numRef>
              <c:f>'DEMANDA ANUAL'!$B$296:$B$297</c:f>
              <c:numCache>
                <c:formatCode>0.0%</c:formatCode>
                <c:ptCount val="2"/>
                <c:pt idx="0">
                  <c:v>0.73199999999999998</c:v>
                </c:pt>
                <c:pt idx="1">
                  <c:v>0.26800000000000002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C0A-4D44-8AB2-C2FAEBB642E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304873762667967E-2"/>
          <c:y val="0.25600823597055594"/>
          <c:w val="0.92072716879657079"/>
          <c:h val="0.647459406692475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ANUAL!$B$2254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ANUAL!$A$2255:$A$2263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ANUAL!$B$2255:$B$2263</c:f>
              <c:numCache>
                <c:formatCode>#,##0</c:formatCode>
                <c:ptCount val="9"/>
                <c:pt idx="0">
                  <c:v>75</c:v>
                </c:pt>
                <c:pt idx="1">
                  <c:v>243</c:v>
                </c:pt>
                <c:pt idx="2">
                  <c:v>276</c:v>
                </c:pt>
                <c:pt idx="3">
                  <c:v>38</c:v>
                </c:pt>
                <c:pt idx="4">
                  <c:v>93</c:v>
                </c:pt>
                <c:pt idx="5">
                  <c:v>90</c:v>
                </c:pt>
                <c:pt idx="6">
                  <c:v>143</c:v>
                </c:pt>
                <c:pt idx="7">
                  <c:v>17</c:v>
                </c:pt>
                <c:pt idx="8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7A-4D96-A962-5F2D604A5460}"/>
            </c:ext>
          </c:extLst>
        </c:ser>
        <c:ser>
          <c:idx val="2"/>
          <c:order val="1"/>
          <c:tx>
            <c:strRef>
              <c:f>ANUAL!$D$2254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ANUAL!$A$2255:$A$2263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ANUAL!$D$2255:$D$2263</c:f>
              <c:numCache>
                <c:formatCode>#,##0</c:formatCode>
                <c:ptCount val="9"/>
                <c:pt idx="0">
                  <c:v>5579</c:v>
                </c:pt>
                <c:pt idx="1">
                  <c:v>3069</c:v>
                </c:pt>
                <c:pt idx="2">
                  <c:v>2256</c:v>
                </c:pt>
                <c:pt idx="3">
                  <c:v>1460</c:v>
                </c:pt>
                <c:pt idx="4">
                  <c:v>3170</c:v>
                </c:pt>
                <c:pt idx="5">
                  <c:v>2935</c:v>
                </c:pt>
                <c:pt idx="6">
                  <c:v>2340</c:v>
                </c:pt>
                <c:pt idx="7">
                  <c:v>1200</c:v>
                </c:pt>
                <c:pt idx="8">
                  <c:v>1241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7A-4D96-A962-5F2D604A5460}"/>
            </c:ext>
          </c:extLst>
        </c:ser>
        <c:ser>
          <c:idx val="4"/>
          <c:order val="2"/>
          <c:tx>
            <c:strRef>
              <c:f>ANUAL!$F$2254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ANUAL!$A$2255:$A$2263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ANUAL!$F$2255:$F$2263</c:f>
              <c:numCache>
                <c:formatCode>#,##0</c:formatCode>
                <c:ptCount val="9"/>
                <c:pt idx="0">
                  <c:v>733</c:v>
                </c:pt>
                <c:pt idx="1">
                  <c:v>393</c:v>
                </c:pt>
                <c:pt idx="2">
                  <c:v>169</c:v>
                </c:pt>
                <c:pt idx="3">
                  <c:v>238</c:v>
                </c:pt>
                <c:pt idx="4">
                  <c:v>331</c:v>
                </c:pt>
                <c:pt idx="5">
                  <c:v>326</c:v>
                </c:pt>
                <c:pt idx="6">
                  <c:v>368</c:v>
                </c:pt>
                <c:pt idx="7">
                  <c:v>253</c:v>
                </c:pt>
                <c:pt idx="8">
                  <c:v>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7A-4D96-A962-5F2D604A5460}"/>
            </c:ext>
          </c:extLst>
        </c:ser>
        <c:ser>
          <c:idx val="6"/>
          <c:order val="3"/>
          <c:tx>
            <c:strRef>
              <c:f>ANUAL!$H$2254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ANUAL!$A$2255:$A$2263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ANUAL!$H$2255:$H$2263</c:f>
              <c:numCache>
                <c:formatCode>#,##0</c:formatCode>
                <c:ptCount val="9"/>
                <c:pt idx="0">
                  <c:v>1188</c:v>
                </c:pt>
                <c:pt idx="1">
                  <c:v>1177</c:v>
                </c:pt>
                <c:pt idx="2">
                  <c:v>2016</c:v>
                </c:pt>
                <c:pt idx="3">
                  <c:v>718</c:v>
                </c:pt>
                <c:pt idx="4">
                  <c:v>989</c:v>
                </c:pt>
                <c:pt idx="5">
                  <c:v>939</c:v>
                </c:pt>
                <c:pt idx="6">
                  <c:v>928</c:v>
                </c:pt>
                <c:pt idx="7">
                  <c:v>695</c:v>
                </c:pt>
                <c:pt idx="8">
                  <c:v>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97A-4D96-A962-5F2D604A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7409424"/>
        <c:axId val="517410992"/>
      </c:barChart>
      <c:catAx>
        <c:axId val="51740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0992"/>
        <c:crosses val="autoZero"/>
        <c:auto val="1"/>
        <c:lblAlgn val="ctr"/>
        <c:lblOffset val="100"/>
        <c:noMultiLvlLbl val="0"/>
      </c:catAx>
      <c:valAx>
        <c:axId val="51741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09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953564932132123E-3"/>
          <c:y val="6.0733142456918118E-2"/>
          <c:w val="0.99320464350678661"/>
          <c:h val="0.22855109664144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50-4D93-A403-E48E512B880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50-4D93-A403-E48E512B880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50-4D93-A403-E48E512B880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50-4D93-A403-E48E512B880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A50-4D93-A403-E48E512B880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A50-4D93-A403-E48E512B880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A50-4D93-A403-E48E512B880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A50-4D93-A403-E48E512B880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A50-4D93-A403-E48E512B8806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A50-4D93-A403-E48E512B880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A50-4D93-A403-E48E512B880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[1]Oferta!$B$159:$J$159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[1]Oferta!$B$161:$J$161</c:f>
              <c:numCache>
                <c:formatCode>General</c:formatCode>
                <c:ptCount val="9"/>
                <c:pt idx="0">
                  <c:v>50563</c:v>
                </c:pt>
                <c:pt idx="1">
                  <c:v>60444</c:v>
                </c:pt>
                <c:pt idx="2">
                  <c:v>73843</c:v>
                </c:pt>
                <c:pt idx="3">
                  <c:v>29045</c:v>
                </c:pt>
                <c:pt idx="4">
                  <c:v>46823</c:v>
                </c:pt>
                <c:pt idx="5">
                  <c:v>54940</c:v>
                </c:pt>
                <c:pt idx="6">
                  <c:v>23035</c:v>
                </c:pt>
                <c:pt idx="7">
                  <c:v>79468</c:v>
                </c:pt>
                <c:pt idx="8">
                  <c:v>28990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A50-4D93-A403-E48E512B8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9511942727589157E-2"/>
          <c:y val="0.16131477991420026"/>
          <c:w val="0.94583602856094606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ANUAL!$A$503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ANUAL!$B$502:$M$502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ANUAL!$B$503:$M$503</c:f>
              <c:numCache>
                <c:formatCode>#,##0</c:formatCode>
                <c:ptCount val="12"/>
                <c:pt idx="0">
                  <c:v>41990</c:v>
                </c:pt>
                <c:pt idx="1">
                  <c:v>61692</c:v>
                </c:pt>
                <c:pt idx="2">
                  <c:v>21618</c:v>
                </c:pt>
                <c:pt idx="3">
                  <c:v>0</c:v>
                </c:pt>
                <c:pt idx="4">
                  <c:v>834</c:v>
                </c:pt>
                <c:pt idx="5">
                  <c:v>13034</c:v>
                </c:pt>
                <c:pt idx="6">
                  <c:v>55578</c:v>
                </c:pt>
                <c:pt idx="7">
                  <c:v>70237</c:v>
                </c:pt>
                <c:pt idx="8">
                  <c:v>35202</c:v>
                </c:pt>
                <c:pt idx="9">
                  <c:v>24543</c:v>
                </c:pt>
                <c:pt idx="10">
                  <c:v>9436</c:v>
                </c:pt>
                <c:pt idx="11">
                  <c:v>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C6-4617-8832-BEC4EA8EFE84}"/>
            </c:ext>
          </c:extLst>
        </c:ser>
        <c:ser>
          <c:idx val="1"/>
          <c:order val="1"/>
          <c:tx>
            <c:strRef>
              <c:f>ANUAL!$A$504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ANUAL!$B$502:$M$502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ANUAL!$B$504:$M$504</c:f>
              <c:numCache>
                <c:formatCode>#,##0</c:formatCode>
                <c:ptCount val="12"/>
                <c:pt idx="0">
                  <c:v>65467</c:v>
                </c:pt>
                <c:pt idx="1">
                  <c:v>92768</c:v>
                </c:pt>
                <c:pt idx="2">
                  <c:v>40622</c:v>
                </c:pt>
                <c:pt idx="3">
                  <c:v>0</c:v>
                </c:pt>
                <c:pt idx="4">
                  <c:v>3881</c:v>
                </c:pt>
                <c:pt idx="5">
                  <c:v>23227</c:v>
                </c:pt>
                <c:pt idx="6">
                  <c:v>119973</c:v>
                </c:pt>
                <c:pt idx="7">
                  <c:v>162953</c:v>
                </c:pt>
                <c:pt idx="8">
                  <c:v>61652</c:v>
                </c:pt>
                <c:pt idx="9">
                  <c:v>39020</c:v>
                </c:pt>
                <c:pt idx="10">
                  <c:v>13340</c:v>
                </c:pt>
                <c:pt idx="11">
                  <c:v>10232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C6-4617-8832-BEC4EA8EF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410208"/>
        <c:axId val="517410600"/>
      </c:barChart>
      <c:catAx>
        <c:axId val="5174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0600"/>
        <c:crosses val="autoZero"/>
        <c:auto val="1"/>
        <c:lblAlgn val="ctr"/>
        <c:lblOffset val="100"/>
        <c:noMultiLvlLbl val="0"/>
      </c:catAx>
      <c:valAx>
        <c:axId val="517410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997851343850833"/>
          <c:y val="3.0747433166598847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04-4737-A0CE-0C415F69E2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04-4737-A0CE-0C415F69E2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04-4737-A0CE-0C415F69E2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04-4737-A0CE-0C415F69E2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04-4737-A0CE-0C415F69E2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04-4737-A0CE-0C415F69E2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04-4737-A0CE-0C415F69E20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5259895088221268E-2"/>
                  <c:y val="1.84331797235023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3352408202193645E-2"/>
                  <c:y val="2.58064516129032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716738197424892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0727025310933454E-2"/>
                  <c:y val="-1.11037668873431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04-4737-A0CE-0C415F69E20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9581093262116802E-2"/>
                  <c:y val="-2.92235989727412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04-4737-A0CE-0C415F69E20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PROV'!$D$75:$I$75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PROV'!$D$82:$I$82</c:f>
              <c:numCache>
                <c:formatCode>0%</c:formatCode>
                <c:ptCount val="6"/>
                <c:pt idx="0">
                  <c:v>0.87630124285563393</c:v>
                </c:pt>
                <c:pt idx="1">
                  <c:v>6.3419085286420124E-2</c:v>
                </c:pt>
                <c:pt idx="2">
                  <c:v>0.10914302815496379</c:v>
                </c:pt>
                <c:pt idx="3">
                  <c:v>1.5811494360791954E-2</c:v>
                </c:pt>
                <c:pt idx="4">
                  <c:v>4.0260776696750267E-2</c:v>
                </c:pt>
                <c:pt idx="5">
                  <c:v>3.3037191780018071E-2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404-4737-A0CE-0C415F69E20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A1-487E-AD5C-99C2A67C8A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A1-487E-AD5C-99C2A67C8A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A1-487E-AD5C-99C2A67C8A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A1-487E-AD5C-99C2A67C8A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A1-487E-AD5C-99C2A67C8A7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A1-487E-AD5C-99C2A67C8A7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A1-487E-AD5C-99C2A67C8A7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3461538461538532E-2"/>
                  <c:y val="3.65296803652968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0A1-487E-AD5C-99C2A67C8A7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112482990126675E-2"/>
                  <c:y val="-1.1103770123397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0A1-487E-AD5C-99C2A67C8A7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2583180321343955E-2"/>
                  <c:y val="-4.74885155484596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0A1-487E-AD5C-99C2A67C8A7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PROV'!$D$129:$I$129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PROV'!$D$136:$I$136</c:f>
              <c:numCache>
                <c:formatCode>0%</c:formatCode>
                <c:ptCount val="6"/>
                <c:pt idx="0">
                  <c:v>1.1247755466100202</c:v>
                </c:pt>
                <c:pt idx="1">
                  <c:v>3.9421643761662774E-2</c:v>
                </c:pt>
                <c:pt idx="2">
                  <c:v>0.15082387597263136</c:v>
                </c:pt>
                <c:pt idx="3">
                  <c:v>3.7511589423404178E-2</c:v>
                </c:pt>
                <c:pt idx="4">
                  <c:v>4.1598694942903754E-2</c:v>
                </c:pt>
                <c:pt idx="5">
                  <c:v>4.4620747121715355E-2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0A1-487E-AD5C-99C2A67C8A7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4F-4C27-BD16-7D6CF2A7FF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4F-4C27-BD16-7D6CF2A7FF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4F-4C27-BD16-7D6CF2A7FF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D4F-4C27-BD16-7D6CF2A7FF4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D4F-4C27-BD16-7D6CF2A7FF4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D4F-4C27-BD16-7D6CF2A7FF4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D4F-4C27-BD16-7D6CF2A7FF4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4978863828923052E-2"/>
                  <c:y val="4.0327365860084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D4F-4C27-BD16-7D6CF2A7FF4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.05"/>
                  <c:y val="-4.748858447488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D4F-4C27-BD16-7D6CF2A7FF4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PROV'!$D$183:$I$183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PROV'!$D$190:$I$190</c:f>
              <c:numCache>
                <c:formatCode>0%</c:formatCode>
                <c:ptCount val="6"/>
                <c:pt idx="0">
                  <c:v>0.33739892262372811</c:v>
                </c:pt>
                <c:pt idx="1">
                  <c:v>8.2827701949370353E-3</c:v>
                </c:pt>
                <c:pt idx="2">
                  <c:v>7.6155714906052316E-2</c:v>
                </c:pt>
                <c:pt idx="3">
                  <c:v>1.1014353280833734E-2</c:v>
                </c:pt>
                <c:pt idx="4">
                  <c:v>4.2543453002687574E-3</c:v>
                </c:pt>
                <c:pt idx="5">
                  <c:v>6.6543828558686489E-3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D4F-4C27-BD16-7D6CF2A7FF4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54-4423-8C31-95181A5C16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54-4423-8C31-95181A5C16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54-4423-8C31-95181A5C16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54-4423-8C31-95181A5C16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54-4423-8C31-95181A5C16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54-4423-8C31-95181A5C16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54-4423-8C31-95181A5C164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7283951737399997E-2"/>
                  <c:y val="-2.96100450329149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454-4423-8C31-95181A5C16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9533611539933563E-2"/>
                  <c:y val="-1.11037668873431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454-4423-8C31-95181A5C16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PROV'!$D$237:$I$237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PROV'!$D$244:$I$244</c:f>
              <c:numCache>
                <c:formatCode>0%</c:formatCode>
                <c:ptCount val="6"/>
                <c:pt idx="0">
                  <c:v>1.1088525590620488</c:v>
                </c:pt>
                <c:pt idx="1">
                  <c:v>3.2981445186428343E-2</c:v>
                </c:pt>
                <c:pt idx="2">
                  <c:v>0.1343727628011783</c:v>
                </c:pt>
                <c:pt idx="3">
                  <c:v>8.8490382245590155E-3</c:v>
                </c:pt>
                <c:pt idx="4">
                  <c:v>8.1231588953959183E-2</c:v>
                </c:pt>
                <c:pt idx="5">
                  <c:v>9.7081225720891479E-2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454-4423-8C31-95181A5C164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FB-44EF-83F1-B181E315DC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FB-44EF-83F1-B181E315DC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FB-44EF-83F1-B181E315DC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FB-44EF-83F1-B181E315DC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FFB-44EF-83F1-B181E315DC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FFB-44EF-83F1-B181E315DCC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FFB-44EF-83F1-B181E315DCC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3352408202193576E-2"/>
                  <c:y val="3.686635944700325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920439081933376E-3"/>
                  <c:y val="2.59087894038005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FFB-44EF-83F1-B181E315DCC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374344301382922E-3"/>
                  <c:y val="-1.47465437788018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PROV'!$D$291:$I$291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PROV'!$D$298:$I$298</c:f>
              <c:numCache>
                <c:formatCode>0%</c:formatCode>
                <c:ptCount val="6"/>
                <c:pt idx="0">
                  <c:v>0.65450021711831186</c:v>
                </c:pt>
                <c:pt idx="1">
                  <c:v>2.1321605032450387E-2</c:v>
                </c:pt>
                <c:pt idx="2">
                  <c:v>0.15624009764455971</c:v>
                </c:pt>
                <c:pt idx="3">
                  <c:v>1.6996842982384075E-2</c:v>
                </c:pt>
                <c:pt idx="4">
                  <c:v>8.5494736347952627E-2</c:v>
                </c:pt>
                <c:pt idx="5">
                  <c:v>2.0814017627659699E-2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FFB-44EF-83F1-B181E315DCC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4F-4B97-ACC2-74CA85EBD8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4F-4B97-ACC2-74CA85EBD8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4F-4B97-ACC2-74CA85EBD8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4F-4B97-ACC2-74CA85EBD8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4F-4B97-ACC2-74CA85EBD8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4F-4B97-ACC2-74CA85EBD8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4F-4B97-ACC2-74CA85EBD8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0748195505537514E-2"/>
                  <c:y val="4.38356898965630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4F-4B97-ACC2-74CA85EBD8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1.3461538461538462E-2"/>
                  <c:y val="-4.7488584474885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14F-4B97-ACC2-74CA85EBD8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PROV'!$D$345:$I$345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PROV'!$D$352:$I$352</c:f>
              <c:numCache>
                <c:formatCode>0%</c:formatCode>
                <c:ptCount val="6"/>
                <c:pt idx="0">
                  <c:v>0.37579658948208483</c:v>
                </c:pt>
                <c:pt idx="1">
                  <c:v>6.0977971293438335E-2</c:v>
                </c:pt>
                <c:pt idx="2">
                  <c:v>0.10876453812480195</c:v>
                </c:pt>
                <c:pt idx="3">
                  <c:v>4.0753693945333128E-3</c:v>
                </c:pt>
                <c:pt idx="4">
                  <c:v>1.3743002335488868E-2</c:v>
                </c:pt>
                <c:pt idx="5">
                  <c:v>1.6662363420845705E-2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14F-4B97-ACC2-74CA85EBD8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12E-4A1A-BA76-FD712516F3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12E-4A1A-BA76-FD712516F3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12E-4A1A-BA76-FD712516F3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12E-4A1A-BA76-FD712516F3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12E-4A1A-BA76-FD712516F3E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12E-4A1A-BA76-FD712516F3E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12E-4A1A-BA76-FD712516F3E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9230769230769232E-3"/>
                  <c:y val="3.65296803652967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69230769230734E-3"/>
                  <c:y val="3.65296803652967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5384615384615385E-2"/>
                  <c:y val="-2.19178082191780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4615384615384617E-2"/>
                  <c:y val="-6.57534246575342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12E-4A1A-BA76-FD712516F3E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PROV'!$D$402:$I$402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PROV'!$D$409:$I$409</c:f>
              <c:numCache>
                <c:formatCode>0%</c:formatCode>
                <c:ptCount val="6"/>
                <c:pt idx="0">
                  <c:v>0.87404203879962916</c:v>
                </c:pt>
                <c:pt idx="1">
                  <c:v>2.7532949170842771E-2</c:v>
                </c:pt>
                <c:pt idx="2">
                  <c:v>7.1769338199913157E-2</c:v>
                </c:pt>
                <c:pt idx="3">
                  <c:v>5.460232140551833E-3</c:v>
                </c:pt>
                <c:pt idx="4">
                  <c:v>4.1569354630488102E-2</c:v>
                </c:pt>
                <c:pt idx="5">
                  <c:v>1.0178154376987806E-2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12E-4A1A-BA76-FD712516F3E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871-4A5D-919F-AF5CED7B7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871-4A5D-919F-AF5CED7B7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871-4A5D-919F-AF5CED7B7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871-4A5D-919F-AF5CED7B76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871-4A5D-919F-AF5CED7B76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871-4A5D-919F-AF5CED7B76D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871-4A5D-919F-AF5CED7B76D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1124829901266785E-2"/>
                  <c:y val="4.0327365860084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871-4A5D-919F-AF5CED7B76D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2.4992019592712605E-2"/>
                  <c:y val="-1.48050225164574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871-4A5D-919F-AF5CED7B76D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PROV'!$D$456:$I$456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PROV'!$D$463:$I$463</c:f>
              <c:numCache>
                <c:formatCode>0%</c:formatCode>
                <c:ptCount val="6"/>
                <c:pt idx="0">
                  <c:v>0.33655978968864059</c:v>
                </c:pt>
                <c:pt idx="1">
                  <c:v>1.8789536070980085E-2</c:v>
                </c:pt>
                <c:pt idx="2">
                  <c:v>0.12931155890947926</c:v>
                </c:pt>
                <c:pt idx="3">
                  <c:v>3.0513924912272464E-3</c:v>
                </c:pt>
                <c:pt idx="4">
                  <c:v>2.827525907495863E-2</c:v>
                </c:pt>
                <c:pt idx="5">
                  <c:v>1.4969427394462897E-2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871-4A5D-919F-AF5CED7B76D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2481910791194025E-2"/>
          <c:y val="0.16131477991420026"/>
          <c:w val="0.94286611169311996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ANUAL!$A$537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ANUAL!$B$536:$M$536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ANUAL!$B$537:$M$537</c:f>
              <c:numCache>
                <c:formatCode>#,##0</c:formatCode>
                <c:ptCount val="12"/>
                <c:pt idx="0">
                  <c:v>60275</c:v>
                </c:pt>
                <c:pt idx="1">
                  <c:v>73877</c:v>
                </c:pt>
                <c:pt idx="2">
                  <c:v>23353</c:v>
                </c:pt>
                <c:pt idx="3">
                  <c:v>0</c:v>
                </c:pt>
                <c:pt idx="4">
                  <c:v>2271</c:v>
                </c:pt>
                <c:pt idx="5">
                  <c:v>12942</c:v>
                </c:pt>
                <c:pt idx="6">
                  <c:v>63070</c:v>
                </c:pt>
                <c:pt idx="7">
                  <c:v>67874</c:v>
                </c:pt>
                <c:pt idx="8">
                  <c:v>41210</c:v>
                </c:pt>
                <c:pt idx="9">
                  <c:v>26601</c:v>
                </c:pt>
                <c:pt idx="10">
                  <c:v>8577</c:v>
                </c:pt>
                <c:pt idx="11">
                  <c:v>7803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34-42B7-BCB6-ACFBECA22F82}"/>
            </c:ext>
          </c:extLst>
        </c:ser>
        <c:ser>
          <c:idx val="1"/>
          <c:order val="1"/>
          <c:tx>
            <c:strRef>
              <c:f>ANUAL!$A$538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ANUAL!$B$536:$M$536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ANUAL!$B$538:$M$538</c:f>
              <c:numCache>
                <c:formatCode>#,##0</c:formatCode>
                <c:ptCount val="12"/>
                <c:pt idx="0">
                  <c:v>97067</c:v>
                </c:pt>
                <c:pt idx="1">
                  <c:v>112494</c:v>
                </c:pt>
                <c:pt idx="2">
                  <c:v>34916</c:v>
                </c:pt>
                <c:pt idx="3">
                  <c:v>0</c:v>
                </c:pt>
                <c:pt idx="4">
                  <c:v>5821</c:v>
                </c:pt>
                <c:pt idx="5">
                  <c:v>26424</c:v>
                </c:pt>
                <c:pt idx="6">
                  <c:v>113568</c:v>
                </c:pt>
                <c:pt idx="7">
                  <c:v>124062</c:v>
                </c:pt>
                <c:pt idx="8">
                  <c:v>64332</c:v>
                </c:pt>
                <c:pt idx="9">
                  <c:v>44561</c:v>
                </c:pt>
                <c:pt idx="10">
                  <c:v>17845</c:v>
                </c:pt>
                <c:pt idx="11">
                  <c:v>13737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34-42B7-BCB6-ACFBECA22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417264"/>
        <c:axId val="517412560"/>
      </c:barChart>
      <c:catAx>
        <c:axId val="51741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2560"/>
        <c:crosses val="autoZero"/>
        <c:auto val="1"/>
        <c:lblAlgn val="ctr"/>
        <c:lblOffset val="100"/>
        <c:noMultiLvlLbl val="0"/>
      </c:catAx>
      <c:valAx>
        <c:axId val="51741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80046841385742"/>
          <c:y val="3.8938996261830901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 POR PROVINCIAS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'[2]1.- M.V. CyL'!$C$24:$K$24</c:f>
              <c:numCache>
                <c:formatCode>General</c:formatCode>
                <c:ptCount val="9"/>
                <c:pt idx="0">
                  <c:v>568414</c:v>
                </c:pt>
                <c:pt idx="1">
                  <c:v>1052790</c:v>
                </c:pt>
                <c:pt idx="2">
                  <c:v>1057152</c:v>
                </c:pt>
                <c:pt idx="3">
                  <c:v>330018</c:v>
                </c:pt>
                <c:pt idx="4">
                  <c:v>1119462</c:v>
                </c:pt>
                <c:pt idx="5">
                  <c:v>581496</c:v>
                </c:pt>
                <c:pt idx="6">
                  <c:v>336575</c:v>
                </c:pt>
                <c:pt idx="7">
                  <c:v>725646</c:v>
                </c:pt>
                <c:pt idx="8">
                  <c:v>362141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94-4BD4-A3DD-E2E84A2AE20F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'[2]1.- M.V. CyL'!$C$27:$K$27</c:f>
              <c:numCache>
                <c:formatCode>General</c:formatCode>
                <c:ptCount val="9"/>
                <c:pt idx="0">
                  <c:v>1017716</c:v>
                </c:pt>
                <c:pt idx="1">
                  <c:v>1690612</c:v>
                </c:pt>
                <c:pt idx="2">
                  <c:v>1768438</c:v>
                </c:pt>
                <c:pt idx="3">
                  <c:v>587494</c:v>
                </c:pt>
                <c:pt idx="4">
                  <c:v>1954046</c:v>
                </c:pt>
                <c:pt idx="5">
                  <c:v>943313</c:v>
                </c:pt>
                <c:pt idx="6">
                  <c:v>645617</c:v>
                </c:pt>
                <c:pt idx="7">
                  <c:v>1235684</c:v>
                </c:pt>
                <c:pt idx="8">
                  <c:v>594932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94-4BD4-A3DD-E2E84A2AE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886048"/>
        <c:axId val="316882128"/>
      </c:barChart>
      <c:catAx>
        <c:axId val="31688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82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88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86048"/>
        <c:crosses val="autoZero"/>
        <c:crossBetween val="between"/>
        <c:majorUnit val="5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9877169597177083E-2"/>
          <c:y val="0.16131477991420026"/>
          <c:w val="0.94547079684190782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ANUAL!$A$570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ANUAL!$B$569:$M$569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ANUAL!$B$570:$M$570</c:f>
              <c:numCache>
                <c:formatCode>#,##0</c:formatCode>
                <c:ptCount val="12"/>
                <c:pt idx="0">
                  <c:v>64719</c:v>
                </c:pt>
                <c:pt idx="1">
                  <c:v>79963</c:v>
                </c:pt>
                <c:pt idx="2">
                  <c:v>47327</c:v>
                </c:pt>
                <c:pt idx="3">
                  <c:v>0</c:v>
                </c:pt>
                <c:pt idx="4">
                  <c:v>1842</c:v>
                </c:pt>
                <c:pt idx="5">
                  <c:v>18215</c:v>
                </c:pt>
                <c:pt idx="6">
                  <c:v>72288</c:v>
                </c:pt>
                <c:pt idx="7">
                  <c:v>86783</c:v>
                </c:pt>
                <c:pt idx="8">
                  <c:v>53888</c:v>
                </c:pt>
                <c:pt idx="9">
                  <c:v>30962</c:v>
                </c:pt>
                <c:pt idx="10">
                  <c:v>14840</c:v>
                </c:pt>
                <c:pt idx="11">
                  <c:v>19540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088-988F-24B107F1AE46}"/>
            </c:ext>
          </c:extLst>
        </c:ser>
        <c:ser>
          <c:idx val="1"/>
          <c:order val="1"/>
          <c:tx>
            <c:strRef>
              <c:f>ANUAL!$A$571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ANUAL!$B$569:$M$569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ANUAL!$B$571:$M$571</c:f>
              <c:numCache>
                <c:formatCode>#,##0</c:formatCode>
                <c:ptCount val="12"/>
                <c:pt idx="0">
                  <c:v>109137</c:v>
                </c:pt>
                <c:pt idx="1">
                  <c:v>129877</c:v>
                </c:pt>
                <c:pt idx="2">
                  <c:v>78694</c:v>
                </c:pt>
                <c:pt idx="3">
                  <c:v>0</c:v>
                </c:pt>
                <c:pt idx="4">
                  <c:v>5715</c:v>
                </c:pt>
                <c:pt idx="5">
                  <c:v>39182</c:v>
                </c:pt>
                <c:pt idx="6">
                  <c:v>158072</c:v>
                </c:pt>
                <c:pt idx="7">
                  <c:v>207902</c:v>
                </c:pt>
                <c:pt idx="8">
                  <c:v>93302</c:v>
                </c:pt>
                <c:pt idx="9">
                  <c:v>51969</c:v>
                </c:pt>
                <c:pt idx="10">
                  <c:v>29107</c:v>
                </c:pt>
                <c:pt idx="11">
                  <c:v>36103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088-988F-24B107F1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415304"/>
        <c:axId val="517411776"/>
      </c:barChart>
      <c:catAx>
        <c:axId val="517415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1776"/>
        <c:crosses val="autoZero"/>
        <c:auto val="1"/>
        <c:lblAlgn val="ctr"/>
        <c:lblOffset val="100"/>
        <c:noMultiLvlLbl val="0"/>
      </c:catAx>
      <c:valAx>
        <c:axId val="51741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5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330772304113083"/>
          <c:y val="2.2328269572364057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284892991878474E-2"/>
          <c:y val="0.16131477991420026"/>
          <c:w val="0.94906307344720653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ANUAL!$A$604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ANUAL!$B$603:$M$603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ANUAL!$B$604:$M$604</c:f>
              <c:numCache>
                <c:formatCode>#,##0</c:formatCode>
                <c:ptCount val="12"/>
                <c:pt idx="0">
                  <c:v>22769</c:v>
                </c:pt>
                <c:pt idx="1">
                  <c:v>19977</c:v>
                </c:pt>
                <c:pt idx="2">
                  <c:v>11835</c:v>
                </c:pt>
                <c:pt idx="3">
                  <c:v>0</c:v>
                </c:pt>
                <c:pt idx="4">
                  <c:v>356</c:v>
                </c:pt>
                <c:pt idx="5">
                  <c:v>5696</c:v>
                </c:pt>
                <c:pt idx="6">
                  <c:v>24583</c:v>
                </c:pt>
                <c:pt idx="7">
                  <c:v>26102</c:v>
                </c:pt>
                <c:pt idx="8">
                  <c:v>16935</c:v>
                </c:pt>
                <c:pt idx="9">
                  <c:v>12122</c:v>
                </c:pt>
                <c:pt idx="10">
                  <c:v>6601</c:v>
                </c:pt>
                <c:pt idx="11">
                  <c:v>4270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B-4F93-B58B-0C2C76A3DA8C}"/>
            </c:ext>
          </c:extLst>
        </c:ser>
        <c:ser>
          <c:idx val="1"/>
          <c:order val="1"/>
          <c:tx>
            <c:strRef>
              <c:f>ANUAL!$A$605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ANUAL!$B$603:$M$603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ANUAL!$B$605:$M$605</c:f>
              <c:numCache>
                <c:formatCode>#,##0</c:formatCode>
                <c:ptCount val="12"/>
                <c:pt idx="0">
                  <c:v>37338</c:v>
                </c:pt>
                <c:pt idx="1">
                  <c:v>38405</c:v>
                </c:pt>
                <c:pt idx="2">
                  <c:v>23786</c:v>
                </c:pt>
                <c:pt idx="3">
                  <c:v>0</c:v>
                </c:pt>
                <c:pt idx="4">
                  <c:v>3120</c:v>
                </c:pt>
                <c:pt idx="5">
                  <c:v>11220</c:v>
                </c:pt>
                <c:pt idx="6">
                  <c:v>48404</c:v>
                </c:pt>
                <c:pt idx="7">
                  <c:v>68458</c:v>
                </c:pt>
                <c:pt idx="8">
                  <c:v>30195</c:v>
                </c:pt>
                <c:pt idx="9">
                  <c:v>19990</c:v>
                </c:pt>
                <c:pt idx="10">
                  <c:v>13429</c:v>
                </c:pt>
                <c:pt idx="11">
                  <c:v>8366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2B-4F93-B58B-0C2C76A3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413344"/>
        <c:axId val="517416088"/>
      </c:barChart>
      <c:catAx>
        <c:axId val="51741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6088"/>
        <c:crosses val="autoZero"/>
        <c:auto val="1"/>
        <c:lblAlgn val="ctr"/>
        <c:lblOffset val="100"/>
        <c:noMultiLvlLbl val="0"/>
      </c:catAx>
      <c:valAx>
        <c:axId val="517416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510386134378018"/>
          <c:y val="4.0285620863048682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79100445852441E-2"/>
          <c:y val="0.16131477991420026"/>
          <c:w val="0.94636886599323256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ANUAL!$A$640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ANUAL!$B$639:$M$639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ANUAL!$B$640:$M$640</c:f>
              <c:numCache>
                <c:formatCode>#,##0</c:formatCode>
                <c:ptCount val="12"/>
                <c:pt idx="0">
                  <c:v>90549</c:v>
                </c:pt>
                <c:pt idx="1">
                  <c:v>110947</c:v>
                </c:pt>
                <c:pt idx="2">
                  <c:v>48351</c:v>
                </c:pt>
                <c:pt idx="3">
                  <c:v>0</c:v>
                </c:pt>
                <c:pt idx="4">
                  <c:v>1097</c:v>
                </c:pt>
                <c:pt idx="5">
                  <c:v>8587</c:v>
                </c:pt>
                <c:pt idx="6">
                  <c:v>67092</c:v>
                </c:pt>
                <c:pt idx="7">
                  <c:v>82378</c:v>
                </c:pt>
                <c:pt idx="8">
                  <c:v>39034</c:v>
                </c:pt>
                <c:pt idx="9">
                  <c:v>24497</c:v>
                </c:pt>
                <c:pt idx="10">
                  <c:v>15901</c:v>
                </c:pt>
                <c:pt idx="11">
                  <c:v>10324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A0-4AC2-BB7B-1B645700FC43}"/>
            </c:ext>
          </c:extLst>
        </c:ser>
        <c:ser>
          <c:idx val="1"/>
          <c:order val="1"/>
          <c:tx>
            <c:strRef>
              <c:f>ANUAL!$A$641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ANUAL!$B$639:$M$639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ANUAL!$B$641:$M$641</c:f>
              <c:numCache>
                <c:formatCode>#,##0</c:formatCode>
                <c:ptCount val="12"/>
                <c:pt idx="0">
                  <c:v>145754</c:v>
                </c:pt>
                <c:pt idx="1">
                  <c:v>178449</c:v>
                </c:pt>
                <c:pt idx="2">
                  <c:v>80607</c:v>
                </c:pt>
                <c:pt idx="3">
                  <c:v>0</c:v>
                </c:pt>
                <c:pt idx="4">
                  <c:v>2918</c:v>
                </c:pt>
                <c:pt idx="5">
                  <c:v>18353</c:v>
                </c:pt>
                <c:pt idx="6">
                  <c:v>119939</c:v>
                </c:pt>
                <c:pt idx="7">
                  <c:v>165143</c:v>
                </c:pt>
                <c:pt idx="8">
                  <c:v>63178</c:v>
                </c:pt>
                <c:pt idx="9">
                  <c:v>40827</c:v>
                </c:pt>
                <c:pt idx="10">
                  <c:v>27939</c:v>
                </c:pt>
                <c:pt idx="11">
                  <c:v>18821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A0-4AC2-BB7B-1B645700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413736"/>
        <c:axId val="517414128"/>
      </c:barChart>
      <c:catAx>
        <c:axId val="517413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4128"/>
        <c:crosses val="autoZero"/>
        <c:auto val="1"/>
        <c:lblAlgn val="ctr"/>
        <c:lblOffset val="100"/>
        <c:noMultiLvlLbl val="0"/>
      </c:catAx>
      <c:valAx>
        <c:axId val="51741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413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689999964642943"/>
          <c:y val="4.0285620863048682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81031294527778E-2"/>
          <c:y val="0.16131477991420026"/>
          <c:w val="0.94726693514455718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ANUAL!$A$674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ANUAL!$B$673:$M$673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ANUAL!$B$674:$M$674</c:f>
              <c:numCache>
                <c:formatCode>#,##0</c:formatCode>
                <c:ptCount val="12"/>
                <c:pt idx="0">
                  <c:v>50076</c:v>
                </c:pt>
                <c:pt idx="1">
                  <c:v>57934</c:v>
                </c:pt>
                <c:pt idx="2">
                  <c:v>21283</c:v>
                </c:pt>
                <c:pt idx="3">
                  <c:v>0</c:v>
                </c:pt>
                <c:pt idx="4">
                  <c:v>818</c:v>
                </c:pt>
                <c:pt idx="5">
                  <c:v>13060</c:v>
                </c:pt>
                <c:pt idx="6">
                  <c:v>50166</c:v>
                </c:pt>
                <c:pt idx="7">
                  <c:v>58187</c:v>
                </c:pt>
                <c:pt idx="8">
                  <c:v>35956</c:v>
                </c:pt>
                <c:pt idx="9">
                  <c:v>24520</c:v>
                </c:pt>
                <c:pt idx="10">
                  <c:v>7336</c:v>
                </c:pt>
                <c:pt idx="11">
                  <c:v>6280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8-420C-9479-43514424A694}"/>
            </c:ext>
          </c:extLst>
        </c:ser>
        <c:ser>
          <c:idx val="1"/>
          <c:order val="1"/>
          <c:tx>
            <c:strRef>
              <c:f>ANUAL!$A$675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ANUAL!$B$673:$M$673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ANUAL!$B$675:$M$675</c:f>
              <c:numCache>
                <c:formatCode>#,##0</c:formatCode>
                <c:ptCount val="12"/>
                <c:pt idx="0">
                  <c:v>74066</c:v>
                </c:pt>
                <c:pt idx="1">
                  <c:v>89034</c:v>
                </c:pt>
                <c:pt idx="2">
                  <c:v>35451</c:v>
                </c:pt>
                <c:pt idx="3">
                  <c:v>0</c:v>
                </c:pt>
                <c:pt idx="4">
                  <c:v>1968</c:v>
                </c:pt>
                <c:pt idx="5">
                  <c:v>22231</c:v>
                </c:pt>
                <c:pt idx="6">
                  <c:v>97028</c:v>
                </c:pt>
                <c:pt idx="7">
                  <c:v>118492</c:v>
                </c:pt>
                <c:pt idx="8">
                  <c:v>54882</c:v>
                </c:pt>
                <c:pt idx="9">
                  <c:v>37609</c:v>
                </c:pt>
                <c:pt idx="10">
                  <c:v>11835</c:v>
                </c:pt>
                <c:pt idx="11">
                  <c:v>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8-420C-9479-43514424A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95312"/>
        <c:axId val="517396096"/>
      </c:barChart>
      <c:catAx>
        <c:axId val="5173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6096"/>
        <c:crosses val="autoZero"/>
        <c:auto val="1"/>
        <c:lblAlgn val="ctr"/>
        <c:lblOffset val="100"/>
        <c:noMultiLvlLbl val="0"/>
      </c:catAx>
      <c:valAx>
        <c:axId val="51739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775238748501745E-2"/>
          <c:y val="0.16131477991420026"/>
          <c:w val="0.94457272769058331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ANUAL!$A$710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ANUAL!$B$709:$M$709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ANUAL!$B$710:$M$710</c:f>
              <c:numCache>
                <c:formatCode>#,##0</c:formatCode>
                <c:ptCount val="12"/>
                <c:pt idx="0">
                  <c:v>23105</c:v>
                </c:pt>
                <c:pt idx="1">
                  <c:v>29979</c:v>
                </c:pt>
                <c:pt idx="2">
                  <c:v>16570</c:v>
                </c:pt>
                <c:pt idx="3">
                  <c:v>0</c:v>
                </c:pt>
                <c:pt idx="4">
                  <c:v>518</c:v>
                </c:pt>
                <c:pt idx="5">
                  <c:v>6203</c:v>
                </c:pt>
                <c:pt idx="6">
                  <c:v>31823</c:v>
                </c:pt>
                <c:pt idx="7">
                  <c:v>42629</c:v>
                </c:pt>
                <c:pt idx="8">
                  <c:v>18961</c:v>
                </c:pt>
                <c:pt idx="9">
                  <c:v>19520</c:v>
                </c:pt>
                <c:pt idx="10">
                  <c:v>4782</c:v>
                </c:pt>
                <c:pt idx="11">
                  <c:v>3597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38-4F26-8387-EDCD4417AB5E}"/>
            </c:ext>
          </c:extLst>
        </c:ser>
        <c:ser>
          <c:idx val="1"/>
          <c:order val="1"/>
          <c:tx>
            <c:strRef>
              <c:f>ANUAL!$A$711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ANUAL!$B$709:$M$709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ANUAL!$B$711:$M$711</c:f>
              <c:numCache>
                <c:formatCode>#,##0</c:formatCode>
                <c:ptCount val="12"/>
                <c:pt idx="0">
                  <c:v>36971</c:v>
                </c:pt>
                <c:pt idx="1">
                  <c:v>48624</c:v>
                </c:pt>
                <c:pt idx="2">
                  <c:v>29402</c:v>
                </c:pt>
                <c:pt idx="3">
                  <c:v>0</c:v>
                </c:pt>
                <c:pt idx="4">
                  <c:v>1126</c:v>
                </c:pt>
                <c:pt idx="5">
                  <c:v>10514</c:v>
                </c:pt>
                <c:pt idx="6">
                  <c:v>79669</c:v>
                </c:pt>
                <c:pt idx="7">
                  <c:v>131372</c:v>
                </c:pt>
                <c:pt idx="8">
                  <c:v>35707</c:v>
                </c:pt>
                <c:pt idx="9">
                  <c:v>28960</c:v>
                </c:pt>
                <c:pt idx="10">
                  <c:v>8285</c:v>
                </c:pt>
                <c:pt idx="11">
                  <c:v>7958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38-4F26-8387-EDCD4417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88256"/>
        <c:axId val="517394136"/>
      </c:barChart>
      <c:catAx>
        <c:axId val="5173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4136"/>
        <c:crosses val="autoZero"/>
        <c:auto val="1"/>
        <c:lblAlgn val="ctr"/>
        <c:lblOffset val="100"/>
        <c:noMultiLvlLbl val="0"/>
      </c:catAx>
      <c:valAx>
        <c:axId val="51739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88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151158473848159"/>
          <c:y val="4.0285620863048682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775238748501745E-2"/>
          <c:y val="0.16131477991420026"/>
          <c:w val="0.9445727276905832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ANUAL!$A$743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ANUAL!$B$742:$M$742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ANUAL!$B$743:$M$743</c:f>
              <c:numCache>
                <c:formatCode>#,##0</c:formatCode>
                <c:ptCount val="12"/>
                <c:pt idx="0">
                  <c:v>62053</c:v>
                </c:pt>
                <c:pt idx="1">
                  <c:v>69050</c:v>
                </c:pt>
                <c:pt idx="2">
                  <c:v>18681</c:v>
                </c:pt>
                <c:pt idx="3">
                  <c:v>0</c:v>
                </c:pt>
                <c:pt idx="4">
                  <c:v>2619</c:v>
                </c:pt>
                <c:pt idx="5">
                  <c:v>10566</c:v>
                </c:pt>
                <c:pt idx="6">
                  <c:v>43721</c:v>
                </c:pt>
                <c:pt idx="7">
                  <c:v>48287</c:v>
                </c:pt>
                <c:pt idx="8">
                  <c:v>30587</c:v>
                </c:pt>
                <c:pt idx="9">
                  <c:v>31904</c:v>
                </c:pt>
                <c:pt idx="10">
                  <c:v>16559</c:v>
                </c:pt>
                <c:pt idx="11">
                  <c:v>17214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73-46C5-B6F0-D4D37AA75A26}"/>
            </c:ext>
          </c:extLst>
        </c:ser>
        <c:ser>
          <c:idx val="1"/>
          <c:order val="1"/>
          <c:tx>
            <c:strRef>
              <c:f>ANUAL!$A$744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ANUAL!$B$742:$M$742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ANUAL!$B$744:$M$744</c:f>
              <c:numCache>
                <c:formatCode>#,##0</c:formatCode>
                <c:ptCount val="12"/>
                <c:pt idx="0">
                  <c:v>116688</c:v>
                </c:pt>
                <c:pt idx="1">
                  <c:v>118791</c:v>
                </c:pt>
                <c:pt idx="2">
                  <c:v>33213</c:v>
                </c:pt>
                <c:pt idx="3">
                  <c:v>0</c:v>
                </c:pt>
                <c:pt idx="4">
                  <c:v>8851</c:v>
                </c:pt>
                <c:pt idx="5">
                  <c:v>18194</c:v>
                </c:pt>
                <c:pt idx="6">
                  <c:v>77692</c:v>
                </c:pt>
                <c:pt idx="7">
                  <c:v>95265</c:v>
                </c:pt>
                <c:pt idx="8">
                  <c:v>52794</c:v>
                </c:pt>
                <c:pt idx="9">
                  <c:v>52264</c:v>
                </c:pt>
                <c:pt idx="10">
                  <c:v>29718</c:v>
                </c:pt>
                <c:pt idx="11">
                  <c:v>31605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73-46C5-B6F0-D4D37AA75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92568"/>
        <c:axId val="517398448"/>
      </c:barChart>
      <c:catAx>
        <c:axId val="51739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8448"/>
        <c:crosses val="autoZero"/>
        <c:auto val="1"/>
        <c:lblAlgn val="ctr"/>
        <c:lblOffset val="100"/>
        <c:noMultiLvlLbl val="0"/>
      </c:catAx>
      <c:valAx>
        <c:axId val="51739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2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061351558715686"/>
          <c:y val="3.0636322898662062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81031294527792E-2"/>
          <c:y val="0.16131477991420026"/>
          <c:w val="0.947266935144557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ANUAL!$A$780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ANUAL!$B$779:$M$779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ANUAL!$B$780:$M$780</c:f>
              <c:numCache>
                <c:formatCode>#,##0</c:formatCode>
                <c:ptCount val="12"/>
                <c:pt idx="0">
                  <c:v>24690</c:v>
                </c:pt>
                <c:pt idx="1">
                  <c:v>27333</c:v>
                </c:pt>
                <c:pt idx="2">
                  <c:v>14117</c:v>
                </c:pt>
                <c:pt idx="3">
                  <c:v>0</c:v>
                </c:pt>
                <c:pt idx="4">
                  <c:v>2301</c:v>
                </c:pt>
                <c:pt idx="5">
                  <c:v>8369</c:v>
                </c:pt>
                <c:pt idx="6">
                  <c:v>29235</c:v>
                </c:pt>
                <c:pt idx="7">
                  <c:v>34230</c:v>
                </c:pt>
                <c:pt idx="8">
                  <c:v>21174</c:v>
                </c:pt>
                <c:pt idx="9">
                  <c:v>11236</c:v>
                </c:pt>
                <c:pt idx="10">
                  <c:v>4421</c:v>
                </c:pt>
                <c:pt idx="11">
                  <c:v>3859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F8-4E6C-8ED1-9CE0CCDABDAD}"/>
            </c:ext>
          </c:extLst>
        </c:ser>
        <c:ser>
          <c:idx val="1"/>
          <c:order val="1"/>
          <c:tx>
            <c:strRef>
              <c:f>ANUAL!$A$781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ANUAL!$B$779:$M$779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ANUAL!$B$781:$M$781</c:f>
              <c:numCache>
                <c:formatCode>#,##0</c:formatCode>
                <c:ptCount val="12"/>
                <c:pt idx="0">
                  <c:v>38916</c:v>
                </c:pt>
                <c:pt idx="1">
                  <c:v>44500</c:v>
                </c:pt>
                <c:pt idx="2">
                  <c:v>21231</c:v>
                </c:pt>
                <c:pt idx="3">
                  <c:v>0</c:v>
                </c:pt>
                <c:pt idx="4">
                  <c:v>6937</c:v>
                </c:pt>
                <c:pt idx="5">
                  <c:v>15798</c:v>
                </c:pt>
                <c:pt idx="6">
                  <c:v>56434</c:v>
                </c:pt>
                <c:pt idx="7">
                  <c:v>75363</c:v>
                </c:pt>
                <c:pt idx="8">
                  <c:v>34375</c:v>
                </c:pt>
                <c:pt idx="9">
                  <c:v>17613</c:v>
                </c:pt>
                <c:pt idx="10">
                  <c:v>9145</c:v>
                </c:pt>
                <c:pt idx="11">
                  <c:v>7552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F8-4E6C-8ED1-9CE0CCDA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97664"/>
        <c:axId val="517394920"/>
      </c:barChart>
      <c:catAx>
        <c:axId val="51739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4920"/>
        <c:crosses val="autoZero"/>
        <c:auto val="1"/>
        <c:lblAlgn val="ctr"/>
        <c:lblOffset val="100"/>
        <c:noMultiLvlLbl val="0"/>
      </c:catAx>
      <c:valAx>
        <c:axId val="51739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240965388980621"/>
          <c:y val="2.2328269572364057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ANUAL!$A$870:$A$872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ANUAL!$E$870:$E$872</c:f>
              <c:numCache>
                <c:formatCode>_-* #,##0_-;\-* #,##0_-;_-* "-"??_-;_-@_-</c:formatCode>
                <c:ptCount val="3"/>
                <c:pt idx="0">
                  <c:v>451900</c:v>
                </c:pt>
                <c:pt idx="1">
                  <c:v>78852</c:v>
                </c:pt>
                <c:pt idx="2">
                  <c:v>530752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35-4566-9D40-C594581A1A0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ANUAL!$A$870:$A$872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ANUAL!$M$870:$M$872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1D-4327-9226-CCF19A646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89824"/>
        <c:axId val="517386688"/>
      </c:barChart>
      <c:catAx>
        <c:axId val="5173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86688"/>
        <c:crosses val="autoZero"/>
        <c:auto val="1"/>
        <c:lblAlgn val="ctr"/>
        <c:lblOffset val="100"/>
        <c:noMultiLvlLbl val="0"/>
      </c:catAx>
      <c:valAx>
        <c:axId val="51738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8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84027228209224"/>
          <c:y val="0.12369150427326306"/>
          <c:w val="0.87662912041648111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ANUAL!$A$873:$A$875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ANUAL!$E$873:$E$875</c:f>
              <c:numCache>
                <c:formatCode>_-* #,##0_-;\-* #,##0_-;_-* "-"??_-;_-@_-</c:formatCode>
                <c:ptCount val="3"/>
                <c:pt idx="0">
                  <c:v>732104</c:v>
                </c:pt>
                <c:pt idx="1">
                  <c:v>120838</c:v>
                </c:pt>
                <c:pt idx="2">
                  <c:v>852942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40-4CDA-803B-DB4D0145C2F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ANUAL!$A$873:$A$875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ANUAL!$M$873:$M$875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D6-42FC-833F-F61CD174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90216"/>
        <c:axId val="517387080"/>
      </c:barChart>
      <c:catAx>
        <c:axId val="517390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87080"/>
        <c:crosses val="autoZero"/>
        <c:auto val="1"/>
        <c:lblAlgn val="ctr"/>
        <c:lblOffset val="100"/>
        <c:noMultiLvlLbl val="0"/>
      </c:catAx>
      <c:valAx>
        <c:axId val="5173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0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01941544233966"/>
          <c:y val="0.1485270051680157"/>
          <c:w val="0.8672119210905088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ANUAL!$A$907:$A$909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ANUAL!$E$907:$E$909</c:f>
              <c:numCache>
                <c:formatCode>_-* #,##0_-;\-* #,##0_-;_-* "-"??_-;_-@_-</c:formatCode>
                <c:ptCount val="3"/>
                <c:pt idx="0">
                  <c:v>189265</c:v>
                </c:pt>
                <c:pt idx="1">
                  <c:v>33870</c:v>
                </c:pt>
                <c:pt idx="2">
                  <c:v>223135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9C-40BE-877E-63813EF8CC3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ANUAL!$A$907:$A$909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ANUAL!$M$907:$M$909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B0-4776-B3C0-F11D0FDB7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93744"/>
        <c:axId val="517394528"/>
      </c:barChart>
      <c:catAx>
        <c:axId val="51739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4528"/>
        <c:crosses val="autoZero"/>
        <c:auto val="1"/>
        <c:lblAlgn val="ctr"/>
        <c:lblOffset val="100"/>
        <c:noMultiLvlLbl val="0"/>
      </c:catAx>
      <c:valAx>
        <c:axId val="51739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PERNOCTACIONES MENSUALES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'[2]1.-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'[2]1.- M.V. CyL'!$C$57:$N$57</c:f>
              <c:numCache>
                <c:formatCode>General</c:formatCode>
                <c:ptCount val="12"/>
                <c:pt idx="0">
                  <c:v>266086</c:v>
                </c:pt>
                <c:pt idx="1">
                  <c:v>325379</c:v>
                </c:pt>
                <c:pt idx="2">
                  <c:v>407436</c:v>
                </c:pt>
                <c:pt idx="3">
                  <c:v>568837</c:v>
                </c:pt>
                <c:pt idx="4">
                  <c:v>553088</c:v>
                </c:pt>
                <c:pt idx="5">
                  <c:v>557255</c:v>
                </c:pt>
                <c:pt idx="6">
                  <c:v>625879</c:v>
                </c:pt>
                <c:pt idx="7">
                  <c:v>849014</c:v>
                </c:pt>
                <c:pt idx="8">
                  <c:v>599911</c:v>
                </c:pt>
                <c:pt idx="9">
                  <c:v>602519</c:v>
                </c:pt>
                <c:pt idx="10">
                  <c:v>395026</c:v>
                </c:pt>
                <c:pt idx="11">
                  <c:v>383264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03-4FD5-9DDA-F6A7307EAC7C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'[2]1.- M.V. CyL'!$C$56:$N$56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'[2]1.- M.V. CyL'!$C$60:$N$60</c:f>
              <c:numCache>
                <c:formatCode>General</c:formatCode>
                <c:ptCount val="12"/>
                <c:pt idx="0">
                  <c:v>452021</c:v>
                </c:pt>
                <c:pt idx="1">
                  <c:v>524212</c:v>
                </c:pt>
                <c:pt idx="2">
                  <c:v>676323</c:v>
                </c:pt>
                <c:pt idx="3">
                  <c:v>969416</c:v>
                </c:pt>
                <c:pt idx="4">
                  <c:v>916206</c:v>
                </c:pt>
                <c:pt idx="5">
                  <c:v>902900</c:v>
                </c:pt>
                <c:pt idx="6">
                  <c:v>1080472</c:v>
                </c:pt>
                <c:pt idx="7">
                  <c:v>1623216</c:v>
                </c:pt>
                <c:pt idx="8">
                  <c:v>983912</c:v>
                </c:pt>
                <c:pt idx="9">
                  <c:v>999533</c:v>
                </c:pt>
                <c:pt idx="10">
                  <c:v>660201</c:v>
                </c:pt>
                <c:pt idx="11">
                  <c:v>649440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03-4FD5-9DDA-F6A7307E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6880952"/>
        <c:axId val="316883304"/>
      </c:lineChart>
      <c:catAx>
        <c:axId val="31688095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833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16883304"/>
        <c:scaling>
          <c:orientation val="minMax"/>
          <c:max val="19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80952"/>
        <c:crosses val="autoZero"/>
        <c:crossBetween val="midCat"/>
        <c:majorUnit val="3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537536347697567"/>
          <c:y val="0.12369150427326306"/>
          <c:w val="0.88109402922159763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ANUAL!$A$910:$A$912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ANUAL!$E$910:$E$912</c:f>
              <c:numCache>
                <c:formatCode>_-* #,##0_-;\-* #,##0_-;_-* "-"??_-;_-@_-</c:formatCode>
                <c:ptCount val="3"/>
                <c:pt idx="0">
                  <c:v>323380</c:v>
                </c:pt>
                <c:pt idx="1">
                  <c:v>54542</c:v>
                </c:pt>
                <c:pt idx="2">
                  <c:v>377922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19-4238-A401-B07FF817A5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ANUAL!$A$910:$A$912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ANUAL!$M$910:$M$912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40-4F5A-AA02-2ADEE763D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88648"/>
        <c:axId val="517387472"/>
      </c:barChart>
      <c:catAx>
        <c:axId val="51738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87472"/>
        <c:crosses val="autoZero"/>
        <c:auto val="1"/>
        <c:lblAlgn val="ctr"/>
        <c:lblOffset val="100"/>
        <c:noMultiLvlLbl val="0"/>
      </c:catAx>
      <c:valAx>
        <c:axId val="5173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8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ANUAL!$A$937:$A$939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ANUAL!$E$937:$E$939</c:f>
              <c:numCache>
                <c:formatCode>_-* #,##0_-;\-* #,##0_-;_-* "-"??_-;_-@_-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E5-4915-96D1-CCEA13FE210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ANUAL!$A$937:$A$939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ANUAL!$M$937:$M$939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05-4454-9A69-A3DAB466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89040"/>
        <c:axId val="517389432"/>
      </c:barChart>
      <c:catAx>
        <c:axId val="51738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89432"/>
        <c:crosses val="autoZero"/>
        <c:auto val="1"/>
        <c:lblAlgn val="ctr"/>
        <c:lblOffset val="100"/>
        <c:noMultiLvlLbl val="0"/>
      </c:catAx>
      <c:valAx>
        <c:axId val="517389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8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48700975213427"/>
          <c:y val="0.12369150427326306"/>
          <c:w val="0.86993175720880622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ANUAL!$A$940:$A$942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ANUAL!$E$940:$E$942</c:f>
              <c:numCache>
                <c:formatCode>_-* #,##0_-;\-* #,##0_-;_-* "-"??_-;_-@_-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A9-4034-80FE-B94A1D3F74F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ANUAL!$A$940:$A$942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ANUAL!$M$940:$M$942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30-4E7D-B0F7-299708CC9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91784"/>
        <c:axId val="517392960"/>
      </c:barChart>
      <c:catAx>
        <c:axId val="51739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2960"/>
        <c:crosses val="autoZero"/>
        <c:auto val="1"/>
        <c:lblAlgn val="ctr"/>
        <c:lblOffset val="100"/>
        <c:noMultiLvlLbl val="0"/>
      </c:catAx>
      <c:valAx>
        <c:axId val="51739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1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73003693596723"/>
          <c:y val="0.1485270051680157"/>
          <c:w val="0.86950143143621517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ANUAL!$A$977:$A$979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ANUAL!$E$977:$E$979</c:f>
              <c:numCache>
                <c:formatCode>_-* #,##0_-;\-* #,##0_-;_-* "-"??_-;_-@_-</c:formatCode>
                <c:ptCount val="3"/>
                <c:pt idx="0">
                  <c:v>11891</c:v>
                </c:pt>
                <c:pt idx="1">
                  <c:v>765</c:v>
                </c:pt>
                <c:pt idx="2">
                  <c:v>12656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07-4CEF-B72F-61C392E2779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ANUAL!$A$977:$A$979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ANUAL!$M$977:$M$979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1-49B5-877D-2ED64CB75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7392176"/>
        <c:axId val="519875992"/>
      </c:barChart>
      <c:catAx>
        <c:axId val="51739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5992"/>
        <c:crosses val="autoZero"/>
        <c:auto val="1"/>
        <c:lblAlgn val="ctr"/>
        <c:lblOffset val="100"/>
        <c:noMultiLvlLbl val="0"/>
      </c:catAx>
      <c:valAx>
        <c:axId val="51987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537536347697567"/>
          <c:y val="0.12369150427326306"/>
          <c:w val="0.88109402922159763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ANUAL!$A$980:$A$982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ANUAL!$E$980:$E$982</c:f>
              <c:numCache>
                <c:formatCode>_-* #,##0_-;\-* #,##0_-;_-* "-"??_-;_-@_-</c:formatCode>
                <c:ptCount val="3"/>
                <c:pt idx="0">
                  <c:v>36678</c:v>
                </c:pt>
                <c:pt idx="1">
                  <c:v>3659</c:v>
                </c:pt>
                <c:pt idx="2">
                  <c:v>40337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DB-46C8-AF61-B39B547ED23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ANUAL!$A$980:$A$982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ANUAL!$M$980:$M$982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BE-46E2-84C7-C49A641B0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81088"/>
        <c:axId val="519879520"/>
      </c:barChart>
      <c:catAx>
        <c:axId val="51988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9520"/>
        <c:crosses val="autoZero"/>
        <c:auto val="1"/>
        <c:lblAlgn val="ctr"/>
        <c:lblOffset val="100"/>
        <c:noMultiLvlLbl val="0"/>
      </c:catAx>
      <c:valAx>
        <c:axId val="51987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73003693596723"/>
          <c:y val="0.1485270051680157"/>
          <c:w val="0.86950143143621517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ANUAL!$A$1007:$A$1009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ANUAL!$E$1007:$E$1009</c:f>
              <c:numCache>
                <c:formatCode>_-* #,##0_-;\-* #,##0_-;_-* "-"??_-;_-@_-</c:formatCode>
                <c:ptCount val="3"/>
                <c:pt idx="0">
                  <c:v>90978</c:v>
                </c:pt>
                <c:pt idx="1">
                  <c:v>5694</c:v>
                </c:pt>
                <c:pt idx="2">
                  <c:v>96672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E5-4ECD-A7C1-A48D0134BA0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ANUAL!$A$1007:$A$1009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ANUAL!$M$1007:$M$1009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5A-4A08-83DD-9B0D6A62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77952"/>
        <c:axId val="519881480"/>
      </c:barChart>
      <c:catAx>
        <c:axId val="51987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1480"/>
        <c:crosses val="autoZero"/>
        <c:auto val="1"/>
        <c:lblAlgn val="ctr"/>
        <c:lblOffset val="100"/>
        <c:noMultiLvlLbl val="0"/>
      </c:catAx>
      <c:valAx>
        <c:axId val="519881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09228333678455"/>
          <c:y val="0.12369150427326306"/>
          <c:w val="0.88332648362415589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ANUAL!$A$1010:$A$1012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ANUAL!$E$1010:$E$1012</c:f>
              <c:numCache>
                <c:formatCode>_-* #,##0_-;\-* #,##0_-;_-* "-"??_-;_-@_-</c:formatCode>
                <c:ptCount val="3"/>
                <c:pt idx="0">
                  <c:v>170772</c:v>
                </c:pt>
                <c:pt idx="1">
                  <c:v>14371</c:v>
                </c:pt>
                <c:pt idx="2">
                  <c:v>185143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24-4799-9F1D-6D3712E9D54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ANUAL!$A$1010:$A$1012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ANUAL!$M$1010:$M$1012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62-4DB4-852D-30182E11B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85008"/>
        <c:axId val="519875600"/>
      </c:barChart>
      <c:catAx>
        <c:axId val="51988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5600"/>
        <c:crosses val="autoZero"/>
        <c:auto val="1"/>
        <c:lblAlgn val="ctr"/>
        <c:lblOffset val="100"/>
        <c:noMultiLvlLbl val="0"/>
      </c:catAx>
      <c:valAx>
        <c:axId val="51987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02444151494638"/>
          <c:y val="0.1485270051680157"/>
          <c:w val="0.86720686215128073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ANUAL!$A$1047:$A$1049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ANUAL!$E$1047:$E$1049</c:f>
              <c:numCache>
                <c:formatCode>_-* #,##0_-;\-* #,##0_-;_-* "-"??_-;_-@_-</c:formatCode>
                <c:ptCount val="3"/>
                <c:pt idx="0">
                  <c:v>385997</c:v>
                </c:pt>
                <c:pt idx="1">
                  <c:v>51559</c:v>
                </c:pt>
                <c:pt idx="2">
                  <c:v>437556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AD-4B6A-A69C-B6326281396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ANUAL!$A$1047:$A$1049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ANUAL!$M$1047:$M$1049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2F-45DC-9C45-2BA4B173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78344"/>
        <c:axId val="519873248"/>
      </c:barChart>
      <c:catAx>
        <c:axId val="519878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3248"/>
        <c:crosses val="autoZero"/>
        <c:auto val="1"/>
        <c:lblAlgn val="ctr"/>
        <c:lblOffset val="100"/>
        <c:noMultiLvlLbl val="0"/>
      </c:catAx>
      <c:valAx>
        <c:axId val="519873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46929496277426"/>
          <c:y val="0.12369150427326306"/>
          <c:w val="0.87662912041648111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ANUAL!$A$1050:$A$1052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ANUAL!$E$1050:$E$1052</c:f>
              <c:numCache>
                <c:formatCode>_-* #,##0_-;\-* #,##0_-;_-* "-"??_-;_-@_-</c:formatCode>
                <c:ptCount val="3"/>
                <c:pt idx="0">
                  <c:v>787600</c:v>
                </c:pt>
                <c:pt idx="1">
                  <c:v>83179</c:v>
                </c:pt>
                <c:pt idx="2">
                  <c:v>870779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F1-41B9-ABE1-0DF864198F3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ANUAL!$A$1050:$A$1052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ANUAL!$M$1050:$M$1052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49-4781-B16A-5AF3B62B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83048"/>
        <c:axId val="519881872"/>
      </c:barChart>
      <c:catAx>
        <c:axId val="51988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1872"/>
        <c:crosses val="autoZero"/>
        <c:auto val="1"/>
        <c:lblAlgn val="ctr"/>
        <c:lblOffset val="100"/>
        <c:noMultiLvlLbl val="0"/>
      </c:catAx>
      <c:valAx>
        <c:axId val="51988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3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88250164135042"/>
          <c:y val="0.1485270051680157"/>
          <c:w val="0.86950143143621517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ANUAL!$A$1077:$A$1079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ANUAL!$E$1077:$E$1079</c:f>
              <c:numCache>
                <c:formatCode>_-* #,##0_-;\-* #,##0_-;_-* "-"??_-;_-@_-</c:formatCode>
                <c:ptCount val="3"/>
                <c:pt idx="0">
                  <c:v>461435</c:v>
                </c:pt>
                <c:pt idx="1">
                  <c:v>55272</c:v>
                </c:pt>
                <c:pt idx="2">
                  <c:v>516707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76-4E04-96BF-46EC581C8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ANUAL!$A$1077:$A$1079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ANUAL!$M$1077:$M$1079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F8-4CF9-9DBA-6E8C67295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73640"/>
        <c:axId val="519882264"/>
      </c:barChart>
      <c:catAx>
        <c:axId val="51987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2264"/>
        <c:crosses val="autoZero"/>
        <c:auto val="1"/>
        <c:lblAlgn val="ctr"/>
        <c:lblOffset val="100"/>
        <c:noMultiLvlLbl val="0"/>
      </c:catAx>
      <c:valAx>
        <c:axId val="51988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PROV'!$C$38:$N$38</c:f>
              <c:numCache>
                <c:formatCode>General</c:formatCode>
                <c:ptCount val="12"/>
                <c:pt idx="0">
                  <c:v>24975</c:v>
                </c:pt>
                <c:pt idx="1">
                  <c:v>32785</c:v>
                </c:pt>
                <c:pt idx="2">
                  <c:v>35672</c:v>
                </c:pt>
                <c:pt idx="3">
                  <c:v>55933</c:v>
                </c:pt>
                <c:pt idx="4">
                  <c:v>47995</c:v>
                </c:pt>
                <c:pt idx="5">
                  <c:v>49322</c:v>
                </c:pt>
                <c:pt idx="6">
                  <c:v>64062</c:v>
                </c:pt>
                <c:pt idx="7">
                  <c:v>73018</c:v>
                </c:pt>
                <c:pt idx="8">
                  <c:v>52135</c:v>
                </c:pt>
                <c:pt idx="9">
                  <c:v>59224</c:v>
                </c:pt>
                <c:pt idx="10">
                  <c:v>34724</c:v>
                </c:pt>
                <c:pt idx="11">
                  <c:v>38569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43-408C-B331-9EA02D69CF86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PROV'!$C$37:$N$37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PROV'!$C$39:$N$39</c:f>
              <c:numCache>
                <c:formatCode>General</c:formatCode>
                <c:ptCount val="12"/>
                <c:pt idx="0">
                  <c:v>45340</c:v>
                </c:pt>
                <c:pt idx="1">
                  <c:v>54344</c:v>
                </c:pt>
                <c:pt idx="2">
                  <c:v>58497</c:v>
                </c:pt>
                <c:pt idx="3">
                  <c:v>100937</c:v>
                </c:pt>
                <c:pt idx="4">
                  <c:v>85584</c:v>
                </c:pt>
                <c:pt idx="5">
                  <c:v>85045</c:v>
                </c:pt>
                <c:pt idx="6">
                  <c:v>114798</c:v>
                </c:pt>
                <c:pt idx="7">
                  <c:v>156351</c:v>
                </c:pt>
                <c:pt idx="8">
                  <c:v>86720</c:v>
                </c:pt>
                <c:pt idx="9">
                  <c:v>102177</c:v>
                </c:pt>
                <c:pt idx="10">
                  <c:v>58596</c:v>
                </c:pt>
                <c:pt idx="11">
                  <c:v>69327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43-408C-B331-9EA02D69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884480"/>
        <c:axId val="316885264"/>
      </c:barChart>
      <c:catAx>
        <c:axId val="3168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85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885264"/>
        <c:scaling>
          <c:orientation val="minMax"/>
          <c:max val="1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84480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916665817044912"/>
          <c:y val="0.12369150427326306"/>
          <c:w val="0.87216421161136448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ANUAL!$A$1080:$A$1082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ANUAL!$E$1080:$E$1082</c:f>
              <c:numCache>
                <c:formatCode>_-* #,##0_-;\-* #,##0_-;_-* "-"??_-;_-@_-</c:formatCode>
                <c:ptCount val="3"/>
                <c:pt idx="0">
                  <c:v>1057211</c:v>
                </c:pt>
                <c:pt idx="1">
                  <c:v>91799</c:v>
                </c:pt>
                <c:pt idx="2">
                  <c:v>1149010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CC-4D8D-8CE4-699D771341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ANUAL!$A$1080:$A$1082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ANUAL!$M$1080:$M$1082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39-46D3-A7C7-878AA380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75208"/>
        <c:axId val="519876384"/>
      </c:barChart>
      <c:catAx>
        <c:axId val="519875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6384"/>
        <c:crosses val="autoZero"/>
        <c:auto val="1"/>
        <c:lblAlgn val="ctr"/>
        <c:lblOffset val="100"/>
        <c:noMultiLvlLbl val="0"/>
      </c:catAx>
      <c:valAx>
        <c:axId val="5198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5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7876859636338"/>
          <c:y val="0.1485270051680157"/>
          <c:w val="0.86944366435008269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ANUAL!$A$1217:$A$1219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ANUAL!$E$1217:$E$1219</c:f>
              <c:numCache>
                <c:formatCode>_-* #,##0_-;\-* #,##0_-;_-* "-"??_-;_-@_-</c:formatCode>
                <c:ptCount val="3"/>
                <c:pt idx="0">
                  <c:v>71360</c:v>
                </c:pt>
                <c:pt idx="1">
                  <c:v>8191</c:v>
                </c:pt>
                <c:pt idx="2">
                  <c:v>79551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DF-4DFD-932B-E92E602AFDB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ANUAL!$A$1217:$A$1219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ANUAL!$M$1217:$M$1219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2C-44FA-A84A-063693E7F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79128"/>
        <c:axId val="519874424"/>
      </c:barChart>
      <c:catAx>
        <c:axId val="519879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4424"/>
        <c:crosses val="autoZero"/>
        <c:auto val="1"/>
        <c:lblAlgn val="ctr"/>
        <c:lblOffset val="100"/>
        <c:noMultiLvlLbl val="0"/>
      </c:catAx>
      <c:valAx>
        <c:axId val="51987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9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14290907441738"/>
          <c:y val="0.12369150427326306"/>
          <c:w val="0.88332648362415611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ANUAL!$A$1220:$A$1222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ANUAL!$E$1220:$E$1222</c:f>
              <c:numCache>
                <c:formatCode>_-* #,##0_-;\-* #,##0_-;_-* "-"??_-;_-@_-</c:formatCode>
                <c:ptCount val="3"/>
                <c:pt idx="0">
                  <c:v>128231</c:v>
                </c:pt>
                <c:pt idx="1">
                  <c:v>15814</c:v>
                </c:pt>
                <c:pt idx="2">
                  <c:v>144045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79-414E-8588-43315621B0B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ANUAL!$A$1220:$A$1222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ANUAL!$M$1220:$M$1222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8A-4220-880B-5E33CF20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84224"/>
        <c:axId val="519882656"/>
      </c:barChart>
      <c:catAx>
        <c:axId val="519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2656"/>
        <c:crosses val="autoZero"/>
        <c:auto val="1"/>
        <c:lblAlgn val="ctr"/>
        <c:lblOffset val="100"/>
        <c:noMultiLvlLbl val="0"/>
      </c:catAx>
      <c:valAx>
        <c:axId val="51988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608293252683"/>
          <c:y val="0.1485270051680157"/>
          <c:w val="0.8649252345994821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ANUAL!$A$1187:$A$1189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ANUAL!$E$1187:$E$1189</c:f>
              <c:numCache>
                <c:formatCode>_-* #,##0_-;\-* #,##0_-;_-* "-"??_-;_-@_-</c:formatCode>
                <c:ptCount val="3"/>
                <c:pt idx="0">
                  <c:v>78896</c:v>
                </c:pt>
                <c:pt idx="1">
                  <c:v>9557</c:v>
                </c:pt>
                <c:pt idx="2">
                  <c:v>88453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28-4527-9542-1D4F5D95928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ANUAL!$A$1187:$A$1189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ANUAL!$M$1187:$M$1189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12-4063-A68C-A0EC4BDD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84616"/>
        <c:axId val="519878736"/>
      </c:barChart>
      <c:catAx>
        <c:axId val="519884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78736"/>
        <c:crosses val="autoZero"/>
        <c:auto val="1"/>
        <c:lblAlgn val="ctr"/>
        <c:lblOffset val="100"/>
        <c:noMultiLvlLbl val="0"/>
      </c:catAx>
      <c:valAx>
        <c:axId val="51987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4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86800496123507"/>
          <c:y val="0.12369150427326306"/>
          <c:w val="0.8856012259487797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ANUAL!$A$1190:$A$1192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ANUAL!$E$1190:$E$1192</c:f>
              <c:numCache>
                <c:formatCode>_-* #,##0_-;\-* #,##0_-;_-* "-"??_-;_-@_-</c:formatCode>
                <c:ptCount val="3"/>
                <c:pt idx="0">
                  <c:v>141689</c:v>
                </c:pt>
                <c:pt idx="1">
                  <c:v>18954</c:v>
                </c:pt>
                <c:pt idx="2">
                  <c:v>160643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F6-4A7C-B015-826FA6C9A2B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ANUAL!$A$1190:$A$1192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ANUAL!$M$1190:$M$1192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2E-448D-8CB1-062BE8B00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89320"/>
        <c:axId val="519892064"/>
      </c:barChart>
      <c:catAx>
        <c:axId val="519889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92064"/>
        <c:crosses val="autoZero"/>
        <c:auto val="1"/>
        <c:lblAlgn val="ctr"/>
        <c:lblOffset val="100"/>
        <c:noMultiLvlLbl val="0"/>
      </c:catAx>
      <c:valAx>
        <c:axId val="51989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9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235864986405"/>
          <c:y val="0.1485270051680157"/>
          <c:w val="0.8649289916638524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ANUAL!$A$1147:$A$1149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ANUAL!$E$1147:$E$1149</c:f>
              <c:numCache>
                <c:formatCode>_-* #,##0_-;\-* #,##0_-;_-* "-"??_-;_-@_-</c:formatCode>
                <c:ptCount val="3"/>
                <c:pt idx="0">
                  <c:v>181081</c:v>
                </c:pt>
                <c:pt idx="1">
                  <c:v>24824</c:v>
                </c:pt>
                <c:pt idx="2">
                  <c:v>205905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08-4B50-B448-06AD718179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ANUAL!$A$1147:$A$1149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ANUAL!$M$1147:$M$1149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85-4492-BA2A-D9FE074B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90888"/>
        <c:axId val="519891672"/>
      </c:barChart>
      <c:catAx>
        <c:axId val="51989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91672"/>
        <c:crosses val="autoZero"/>
        <c:auto val="1"/>
        <c:lblAlgn val="ctr"/>
        <c:lblOffset val="100"/>
        <c:noMultiLvlLbl val="0"/>
      </c:catAx>
      <c:valAx>
        <c:axId val="519891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90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84027228209224"/>
          <c:y val="0.12369150427326306"/>
          <c:w val="0.87662912041648111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ANUAL!$A$1150:$A$1152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ANUAL!$E$1150:$E$1152</c:f>
              <c:numCache>
                <c:formatCode>_-* #,##0_-;\-* #,##0_-;_-* "-"??_-;_-@_-</c:formatCode>
                <c:ptCount val="3"/>
                <c:pt idx="0">
                  <c:v>296366</c:v>
                </c:pt>
                <c:pt idx="1">
                  <c:v>36447</c:v>
                </c:pt>
                <c:pt idx="2">
                  <c:v>332813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03-413B-8B9B-3989D69511E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ANUAL!$A$1150:$A$1152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ANUAL!$M$1150:$M$1152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BA-4F5C-A485-A62BF8F25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85400"/>
        <c:axId val="519888536"/>
      </c:barChart>
      <c:catAx>
        <c:axId val="519885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8536"/>
        <c:crosses val="autoZero"/>
        <c:auto val="1"/>
        <c:lblAlgn val="ctr"/>
        <c:lblOffset val="100"/>
        <c:noMultiLvlLbl val="0"/>
      </c:catAx>
      <c:valAx>
        <c:axId val="519888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5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606351509502"/>
          <c:y val="0.1485270051680157"/>
          <c:w val="0.86492525859453329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ANUAL!$A$1117:$A$1119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ANUAL!$E$1117:$E$1119</c:f>
              <c:numCache>
                <c:formatCode>_-* #,##0_-;\-* #,##0_-;_-* "-"??_-;_-@_-</c:formatCode>
                <c:ptCount val="3"/>
                <c:pt idx="0">
                  <c:v>261466</c:v>
                </c:pt>
                <c:pt idx="1">
                  <c:v>31481</c:v>
                </c:pt>
                <c:pt idx="2">
                  <c:v>292947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AB-4354-9790-12E0990B1B8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ANUAL!$A$1117:$A$1119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ANUAL!$M$1117:$M$1119</c:f>
              <c:numCache>
                <c:formatCode>_-* #,##0_-;\-* #,##0_-;_-* "-"??_-;_-@_-</c:formatCode>
                <c:ptCount val="3"/>
                <c:pt idx="0">
                  <c:v>211757.25</c:v>
                </c:pt>
                <c:pt idx="1">
                  <c:v>31956.083333333332</c:v>
                </c:pt>
                <c:pt idx="2">
                  <c:v>243713.33333333334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95-4382-B0E0-C527862E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85792"/>
        <c:axId val="519886576"/>
      </c:barChart>
      <c:catAx>
        <c:axId val="5198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6576"/>
        <c:crosses val="autoZero"/>
        <c:auto val="1"/>
        <c:lblAlgn val="ctr"/>
        <c:lblOffset val="100"/>
        <c:noMultiLvlLbl val="0"/>
      </c:catAx>
      <c:valAx>
        <c:axId val="51988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77008989232539"/>
          <c:y val="0.12369150427326306"/>
          <c:w val="0.86769930280624796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ANUAL!$A$1120:$A$1122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ANUAL!$E$1120:$E$1122</c:f>
              <c:numCache>
                <c:formatCode>_-* #,##0_-;\-* #,##0_-;_-* "-"??_-;_-@_-</c:formatCode>
                <c:ptCount val="3"/>
                <c:pt idx="0">
                  <c:v>442144</c:v>
                </c:pt>
                <c:pt idx="1">
                  <c:v>48273</c:v>
                </c:pt>
                <c:pt idx="2">
                  <c:v>490417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87-4E01-AABC-3DF3473F599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ANUAL!$A$1120:$A$1122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ANUAL!$M$1120:$M$1122</c:f>
              <c:numCache>
                <c:formatCode>_-* #,##0_-;\-* #,##0_-;_-* "-"??_-;_-@_-</c:formatCode>
                <c:ptCount val="3"/>
                <c:pt idx="0">
                  <c:v>391830.16666666669</c:v>
                </c:pt>
                <c:pt idx="1">
                  <c:v>51957.75</c:v>
                </c:pt>
                <c:pt idx="2">
                  <c:v>443787.91666666669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9-4ADB-8D67-886CD0047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9889712"/>
        <c:axId val="519887752"/>
      </c:barChart>
      <c:catAx>
        <c:axId val="51988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7752"/>
        <c:crosses val="autoZero"/>
        <c:auto val="1"/>
        <c:lblAlgn val="ctr"/>
        <c:lblOffset val="100"/>
        <c:noMultiLvlLbl val="0"/>
      </c:catAx>
      <c:valAx>
        <c:axId val="519887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89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0C-45F8-A426-C0612DB7BD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0C-45F8-A426-C0612DB7BD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0C-45F8-A426-C0612DB7BD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0C-45F8-A426-C0612DB7BD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0C-45F8-A426-C0612DB7BD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0C-45F8-A426-C0612DB7BD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0C-45F8-A426-C0612DB7BD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0C-45F8-A426-C0612DB7BD8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40C-45F8-A426-C0612DB7BD8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0C-45F8-A426-C0612DB7BD8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740C-45F8-A426-C0612DB7BD8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40C-45F8-A426-C0612DB7BD8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5132602814743572E-2"/>
                  <c:y val="-5.03823637924035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8454199204572014E-2"/>
                  <c:y val="1.9960209833949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094769162350317E-3"/>
                  <c:y val="1.74437363878357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362875205742825E-2"/>
                  <c:y val="3.9340559654157947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1.1423910370337988E-2"/>
                  <c:y val="1.25955909481008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2.8791312502957175E-2"/>
                  <c:y val="-3.54891519233235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740C-45F8-A426-C0612DB7BD8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ANUAL!$B$1274:$M$1274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ANUAL!$B$1280:$M$1280</c:f>
              <c:numCache>
                <c:formatCode>#,##0</c:formatCode>
                <c:ptCount val="12"/>
                <c:pt idx="0">
                  <c:v>535902</c:v>
                </c:pt>
                <c:pt idx="1">
                  <c:v>607166</c:v>
                </c:pt>
                <c:pt idx="2">
                  <c:v>268143</c:v>
                </c:pt>
                <c:pt idx="3">
                  <c:v>0</c:v>
                </c:pt>
                <c:pt idx="4">
                  <c:v>30083</c:v>
                </c:pt>
                <c:pt idx="5">
                  <c:v>115777</c:v>
                </c:pt>
                <c:pt idx="6">
                  <c:v>435343</c:v>
                </c:pt>
                <c:pt idx="7">
                  <c:v>563996</c:v>
                </c:pt>
                <c:pt idx="8">
                  <c:v>321495</c:v>
                </c:pt>
                <c:pt idx="9">
                  <c:v>254237</c:v>
                </c:pt>
                <c:pt idx="10">
                  <c:v>128476</c:v>
                </c:pt>
                <c:pt idx="11">
                  <c:v>107560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40C-45F8-A426-C0612DB7BD8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02-403E-9469-46501866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6878992"/>
        <c:axId val="317500952"/>
      </c:barChart>
      <c:catAx>
        <c:axId val="316878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50095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87899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6F-457E-AA42-11F00E56C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6F-457E-AA42-11F00E56C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6F-457E-AA42-11F00E56C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96F-457E-AA42-11F00E56C1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96F-457E-AA42-11F00E56C1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96F-457E-AA42-11F00E56C11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96F-457E-AA42-11F00E56C11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96F-457E-AA42-11F00E56C11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96F-457E-AA42-11F00E56C11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96F-457E-AA42-11F00E56C11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96F-457E-AA42-11F00E56C11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96F-457E-AA42-11F00E56C11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5325973700523533E-2"/>
                  <c:y val="-4.09465748174348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9325992743818773E-2"/>
                  <c:y val="2.12927790653420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775047591421074E-4"/>
                  <c:y val="6.7314945690950378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9758327947700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4.4667783361250699E-3"/>
                  <c:y val="2.09267553675478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67783361250699E-3"/>
                  <c:y val="2.51121064410575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2.8806147975221609E-2"/>
                  <c:y val="-4.185351073509594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96F-457E-AA42-11F00E56C11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ANUAL!$B$1274:$M$1274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ANUAL!$B$1277:$M$1277</c:f>
              <c:numCache>
                <c:formatCode>#,##0</c:formatCode>
                <c:ptCount val="12"/>
                <c:pt idx="0">
                  <c:v>338158</c:v>
                </c:pt>
                <c:pt idx="1">
                  <c:v>395133</c:v>
                </c:pt>
                <c:pt idx="2">
                  <c:v>163990</c:v>
                </c:pt>
                <c:pt idx="3">
                  <c:v>0</c:v>
                </c:pt>
                <c:pt idx="4">
                  <c:v>10559</c:v>
                </c:pt>
                <c:pt idx="5">
                  <c:v>65355</c:v>
                </c:pt>
                <c:pt idx="6">
                  <c:v>273321</c:v>
                </c:pt>
                <c:pt idx="7">
                  <c:v>333403</c:v>
                </c:pt>
                <c:pt idx="8">
                  <c:v>209731</c:v>
                </c:pt>
                <c:pt idx="9">
                  <c:v>164809</c:v>
                </c:pt>
                <c:pt idx="10">
                  <c:v>73473</c:v>
                </c:pt>
                <c:pt idx="11">
                  <c:v>64933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96F-457E-AA42-11F00E56C11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19419547625798853"/>
          <c:w val="0.39958388922314941"/>
          <c:h val="0.6663421088984375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A7-4C58-8852-76D4EB9222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A7-4C58-8852-76D4EB9222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A7-4C58-8852-76D4EB9222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A7-4C58-8852-76D4EB9222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DA7-4C58-8852-76D4EB9222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DA7-4C58-8852-76D4EB9222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DA7-4C58-8852-76D4EB92222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DA7-4C58-8852-76D4EB92222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DA7-4C58-8852-76D4EB92222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DA7-4C58-8852-76D4EB92222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DA7-4C58-8852-76D4EB92222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DA7-4C58-8852-76D4EB92222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5331025919242443E-2"/>
                  <c:y val="-2.41691842900303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8946403393233177E-2"/>
                  <c:y val="6.834613951201718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DA7-4C58-8852-76D4EB9222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5.7891104553158164E-3"/>
                  <c:y val="-6.738869854382043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DA7-4C58-8852-76D4EB9222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1.8422564304903594E-2"/>
                  <c:y val="3.22255790533736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993666699546834E-2"/>
                  <c:y val="1.61127895266868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3.4734662731894898E-2"/>
                  <c:y val="-1.5443065016687299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DA7-4C58-8852-76D4EB92222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ANUAL!$B$1341:$M$1341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ANUAL!$B$1347:$M$1347</c:f>
              <c:numCache>
                <c:formatCode>#,##0</c:formatCode>
                <c:ptCount val="12"/>
                <c:pt idx="0">
                  <c:v>24298</c:v>
                </c:pt>
                <c:pt idx="1">
                  <c:v>22084</c:v>
                </c:pt>
                <c:pt idx="2">
                  <c:v>14336</c:v>
                </c:pt>
                <c:pt idx="3">
                  <c:v>0</c:v>
                </c:pt>
                <c:pt idx="4">
                  <c:v>3069</c:v>
                </c:pt>
                <c:pt idx="5">
                  <c:v>5579</c:v>
                </c:pt>
                <c:pt idx="6">
                  <c:v>14008</c:v>
                </c:pt>
                <c:pt idx="7">
                  <c:v>16246</c:v>
                </c:pt>
                <c:pt idx="8">
                  <c:v>13676</c:v>
                </c:pt>
                <c:pt idx="9">
                  <c:v>7648</c:v>
                </c:pt>
                <c:pt idx="10">
                  <c:v>4331</c:v>
                </c:pt>
                <c:pt idx="11">
                  <c:v>3669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DA7-4C58-8852-76D4EB92222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331152165536099"/>
          <c:w val="0.38609821798590965"/>
          <c:h val="0.65027068292363732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0A-4999-A480-B91CE6048B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0A-4999-A480-B91CE6048B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0A-4999-A480-B91CE6048B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0A-4999-A480-B91CE6048B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B0A-4999-A480-B91CE6048B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B0A-4999-A480-B91CE6048B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B0A-4999-A480-B91CE6048B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B0A-4999-A480-B91CE6048B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B0A-4999-A480-B91CE6048B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B0A-4999-A480-B91CE6048B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B0A-4999-A480-B91CE6048B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B0A-4999-A480-B91CE6048BB5}"/>
              </c:ext>
            </c:extLst>
          </c:dPt>
          <c:dLbls>
            <c:dLbl>
              <c:idx val="0"/>
              <c:layout>
                <c:manualLayout>
                  <c:x val="2.9180695847362433E-2"/>
                  <c:y val="2.05128205128205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7340067340067337E-3"/>
                  <c:y val="-3.69230769230769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7973611884373045E-2"/>
                  <c:y val="-1.406178073894609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B0A-4999-A480-B91CE6048BB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257220206616325E-3"/>
                  <c:y val="-1.235445201334984E-1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B0A-4999-A480-B91CE6048BB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811552330586051E-2"/>
                  <c:y val="1.0108304781572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B0A-4999-A480-B91CE6048BB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2.0202020202020204E-2"/>
                  <c:y val="3.2820512820512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0202020202020204E-2"/>
                  <c:y val="3.69230769230769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5.2939367427556325E-2"/>
                  <c:y val="-4.102564102564102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2B0A-4999-A480-B91CE6048BB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ANUAL!$B$1341:$M$1341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ANUAL!$B$1344:$M$1344</c:f>
              <c:numCache>
                <c:formatCode>#,##0</c:formatCode>
                <c:ptCount val="12"/>
                <c:pt idx="0">
                  <c:v>8437</c:v>
                </c:pt>
                <c:pt idx="1">
                  <c:v>9817</c:v>
                </c:pt>
                <c:pt idx="2">
                  <c:v>7419</c:v>
                </c:pt>
                <c:pt idx="3">
                  <c:v>0</c:v>
                </c:pt>
                <c:pt idx="4">
                  <c:v>293</c:v>
                </c:pt>
                <c:pt idx="5">
                  <c:v>1778</c:v>
                </c:pt>
                <c:pt idx="6">
                  <c:v>7603</c:v>
                </c:pt>
                <c:pt idx="7">
                  <c:v>8963</c:v>
                </c:pt>
                <c:pt idx="8">
                  <c:v>7161</c:v>
                </c:pt>
                <c:pt idx="9">
                  <c:v>3788</c:v>
                </c:pt>
                <c:pt idx="10">
                  <c:v>1526</c:v>
                </c:pt>
                <c:pt idx="11">
                  <c:v>1238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B0A-4999-A480-B91CE6048B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773084911418922"/>
          <c:y val="0.30782074152658501"/>
          <c:w val="0.4122591762308308"/>
          <c:h val="0.661664900933832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1A-4E23-A2C4-45F1E47F64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1A-4E23-A2C4-45F1E47F64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1A-4E23-A2C4-45F1E47F64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1A-4E23-A2C4-45F1E47F64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91A-4E23-A2C4-45F1E47F64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91A-4E23-A2C4-45F1E47F64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91A-4E23-A2C4-45F1E47F642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91A-4E23-A2C4-45F1E47F642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91A-4E23-A2C4-45F1E47F642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91A-4E23-A2C4-45F1E47F642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91A-4E23-A2C4-45F1E47F64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91A-4E23-A2C4-45F1E47F6420}"/>
              </c:ext>
            </c:extLst>
          </c:dPt>
          <c:dLbls>
            <c:dLbl>
              <c:idx val="0"/>
              <c:layout>
                <c:manualLayout>
                  <c:x val="1.3514910488421872E-2"/>
                  <c:y val="3.40632616458134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9043632971727995E-2"/>
                  <c:y val="-7.6023622047244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158755351235656E-2"/>
                  <c:y val="1.36990636894481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3095963047517295"/>
                  <c:y val="4.9030151718840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4586252395633759E-2"/>
                  <c:y val="-3.120286793419115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5.9776914672970374E-2"/>
                  <c:y val="9.10866781896165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6064254125296846E-2"/>
                  <c:y val="1.21951219512194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6.5678766236371172E-2"/>
                  <c:y val="6.86726201907688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2009032845165531"/>
                  <c:y val="-1.7676205108507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9177531872817449E-2"/>
                  <c:y val="3.102042122783432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3.3359077098661146E-3"/>
                  <c:y val="-8.458069265732028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91A-4E23-A2C4-45F1E47F642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ANUAL!$B$1411:$M$1411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ANUAL!$B$1417:$M$1417</c:f>
              <c:numCache>
                <c:formatCode>#,##0</c:formatCode>
                <c:ptCount val="12"/>
                <c:pt idx="0">
                  <c:v>6116</c:v>
                </c:pt>
                <c:pt idx="1">
                  <c:v>8733</c:v>
                </c:pt>
                <c:pt idx="2">
                  <c:v>5803</c:v>
                </c:pt>
                <c:pt idx="3">
                  <c:v>0</c:v>
                </c:pt>
                <c:pt idx="4">
                  <c:v>238</c:v>
                </c:pt>
                <c:pt idx="5">
                  <c:v>14218</c:v>
                </c:pt>
                <c:pt idx="6">
                  <c:v>107218</c:v>
                </c:pt>
                <c:pt idx="7">
                  <c:v>150261</c:v>
                </c:pt>
                <c:pt idx="8">
                  <c:v>23411</c:v>
                </c:pt>
                <c:pt idx="9">
                  <c:v>4891</c:v>
                </c:pt>
                <c:pt idx="10">
                  <c:v>915</c:v>
                </c:pt>
                <c:pt idx="11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91A-4E23-A2C4-45F1E47F642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201794543123972"/>
          <c:y val="0.32274856224689363"/>
          <c:w val="0.38408001325415719"/>
          <c:h val="0.6404879999418354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9D-4BA3-A9FB-04F63CE0EA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9D-4BA3-A9FB-04F63CE0EA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9D-4BA3-A9FB-04F63CE0EA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9D-4BA3-A9FB-04F63CE0EA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9D-4BA3-A9FB-04F63CE0EA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39D-4BA3-A9FB-04F63CE0EA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39D-4BA3-A9FB-04F63CE0EA76}"/>
              </c:ext>
            </c:extLst>
          </c:dPt>
          <c:dPt>
            <c:idx val="7"/>
            <c:bubble3D val="0"/>
            <c:explosion val="4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39D-4BA3-A9FB-04F63CE0EA7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39D-4BA3-A9FB-04F63CE0EA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39D-4BA3-A9FB-04F63CE0EA7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39D-4BA3-A9FB-04F63CE0EA7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39D-4BA3-A9FB-04F63CE0EA76}"/>
              </c:ext>
            </c:extLst>
          </c:dPt>
          <c:dLbls>
            <c:dLbl>
              <c:idx val="0"/>
              <c:layout>
                <c:manualLayout>
                  <c:x val="1.9312008921843996E-3"/>
                  <c:y val="1.36253046583253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301553522026787E-3"/>
                  <c:y val="-8.21279908818737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0540540540540543E-2"/>
                  <c:y val="-5.82991804923467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2236699297722903"/>
                  <c:y val="5.0813006172393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2294668106399598E-2"/>
                  <c:y val="1.706864444579743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457295878555719E-2"/>
                  <c:y val="7.7667814458972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3.7308647229907115E-2"/>
                  <c:y val="5.26655269008804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6903773852592791E-2"/>
                  <c:y val="3.440230521643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9743917145491949E-2"/>
                  <c:y val="-5.28459630619567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7401752145846553E-2"/>
                  <c:y val="-8.092979203287664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39D-4BA3-A9FB-04F63CE0EA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ANUAL!$B$1411:$M$1411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ANUAL!$B$1414:$M$1414</c:f>
              <c:numCache>
                <c:formatCode>#,##0</c:formatCode>
                <c:ptCount val="12"/>
                <c:pt idx="0">
                  <c:v>5028</c:v>
                </c:pt>
                <c:pt idx="1">
                  <c:v>5147</c:v>
                </c:pt>
                <c:pt idx="2">
                  <c:v>3707</c:v>
                </c:pt>
                <c:pt idx="3">
                  <c:v>0</c:v>
                </c:pt>
                <c:pt idx="4">
                  <c:v>124</c:v>
                </c:pt>
                <c:pt idx="5">
                  <c:v>6699</c:v>
                </c:pt>
                <c:pt idx="6">
                  <c:v>37894</c:v>
                </c:pt>
                <c:pt idx="7">
                  <c:v>44784</c:v>
                </c:pt>
                <c:pt idx="8">
                  <c:v>12040</c:v>
                </c:pt>
                <c:pt idx="9">
                  <c:v>2719</c:v>
                </c:pt>
                <c:pt idx="10">
                  <c:v>513</c:v>
                </c:pt>
                <c:pt idx="11">
                  <c:v>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39D-4BA3-A9FB-04F63CE0EA7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898852519468125"/>
          <c:y val="0.23769494187187817"/>
          <c:w val="0.40162304505325264"/>
          <c:h val="0.6730801724576671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7B-416C-B571-64EF27CD12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7B-416C-B571-64EF27CD12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7B-416C-B571-64EF27CD12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7B-416C-B571-64EF27CD12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67B-416C-B571-64EF27CD12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67B-416C-B571-64EF27CD12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67B-416C-B571-64EF27CD12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67B-416C-B571-64EF27CD12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67B-416C-B571-64EF27CD12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67B-416C-B571-64EF27CD12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67B-416C-B571-64EF27CD12A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67B-416C-B571-64EF27CD12AB}"/>
              </c:ext>
            </c:extLst>
          </c:dPt>
          <c:dLbls>
            <c:dLbl>
              <c:idx val="0"/>
              <c:layout>
                <c:manualLayout>
                  <c:x val="1.3223140495867688E-2"/>
                  <c:y val="1.84672206832871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322314049586785E-2"/>
                  <c:y val="-7.38688827331486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9505253940455342E-2"/>
                  <c:y val="2.39975554346229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2.056933322967685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6535866900935713E-3"/>
                  <c:y val="7.70120909401560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2.4242424242424242E-2"/>
                  <c:y val="5.17082179132040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223843300579167E-2"/>
                  <c:y val="3.8506045470078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158420899007589E-2"/>
                  <c:y val="-3.08539998445152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6.8630008025856268E-2"/>
                  <c:y val="-1.53042365549181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267B-416C-B571-64EF27CD12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ANUAL!$B$1481:$M$1481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ANUAL!$B$1487:$M$1487</c:f>
              <c:numCache>
                <c:formatCode>#,##0</c:formatCode>
                <c:ptCount val="12"/>
                <c:pt idx="0">
                  <c:v>82408</c:v>
                </c:pt>
                <c:pt idx="1">
                  <c:v>115350</c:v>
                </c:pt>
                <c:pt idx="2">
                  <c:v>37658</c:v>
                </c:pt>
                <c:pt idx="3">
                  <c:v>0</c:v>
                </c:pt>
                <c:pt idx="4">
                  <c:v>1812</c:v>
                </c:pt>
                <c:pt idx="5">
                  <c:v>23157</c:v>
                </c:pt>
                <c:pt idx="6">
                  <c:v>199755</c:v>
                </c:pt>
                <c:pt idx="7">
                  <c:v>283744</c:v>
                </c:pt>
                <c:pt idx="8">
                  <c:v>78812</c:v>
                </c:pt>
                <c:pt idx="9">
                  <c:v>39101</c:v>
                </c:pt>
                <c:pt idx="10">
                  <c:v>8388</c:v>
                </c:pt>
                <c:pt idx="11">
                  <c:v>14158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67B-416C-B571-64EF27CD12A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110703924157605"/>
          <c:y val="0.21044023236707599"/>
          <c:w val="0.40150689921292693"/>
          <c:h val="0.67510982179859091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56-4CD1-A421-D2C2823794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56-4CD1-A421-D2C2823794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56-4CD1-A421-D2C2823794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56-4CD1-A421-D2C2823794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456-4CD1-A421-D2C2823794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456-4CD1-A421-D2C2823794C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456-4CD1-A421-D2C2823794C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456-4CD1-A421-D2C2823794C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456-4CD1-A421-D2C2823794C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456-4CD1-A421-D2C2823794C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456-4CD1-A421-D2C2823794C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456-4CD1-A421-D2C2823794CF}"/>
              </c:ext>
            </c:extLst>
          </c:dPt>
          <c:dLbls>
            <c:dLbl>
              <c:idx val="0"/>
              <c:layout>
                <c:manualLayout>
                  <c:x val="1.3179573943463432E-2"/>
                  <c:y val="2.21606648199445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4314539353135442E-2"/>
                  <c:y val="-4.53624737351044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8388151943537465E-2"/>
                  <c:y val="-2.47931889400251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6532108174906883E-4"/>
                  <c:y val="-5.7955082484496883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029538157980012E-2"/>
                  <c:y val="5.35450520208519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3.9538721830390221E-2"/>
                  <c:y val="-1.10803324099724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1.9769360915195149E-2"/>
                  <c:y val="2.95475530932594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1435141448653147E-2"/>
                  <c:y val="4.45667837226717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9.6560044609220689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6.8049322739400384E-2"/>
                  <c:y val="-1.82019906791429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0456-4CD1-A421-D2C2823794C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ANUAL!$B$1481:$M$1481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ANUAL!$B$1484:$M$1484</c:f>
              <c:numCache>
                <c:formatCode>#,##0</c:formatCode>
                <c:ptCount val="12"/>
                <c:pt idx="0">
                  <c:v>49718</c:v>
                </c:pt>
                <c:pt idx="1">
                  <c:v>66943</c:v>
                </c:pt>
                <c:pt idx="2">
                  <c:v>23099</c:v>
                </c:pt>
                <c:pt idx="3">
                  <c:v>0</c:v>
                </c:pt>
                <c:pt idx="4">
                  <c:v>648</c:v>
                </c:pt>
                <c:pt idx="5">
                  <c:v>11081</c:v>
                </c:pt>
                <c:pt idx="6">
                  <c:v>73573</c:v>
                </c:pt>
                <c:pt idx="7">
                  <c:v>81225</c:v>
                </c:pt>
                <c:pt idx="8">
                  <c:v>39769</c:v>
                </c:pt>
                <c:pt idx="9">
                  <c:v>21047</c:v>
                </c:pt>
                <c:pt idx="10">
                  <c:v>5014</c:v>
                </c:pt>
                <c:pt idx="11">
                  <c:v>7312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456-4CD1-A421-D2C2823794C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889180821352561"/>
          <c:y val="0.22873043376541718"/>
          <c:w val="0.40372978915783597"/>
          <c:h val="0.682147405668998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D-4A2B-AE03-F2BB0DC50C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D-4A2B-AE03-F2BB0DC50C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D-4A2B-AE03-F2BB0DC50C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D-4A2B-AE03-F2BB0DC50C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7D-4A2B-AE03-F2BB0DC50C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57D-4A2B-AE03-F2BB0DC50C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57D-4A2B-AE03-F2BB0DC50C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57D-4A2B-AE03-F2BB0DC50C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57D-4A2B-AE03-F2BB0DC50C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57D-4A2B-AE03-F2BB0DC50CC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57D-4A2B-AE03-F2BB0DC50CC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57D-4A2B-AE03-F2BB0DC50CCC}"/>
              </c:ext>
            </c:extLst>
          </c:dPt>
          <c:dLbls>
            <c:dLbl>
              <c:idx val="0"/>
              <c:layout>
                <c:manualLayout>
                  <c:x val="1.3188885611860443E-2"/>
                  <c:y val="2.2284122562674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330342153144338E-2"/>
                  <c:y val="-3.68420969350645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6797323175468176E-2"/>
                  <c:y val="-4.0124872970265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4961451068195808E-2"/>
                  <c:y val="2.57109644024300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6743937612763245E-2"/>
                  <c:y val="2.8454660437640282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554950920729689E-2"/>
                  <c:y val="3.99967831319135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-1.8713505557332536E-2"/>
                  <c:y val="3.17113007113665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7773508409732025E-2"/>
                  <c:y val="-4.285745618845014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5.0127977191882014E-2"/>
                  <c:y val="-3.00645566936444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557D-4A2B-AE03-F2BB0DC50CC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ANUAL!$B$1551:$M$1551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ANUAL!$B$1557:$M$1557</c:f>
              <c:numCache>
                <c:formatCode>#,##0</c:formatCode>
                <c:ptCount val="12"/>
                <c:pt idx="0">
                  <c:v>8108</c:v>
                </c:pt>
                <c:pt idx="1">
                  <c:v>10625</c:v>
                </c:pt>
                <c:pt idx="2">
                  <c:v>4036</c:v>
                </c:pt>
                <c:pt idx="3">
                  <c:v>0</c:v>
                </c:pt>
                <c:pt idx="4">
                  <c:v>0</c:v>
                </c:pt>
                <c:pt idx="5">
                  <c:v>1008</c:v>
                </c:pt>
                <c:pt idx="6">
                  <c:v>15201</c:v>
                </c:pt>
                <c:pt idx="7">
                  <c:v>10398</c:v>
                </c:pt>
                <c:pt idx="8">
                  <c:v>7198</c:v>
                </c:pt>
                <c:pt idx="9">
                  <c:v>3494</c:v>
                </c:pt>
                <c:pt idx="10">
                  <c:v>806</c:v>
                </c:pt>
                <c:pt idx="11">
                  <c:v>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557D-4A2B-AE03-F2BB0DC50CC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018182760049737"/>
          <c:y val="0.24203691990024795"/>
          <c:w val="0.39706313026661139"/>
          <c:h val="0.6687379036069245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46-4F16-AAC7-E5DFB7BE4F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46-4F16-AAC7-E5DFB7BE4F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46-4F16-AAC7-E5DFB7BE4F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46-4F16-AAC7-E5DFB7BE4FB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46-4F16-AAC7-E5DFB7BE4FB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46-4F16-AAC7-E5DFB7BE4FB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46-4F16-AAC7-E5DFB7BE4FB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46-4F16-AAC7-E5DFB7BE4FB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46-4F16-AAC7-E5DFB7BE4FB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846-4F16-AAC7-E5DFB7BE4FB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846-4F16-AAC7-E5DFB7BE4FB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846-4F16-AAC7-E5DFB7BE4FB0}"/>
              </c:ext>
            </c:extLst>
          </c:dPt>
          <c:dLbls>
            <c:dLbl>
              <c:idx val="0"/>
              <c:layout>
                <c:manualLayout>
                  <c:x val="1.3157894736842025E-2"/>
                  <c:y val="1.10803324099722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9.6385542168673996E-3"/>
                  <c:y val="-3.34928153955132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7304016183159351E-2"/>
                  <c:y val="-3.71578695899227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0211223196794247E-2"/>
                  <c:y val="-1.71411063976817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417620520241188E-2"/>
                  <c:y val="7.19926468702634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46995441359312E-2"/>
                  <c:y val="7.72970968656618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1.3157894736842146E-2"/>
                  <c:y val="3.32409972299168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5268683519823219E-2"/>
                  <c:y val="3.2955991304411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6233595800524931E-2"/>
                  <c:y val="-2.6915028973178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5.8657618455587708E-2"/>
                  <c:y val="-4.019136112141108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846-4F16-AAC7-E5DFB7BE4FB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ANUAL!$B$1551:$M$1551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ANUAL!$B$1554:$M$1554</c:f>
              <c:numCache>
                <c:formatCode>#,##0</c:formatCode>
                <c:ptCount val="12"/>
                <c:pt idx="0">
                  <c:v>4663</c:v>
                </c:pt>
                <c:pt idx="1">
                  <c:v>5508</c:v>
                </c:pt>
                <c:pt idx="2">
                  <c:v>2957</c:v>
                </c:pt>
                <c:pt idx="3">
                  <c:v>0</c:v>
                </c:pt>
                <c:pt idx="4">
                  <c:v>0</c:v>
                </c:pt>
                <c:pt idx="5">
                  <c:v>281</c:v>
                </c:pt>
                <c:pt idx="6">
                  <c:v>9577</c:v>
                </c:pt>
                <c:pt idx="7">
                  <c:v>7719</c:v>
                </c:pt>
                <c:pt idx="8">
                  <c:v>5033</c:v>
                </c:pt>
                <c:pt idx="9">
                  <c:v>2605</c:v>
                </c:pt>
                <c:pt idx="10">
                  <c:v>530</c:v>
                </c:pt>
                <c:pt idx="11">
                  <c:v>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846-4F16-AAC7-E5DFB7BE4FB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086601455912355"/>
          <c:y val="0.22509307218007171"/>
          <c:w val="0.4015898220322337"/>
          <c:h val="0.6626467456633542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36-4F79-A320-71CB4396C3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36-4F79-A320-71CB4396C3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36-4F79-A320-71CB4396C3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36-4F79-A320-71CB4396C3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36-4F79-A320-71CB4396C3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36-4F79-A320-71CB4396C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36-4F79-A320-71CB4396C3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36-4F79-A320-71CB4396C3A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36-4F79-A320-71CB4396C3A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336-4F79-A320-71CB4396C3A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336-4F79-A320-71CB4396C3A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6336-4F79-A320-71CB4396C3A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4219552234743379E-2"/>
                  <c:y val="-7.266123786142528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7974995782815901E-2"/>
                  <c:y val="3.34144431088252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8614029966919632E-3"/>
                  <c:y val="-1.03378215578038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3210664855314615E-2"/>
                  <c:y val="2.90644951445701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035549517715379E-3"/>
                  <c:y val="1.81653094653563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3.8614029966919988E-3"/>
                  <c:y val="4.47972267504835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9307014983460525E-3"/>
                  <c:y val="2.06756431156077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1.9639161611680711E-3"/>
                  <c:y val="-3.57693537784129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4.301753082965229E-2"/>
                  <c:y val="-2.54314332514988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6336-4F79-A320-71CB4396C3A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ANUAL!$B$1621:$M$1621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ANUAL!$B$1627:$M$1627</c:f>
              <c:numCache>
                <c:formatCode>#,##0</c:formatCode>
                <c:ptCount val="12"/>
                <c:pt idx="0">
                  <c:v>40173</c:v>
                </c:pt>
                <c:pt idx="1">
                  <c:v>55206</c:v>
                </c:pt>
                <c:pt idx="2">
                  <c:v>24151</c:v>
                </c:pt>
                <c:pt idx="3">
                  <c:v>0</c:v>
                </c:pt>
                <c:pt idx="4">
                  <c:v>3546</c:v>
                </c:pt>
                <c:pt idx="5">
                  <c:v>18482</c:v>
                </c:pt>
                <c:pt idx="6">
                  <c:v>59901</c:v>
                </c:pt>
                <c:pt idx="7">
                  <c:v>74375</c:v>
                </c:pt>
                <c:pt idx="8">
                  <c:v>24213</c:v>
                </c:pt>
                <c:pt idx="9">
                  <c:v>10631</c:v>
                </c:pt>
                <c:pt idx="10">
                  <c:v>7539</c:v>
                </c:pt>
                <c:pt idx="11">
                  <c:v>10879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6336-4F79-A320-71CB4396C3A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CB-4CBB-AB1C-7737FFBB3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7502912"/>
        <c:axId val="317501344"/>
      </c:barChart>
      <c:catAx>
        <c:axId val="317502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501344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291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434060496536292"/>
          <c:y val="0.26196655170169847"/>
          <c:w val="0.37729030592487417"/>
          <c:h val="0.6340140127112210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A7-48F8-94A4-F107DE571E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A7-48F8-94A4-F107DE571E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A7-48F8-94A4-F107DE571E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A7-48F8-94A4-F107DE571E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3A7-48F8-94A4-F107DE571E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3A7-48F8-94A4-F107DE571E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3A7-48F8-94A4-F107DE571E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3A7-48F8-94A4-F107DE571E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3A7-48F8-94A4-F107DE571EF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3A7-48F8-94A4-F107DE571EF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3A7-48F8-94A4-F107DE571EF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3A7-48F8-94A4-F107DE571EF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3114754098360736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8564347489350637E-2"/>
                  <c:y val="-5.62709413389442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1798428549900787E-2"/>
                  <c:y val="1.72297025963398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8624017843687992E-3"/>
                  <c:y val="-1.033782155780401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2.185792349726776E-2"/>
                  <c:y val="3.30578512396693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7486338797814208E-2"/>
                  <c:y val="-1.10192837465564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-4.13512862312155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6.0991179381265789E-2"/>
                  <c:y val="-1.10192837465564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3A7-48F8-94A4-F107DE571E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ANUAL!$B$1621:$M$1621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ANUAL!$B$1624:$M$1624</c:f>
              <c:numCache>
                <c:formatCode>#,##0</c:formatCode>
                <c:ptCount val="12"/>
                <c:pt idx="0">
                  <c:v>22801</c:v>
                </c:pt>
                <c:pt idx="1">
                  <c:v>31044</c:v>
                </c:pt>
                <c:pt idx="2">
                  <c:v>11837</c:v>
                </c:pt>
                <c:pt idx="3">
                  <c:v>0</c:v>
                </c:pt>
                <c:pt idx="4">
                  <c:v>659</c:v>
                </c:pt>
                <c:pt idx="5">
                  <c:v>8557</c:v>
                </c:pt>
                <c:pt idx="6">
                  <c:v>22301</c:v>
                </c:pt>
                <c:pt idx="7">
                  <c:v>24477</c:v>
                </c:pt>
                <c:pt idx="8">
                  <c:v>9427</c:v>
                </c:pt>
                <c:pt idx="9">
                  <c:v>5097</c:v>
                </c:pt>
                <c:pt idx="10">
                  <c:v>2763</c:v>
                </c:pt>
                <c:pt idx="11">
                  <c:v>3013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3A7-48F8-94A4-F107DE571EF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749186351706036"/>
          <c:y val="0.22800868554383349"/>
          <c:w val="0.408583552055993"/>
          <c:h val="0.6828694463331359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62-4665-B0B7-1BAC19D2C6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62-4665-B0B7-1BAC19D2C6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62-4665-B0B7-1BAC19D2C6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62-4665-B0B7-1BAC19D2C6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962-4665-B0B7-1BAC19D2C6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962-4665-B0B7-1BAC19D2C6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962-4665-B0B7-1BAC19D2C6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962-4665-B0B7-1BAC19D2C6B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962-4665-B0B7-1BAC19D2C6B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962-4665-B0B7-1BAC19D2C6B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962-4665-B0B7-1BAC19D2C6B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962-4665-B0B7-1BAC19D2C6B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1111111111111112E-2"/>
                  <c:y val="-4.0854224698235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8922134733158187E-2"/>
                  <c:y val="-4.39965199336156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962-4665-B0B7-1BAC19D2C6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0561679790026246E-3"/>
                  <c:y val="-8.56973658237010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962-4665-B0B7-1BAC19D2C6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6666666666666671E-3"/>
                  <c:y val="3.34261838440111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1.7777777777777778E-2"/>
                  <c:y val="2.97121634168987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2.6666666666666668E-2"/>
                  <c:y val="1.48560817084493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3333333333333334E-2"/>
                  <c:y val="-3.714020427112349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2.4917585301837269E-2"/>
                  <c:y val="-1.11420612813370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7962-4665-B0B7-1BAC19D2C6B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ANUAL!$B$1691:$M$1691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ANUAL!$B$1697:$M$1697</c:f>
              <c:numCache>
                <c:formatCode>#,##0</c:formatCode>
                <c:ptCount val="12"/>
                <c:pt idx="0">
                  <c:v>24399</c:v>
                </c:pt>
                <c:pt idx="1">
                  <c:v>33778</c:v>
                </c:pt>
                <c:pt idx="2">
                  <c:v>23795</c:v>
                </c:pt>
                <c:pt idx="3">
                  <c:v>0</c:v>
                </c:pt>
                <c:pt idx="4">
                  <c:v>1589</c:v>
                </c:pt>
                <c:pt idx="5">
                  <c:v>6922</c:v>
                </c:pt>
                <c:pt idx="6">
                  <c:v>39353</c:v>
                </c:pt>
                <c:pt idx="7">
                  <c:v>49990</c:v>
                </c:pt>
                <c:pt idx="8">
                  <c:v>21612</c:v>
                </c:pt>
                <c:pt idx="9">
                  <c:v>12811</c:v>
                </c:pt>
                <c:pt idx="10">
                  <c:v>10188</c:v>
                </c:pt>
                <c:pt idx="11">
                  <c:v>7116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7962-4665-B0B7-1BAC19D2C6B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994388632455427"/>
          <c:y val="0.24291666460095204"/>
          <c:w val="0.39263385180300736"/>
          <c:h val="0.664205793002564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0A-4178-B03E-9B5272CA4C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0A-4178-B03E-9B5272CA4C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0A-4178-B03E-9B5272CA4C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0A-4178-B03E-9B5272CA4C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C0A-4178-B03E-9B5272CA4C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C0A-4178-B03E-9B5272CA4C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C0A-4178-B03E-9B5272CA4C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C0A-4178-B03E-9B5272CA4CD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C0A-4178-B03E-9B5272CA4CD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C0A-4178-B03E-9B5272CA4CD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C0A-4178-B03E-9B5272CA4CD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C0A-4178-B03E-9B5272CA4CD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9704433497536946E-2"/>
                  <c:y val="-2.4548563589549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1636304082679323E-2"/>
                  <c:y val="4.71685760188323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5449607137475126E-2"/>
                  <c:y val="-3.42822127953635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258976248658573E-2"/>
                  <c:y val="2.59259334867114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8.7575259989053494E-3"/>
                  <c:y val="2.22222287028955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7575259989053095E-3"/>
                  <c:y val="2.59259334867114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4.4566876633972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layout>
                <c:manualLayout>
                  <c:x val="2.8844153101551962E-2"/>
                  <c:y val="-7.407409567631853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FC0A-4178-B03E-9B5272CA4C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ANUAL!$B$1691:$M$1691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ANUAL!$B$1694:$M$1694</c:f>
              <c:numCache>
                <c:formatCode>#,##0</c:formatCode>
                <c:ptCount val="12"/>
                <c:pt idx="0">
                  <c:v>11421</c:v>
                </c:pt>
                <c:pt idx="1">
                  <c:v>17160</c:v>
                </c:pt>
                <c:pt idx="2">
                  <c:v>10126</c:v>
                </c:pt>
                <c:pt idx="3">
                  <c:v>0</c:v>
                </c:pt>
                <c:pt idx="4">
                  <c:v>373</c:v>
                </c:pt>
                <c:pt idx="5">
                  <c:v>2921</c:v>
                </c:pt>
                <c:pt idx="6">
                  <c:v>13287</c:v>
                </c:pt>
                <c:pt idx="7">
                  <c:v>16136</c:v>
                </c:pt>
                <c:pt idx="8">
                  <c:v>9786</c:v>
                </c:pt>
                <c:pt idx="9">
                  <c:v>5840</c:v>
                </c:pt>
                <c:pt idx="10">
                  <c:v>4634</c:v>
                </c:pt>
                <c:pt idx="11">
                  <c:v>2785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C0A-4178-B03E-9B5272CA4CD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ANUAL!$A$1751</c:f>
              <c:strCache>
                <c:ptCount val="1"/>
                <c:pt idx="0">
                  <c:v>NÚMERO DE VIAJEROS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E1A-479B-8AE2-FCFCC3B1B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E1A-479B-8AE2-FCFCC3B1B495}"/>
              </c:ext>
            </c:extLst>
          </c:dPt>
          <c:dLbls>
            <c:dLbl>
              <c:idx val="0"/>
              <c:layout>
                <c:manualLayout>
                  <c:x val="7.3701842546063573E-2"/>
                  <c:y val="-8.93569535892647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944995081069325E-17"/>
                  <c:y val="2.68070860767794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(ANUAL!$C$1750,ANUAL!$E$1750)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f>(ANUAL!$C$1751,ANUAL!$E$1751)</c:f>
              <c:numCache>
                <c:formatCode>#,##0</c:formatCode>
                <c:ptCount val="2"/>
                <c:pt idx="0">
                  <c:v>2541087</c:v>
                </c:pt>
                <c:pt idx="1">
                  <c:v>383473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5E1A-479B-8AE2-FCFCC3B1B49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49656365055167E-2"/>
          <c:y val="0.1208625499995173"/>
          <c:w val="0.88395579141090064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ANUAL!$A$1368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ANUAL!$B$1365:$J$1365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ANUAL!$B$1368:$J$1368</c:f>
              <c:numCache>
                <c:formatCode>#,##0</c:formatCode>
                <c:ptCount val="9"/>
                <c:pt idx="0">
                  <c:v>1284</c:v>
                </c:pt>
                <c:pt idx="1">
                  <c:v>11424</c:v>
                </c:pt>
                <c:pt idx="2">
                  <c:v>23238</c:v>
                </c:pt>
                <c:pt idx="3">
                  <c:v>1465</c:v>
                </c:pt>
                <c:pt idx="4">
                  <c:v>6686</c:v>
                </c:pt>
                <c:pt idx="5">
                  <c:v>6417</c:v>
                </c:pt>
                <c:pt idx="6">
                  <c:v>915</c:v>
                </c:pt>
                <c:pt idx="7">
                  <c:v>3729</c:v>
                </c:pt>
                <c:pt idx="8">
                  <c:v>2865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BE-46D4-A9E8-4538C593BED9}"/>
            </c:ext>
          </c:extLst>
        </c:ser>
        <c:ser>
          <c:idx val="1"/>
          <c:order val="1"/>
          <c:tx>
            <c:strRef>
              <c:f>ANUAL!$A$1371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ANUAL!$B$1365:$J$1365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ANUAL!$B$1371:$J$1371</c:f>
              <c:numCache>
                <c:formatCode>#,##0</c:formatCode>
                <c:ptCount val="9"/>
                <c:pt idx="0">
                  <c:v>2198</c:v>
                </c:pt>
                <c:pt idx="1">
                  <c:v>24415</c:v>
                </c:pt>
                <c:pt idx="2">
                  <c:v>41730</c:v>
                </c:pt>
                <c:pt idx="3">
                  <c:v>3920</c:v>
                </c:pt>
                <c:pt idx="4">
                  <c:v>16265</c:v>
                </c:pt>
                <c:pt idx="5">
                  <c:v>11334</c:v>
                </c:pt>
                <c:pt idx="6">
                  <c:v>2366</c:v>
                </c:pt>
                <c:pt idx="7">
                  <c:v>20436</c:v>
                </c:pt>
                <c:pt idx="8">
                  <c:v>6280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DBE-46D4-A9E8-4538C593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9866976"/>
        <c:axId val="519861096"/>
      </c:barChart>
      <c:catAx>
        <c:axId val="519866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61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986109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6697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ANUAL!$A$1752</c:f>
              <c:strCache>
                <c:ptCount val="1"/>
                <c:pt idx="0">
                  <c:v>NÚMERO DE PERNOCTACIONES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E4-4EA7-8168-DD1CC8DF54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0.11409395973154363"/>
                  <c:y val="-0.147438973422286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4.91463244740956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ANUAL!$C$1750:$F$1750</c15:sqref>
                  </c15:fullRef>
                </c:ext>
              </c:extLst>
              <c:f>(ANUAL!$C$1750,ANUAL!$E$1750)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ANUAL!$C$1752:$F$1752</c15:sqref>
                  </c15:fullRef>
                </c:ext>
              </c:extLst>
              <c:f>(ANUAL!$C$1752,ANUAL!$E$1752)</c:f>
              <c:numCache>
                <c:formatCode>#,##0</c:formatCode>
                <c:ptCount val="2"/>
                <c:pt idx="0">
                  <c:v>4701962</c:v>
                </c:pt>
                <c:pt idx="1">
                  <c:v>623493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E4-4EA7-8168-DD1CC8DF54F1}"/>
            </c:ext>
            <c:ext xmlns:c15="http://schemas.microsoft.com/office/drawing/2012/chart" uri="{02D57815-91ED-43cb-92C2-25804820EDAC}">
              <c15:categoryFilterExceptions>
                <c15:categoryFilterException>
                  <c15:sqref>ANUAL!$D$1752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100" b="1" i="0" u="none" strike="noStrike" kern="1200" spc="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3076078222497E-2"/>
          <c:y val="0.1208625499995173"/>
          <c:w val="0.88730237169773318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ANUAL!$A$1438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ANUAL!$B$1435:$J$1435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ANUAL!$B$1438:$J$1438</c:f>
              <c:numCache>
                <c:formatCode>#,##0</c:formatCode>
                <c:ptCount val="9"/>
                <c:pt idx="0">
                  <c:v>25826</c:v>
                </c:pt>
                <c:pt idx="1">
                  <c:v>21615</c:v>
                </c:pt>
                <c:pt idx="2">
                  <c:v>13436</c:v>
                </c:pt>
                <c:pt idx="3">
                  <c:v>2823</c:v>
                </c:pt>
                <c:pt idx="4">
                  <c:v>11241</c:v>
                </c:pt>
                <c:pt idx="5">
                  <c:v>7267</c:v>
                </c:pt>
                <c:pt idx="6">
                  <c:v>20783</c:v>
                </c:pt>
                <c:pt idx="7">
                  <c:v>9384</c:v>
                </c:pt>
                <c:pt idx="8">
                  <c:v>6404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10-4C33-ABA3-3B9A94E469B6}"/>
            </c:ext>
          </c:extLst>
        </c:ser>
        <c:ser>
          <c:idx val="1"/>
          <c:order val="1"/>
          <c:tx>
            <c:strRef>
              <c:f>ANUAL!$A$1441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ANUAL!$B$1435:$J$1435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ANUAL!$B$1441:$J$1441</c:f>
              <c:numCache>
                <c:formatCode>#,##0</c:formatCode>
                <c:ptCount val="9"/>
                <c:pt idx="0">
                  <c:v>50224</c:v>
                </c:pt>
                <c:pt idx="1">
                  <c:v>49261</c:v>
                </c:pt>
                <c:pt idx="2">
                  <c:v>52223</c:v>
                </c:pt>
                <c:pt idx="3">
                  <c:v>8666</c:v>
                </c:pt>
                <c:pt idx="4">
                  <c:v>22276</c:v>
                </c:pt>
                <c:pt idx="5">
                  <c:v>14159</c:v>
                </c:pt>
                <c:pt idx="6">
                  <c:v>91002</c:v>
                </c:pt>
                <c:pt idx="7">
                  <c:v>19840</c:v>
                </c:pt>
                <c:pt idx="8">
                  <c:v>14348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10-4C33-ABA3-3B9A94E4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9860312"/>
        <c:axId val="519861488"/>
      </c:barChart>
      <c:catAx>
        <c:axId val="519860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61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9861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60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18602840500063E-2"/>
          <c:y val="0.1208625499995173"/>
          <c:w val="0.88618684493545574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ANUAL!$A$1508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ANUAL!$B$1505:$J$1505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ANUAL!$B$1508:$J$1508</c:f>
              <c:numCache>
                <c:formatCode>#,##0</c:formatCode>
                <c:ptCount val="9"/>
                <c:pt idx="0">
                  <c:v>60216</c:v>
                </c:pt>
                <c:pt idx="1">
                  <c:v>37199</c:v>
                </c:pt>
                <c:pt idx="2">
                  <c:v>51405</c:v>
                </c:pt>
                <c:pt idx="3">
                  <c:v>25956</c:v>
                </c:pt>
                <c:pt idx="4">
                  <c:v>45798</c:v>
                </c:pt>
                <c:pt idx="5">
                  <c:v>53251</c:v>
                </c:pt>
                <c:pt idx="6">
                  <c:v>37070</c:v>
                </c:pt>
                <c:pt idx="7">
                  <c:v>24461</c:v>
                </c:pt>
                <c:pt idx="8">
                  <c:v>44073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97-42F7-B35C-407442A4E4AD}"/>
            </c:ext>
          </c:extLst>
        </c:ser>
        <c:ser>
          <c:idx val="1"/>
          <c:order val="1"/>
          <c:tx>
            <c:strRef>
              <c:f>ANUAL!$A$1511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ANUAL!$B$1505:$J$1505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ANUAL!$B$1511:$J$1511</c:f>
              <c:numCache>
                <c:formatCode>#,##0</c:formatCode>
                <c:ptCount val="9"/>
                <c:pt idx="0">
                  <c:v>158039</c:v>
                </c:pt>
                <c:pt idx="1">
                  <c:v>86309</c:v>
                </c:pt>
                <c:pt idx="2">
                  <c:v>125899</c:v>
                </c:pt>
                <c:pt idx="3">
                  <c:v>69370</c:v>
                </c:pt>
                <c:pt idx="4">
                  <c:v>112865</c:v>
                </c:pt>
                <c:pt idx="5">
                  <c:v>112831</c:v>
                </c:pt>
                <c:pt idx="6">
                  <c:v>89834</c:v>
                </c:pt>
                <c:pt idx="7">
                  <c:v>45885</c:v>
                </c:pt>
                <c:pt idx="8">
                  <c:v>83311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C97-42F7-B35C-407442A4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9861880"/>
        <c:axId val="519862272"/>
      </c:barChart>
      <c:catAx>
        <c:axId val="519861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6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986227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61880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65183127332719E-2"/>
          <c:y val="0.1208625499995173"/>
          <c:w val="0.88284026464862309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ANUAL!$A$1578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ANUAL!$B$1575:$J$1575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ANUAL!$B$1578:$J$1578</c:f>
              <c:numCache>
                <c:formatCode>#,##0</c:formatCode>
                <c:ptCount val="9"/>
                <c:pt idx="0">
                  <c:v>3992</c:v>
                </c:pt>
                <c:pt idx="1">
                  <c:v>5389</c:v>
                </c:pt>
                <c:pt idx="2">
                  <c:v>12785</c:v>
                </c:pt>
                <c:pt idx="3">
                  <c:v>3754</c:v>
                </c:pt>
                <c:pt idx="4">
                  <c:v>3016</c:v>
                </c:pt>
                <c:pt idx="5">
                  <c:v>5793</c:v>
                </c:pt>
                <c:pt idx="6">
                  <c:v>1389</c:v>
                </c:pt>
                <c:pt idx="7">
                  <c:v>1861</c:v>
                </c:pt>
                <c:pt idx="8">
                  <c:v>1040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E1-42D2-A19F-C915DC452D8B}"/>
            </c:ext>
          </c:extLst>
        </c:ser>
        <c:ser>
          <c:idx val="1"/>
          <c:order val="1"/>
          <c:tx>
            <c:strRef>
              <c:f>ANUAL!$A$1581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ANUAL!$B$1575:$J$1575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ANUAL!$B$1581:$J$1581</c:f>
              <c:numCache>
                <c:formatCode>#,##0</c:formatCode>
                <c:ptCount val="9"/>
                <c:pt idx="0">
                  <c:v>8587</c:v>
                </c:pt>
                <c:pt idx="1">
                  <c:v>8667</c:v>
                </c:pt>
                <c:pt idx="2">
                  <c:v>18445</c:v>
                </c:pt>
                <c:pt idx="3">
                  <c:v>4328</c:v>
                </c:pt>
                <c:pt idx="4">
                  <c:v>4405</c:v>
                </c:pt>
                <c:pt idx="5">
                  <c:v>10091</c:v>
                </c:pt>
                <c:pt idx="6">
                  <c:v>2389</c:v>
                </c:pt>
                <c:pt idx="7">
                  <c:v>3304</c:v>
                </c:pt>
                <c:pt idx="8">
                  <c:v>1126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E1-42D2-A19F-C915DC45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9864624"/>
        <c:axId val="519862664"/>
      </c:barChart>
      <c:catAx>
        <c:axId val="519864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62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986266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9864624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3076078222497E-2"/>
          <c:y val="0.1208625499995173"/>
          <c:w val="0.88730237169773318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ANUAL!$A$1648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ANUAL!$B$1645:$J$1645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ANUAL!$B$1648:$J$1648</c:f>
              <c:numCache>
                <c:formatCode>#,##0</c:formatCode>
                <c:ptCount val="9"/>
                <c:pt idx="0">
                  <c:v>27312</c:v>
                </c:pt>
                <c:pt idx="1">
                  <c:v>13722</c:v>
                </c:pt>
                <c:pt idx="2">
                  <c:v>14178</c:v>
                </c:pt>
                <c:pt idx="3">
                  <c:v>1450</c:v>
                </c:pt>
                <c:pt idx="4">
                  <c:v>27686</c:v>
                </c:pt>
                <c:pt idx="5">
                  <c:v>29139</c:v>
                </c:pt>
                <c:pt idx="6">
                  <c:v>4684</c:v>
                </c:pt>
                <c:pt idx="7">
                  <c:v>14168</c:v>
                </c:pt>
                <c:pt idx="8">
                  <c:v>9637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3-4674-A012-112CCEA21527}"/>
            </c:ext>
          </c:extLst>
        </c:ser>
        <c:ser>
          <c:idx val="1"/>
          <c:order val="1"/>
          <c:tx>
            <c:strRef>
              <c:f>ANUAL!$A$1651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ANUAL!$B$1645:$J$1645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ANUAL!$B$1651:$J$1651</c:f>
              <c:numCache>
                <c:formatCode>#,##0</c:formatCode>
                <c:ptCount val="9"/>
                <c:pt idx="0">
                  <c:v>54001</c:v>
                </c:pt>
                <c:pt idx="1">
                  <c:v>29142</c:v>
                </c:pt>
                <c:pt idx="2">
                  <c:v>43023</c:v>
                </c:pt>
                <c:pt idx="3">
                  <c:v>7169</c:v>
                </c:pt>
                <c:pt idx="4">
                  <c:v>58013</c:v>
                </c:pt>
                <c:pt idx="5">
                  <c:v>71425</c:v>
                </c:pt>
                <c:pt idx="6">
                  <c:v>9396</c:v>
                </c:pt>
                <c:pt idx="7">
                  <c:v>36503</c:v>
                </c:pt>
                <c:pt idx="8">
                  <c:v>20424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863-4674-A012-112CCEA2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17395704"/>
        <c:axId val="522892816"/>
      </c:barChart>
      <c:catAx>
        <c:axId val="517395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2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89281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17395704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PROV'!$C$95:$N$95</c:f>
              <c:numCache>
                <c:formatCode>General</c:formatCode>
                <c:ptCount val="12"/>
                <c:pt idx="0">
                  <c:v>42799</c:v>
                </c:pt>
                <c:pt idx="1">
                  <c:v>45175</c:v>
                </c:pt>
                <c:pt idx="2">
                  <c:v>66951</c:v>
                </c:pt>
                <c:pt idx="3">
                  <c:v>93319</c:v>
                </c:pt>
                <c:pt idx="4">
                  <c:v>95017</c:v>
                </c:pt>
                <c:pt idx="5">
                  <c:v>94817</c:v>
                </c:pt>
                <c:pt idx="6">
                  <c:v>118525</c:v>
                </c:pt>
                <c:pt idx="7">
                  <c:v>167484</c:v>
                </c:pt>
                <c:pt idx="8">
                  <c:v>106380</c:v>
                </c:pt>
                <c:pt idx="9">
                  <c:v>102695</c:v>
                </c:pt>
                <c:pt idx="10">
                  <c:v>60494</c:v>
                </c:pt>
                <c:pt idx="11">
                  <c:v>59134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FB-479C-A907-30075D130625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PROV'!$C$94:$N$94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PROV'!$C$96:$N$96</c:f>
              <c:numCache>
                <c:formatCode>General</c:formatCode>
                <c:ptCount val="12"/>
                <c:pt idx="0">
                  <c:v>68963</c:v>
                </c:pt>
                <c:pt idx="1">
                  <c:v>70071</c:v>
                </c:pt>
                <c:pt idx="2">
                  <c:v>103589</c:v>
                </c:pt>
                <c:pt idx="3">
                  <c:v>150311</c:v>
                </c:pt>
                <c:pt idx="4">
                  <c:v>146522</c:v>
                </c:pt>
                <c:pt idx="5">
                  <c:v>152163</c:v>
                </c:pt>
                <c:pt idx="6">
                  <c:v>194526</c:v>
                </c:pt>
                <c:pt idx="7">
                  <c:v>284281</c:v>
                </c:pt>
                <c:pt idx="8">
                  <c:v>162284</c:v>
                </c:pt>
                <c:pt idx="9">
                  <c:v>163487</c:v>
                </c:pt>
                <c:pt idx="10">
                  <c:v>98160</c:v>
                </c:pt>
                <c:pt idx="11">
                  <c:v>96255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FB-479C-A907-30075D130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504480"/>
        <c:axId val="317503696"/>
      </c:barChart>
      <c:catAx>
        <c:axId val="3175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3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503696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4480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ANUAL!$A$1718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ANUAL!$B$1715:$J$1715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ANUAL!$B$1718:$J$1718</c:f>
              <c:numCache>
                <c:formatCode>#,##0</c:formatCode>
                <c:ptCount val="9"/>
                <c:pt idx="0">
                  <c:v>11301</c:v>
                </c:pt>
                <c:pt idx="1">
                  <c:v>11260</c:v>
                </c:pt>
                <c:pt idx="2">
                  <c:v>15208</c:v>
                </c:pt>
                <c:pt idx="3">
                  <c:v>2268</c:v>
                </c:pt>
                <c:pt idx="4">
                  <c:v>33088</c:v>
                </c:pt>
                <c:pt idx="5">
                  <c:v>7094</c:v>
                </c:pt>
                <c:pt idx="6">
                  <c:v>5679</c:v>
                </c:pt>
                <c:pt idx="7">
                  <c:v>3469</c:v>
                </c:pt>
                <c:pt idx="8">
                  <c:v>5102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72-4AE5-A22B-5A41D6F686A3}"/>
            </c:ext>
          </c:extLst>
        </c:ser>
        <c:ser>
          <c:idx val="1"/>
          <c:order val="1"/>
          <c:tx>
            <c:strRef>
              <c:f>ANUAL!$A$1721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ANUAL!$B$1715:$J$1715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ANUAL!$B$1721:$J$1721</c:f>
              <c:numCache>
                <c:formatCode>#,##0</c:formatCode>
                <c:ptCount val="9"/>
                <c:pt idx="0">
                  <c:v>24470</c:v>
                </c:pt>
                <c:pt idx="1">
                  <c:v>20825</c:v>
                </c:pt>
                <c:pt idx="2">
                  <c:v>41317</c:v>
                </c:pt>
                <c:pt idx="3">
                  <c:v>8860</c:v>
                </c:pt>
                <c:pt idx="4">
                  <c:v>72713</c:v>
                </c:pt>
                <c:pt idx="5">
                  <c:v>21578</c:v>
                </c:pt>
                <c:pt idx="6">
                  <c:v>19886</c:v>
                </c:pt>
                <c:pt idx="7">
                  <c:v>10558</c:v>
                </c:pt>
                <c:pt idx="8">
                  <c:v>11346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72-4AE5-A22B-5A41D6F68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22893992"/>
        <c:axId val="522890072"/>
      </c:barChart>
      <c:catAx>
        <c:axId val="522893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0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89007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3992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23379532558369E-2"/>
          <c:y val="0.15553827288631919"/>
          <c:w val="0.95187245469596837"/>
          <c:h val="0.7093958738043303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ANUAL!$A$1794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ANUAL!$B$1793:$J$1793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ANUAL!$B$1794:$J$1794</c:f>
              <c:numCache>
                <c:formatCode>#,##0</c:formatCode>
                <c:ptCount val="9"/>
                <c:pt idx="0">
                  <c:v>322622</c:v>
                </c:pt>
                <c:pt idx="1">
                  <c:v>290236</c:v>
                </c:pt>
                <c:pt idx="2">
                  <c:v>446756</c:v>
                </c:pt>
                <c:pt idx="3">
                  <c:v>128085</c:v>
                </c:pt>
                <c:pt idx="4">
                  <c:v>392644</c:v>
                </c:pt>
                <c:pt idx="5">
                  <c:v>302713</c:v>
                </c:pt>
                <c:pt idx="6">
                  <c:v>188114</c:v>
                </c:pt>
                <c:pt idx="7">
                  <c:v>301339</c:v>
                </c:pt>
                <c:pt idx="8">
                  <c:v>168578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02-42E6-9BDB-4D6E7C12F3E1}"/>
            </c:ext>
          </c:extLst>
        </c:ser>
        <c:ser>
          <c:idx val="1"/>
          <c:order val="1"/>
          <c:tx>
            <c:strRef>
              <c:f>ANUAL!$A$1795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ANUAL!$B$1793:$J$1793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ANUAL!$B$1795:$J$1795</c:f>
              <c:numCache>
                <c:formatCode>#,##0</c:formatCode>
                <c:ptCount val="9"/>
                <c:pt idx="0">
                  <c:v>18206</c:v>
                </c:pt>
                <c:pt idx="1">
                  <c:v>97617</c:v>
                </c:pt>
                <c:pt idx="2">
                  <c:v>43611</c:v>
                </c:pt>
                <c:pt idx="3">
                  <c:v>23161</c:v>
                </c:pt>
                <c:pt idx="4">
                  <c:v>106113</c:v>
                </c:pt>
                <c:pt idx="5">
                  <c:v>22903</c:v>
                </c:pt>
                <c:pt idx="6">
                  <c:v>9573</c:v>
                </c:pt>
                <c:pt idx="7">
                  <c:v>49902</c:v>
                </c:pt>
                <c:pt idx="8">
                  <c:v>12387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02-42E6-9BDB-4D6E7C12F3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22890464"/>
        <c:axId val="522884976"/>
      </c:barChart>
      <c:catAx>
        <c:axId val="52289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84976"/>
        <c:crosses val="autoZero"/>
        <c:auto val="1"/>
        <c:lblAlgn val="ctr"/>
        <c:lblOffset val="100"/>
        <c:noMultiLvlLbl val="0"/>
      </c:catAx>
      <c:valAx>
        <c:axId val="52288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903999614727058"/>
          <c:y val="0.25755343520898566"/>
          <c:w val="0.45062313082424321"/>
          <c:h val="0.6226464512409456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BC-4248-BB7B-BB34567655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BC-4248-BB7B-BB34567655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BC-4248-BB7B-BB34567655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BC-4248-BB7B-BB34567655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BC-4248-BB7B-BB34567655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BC-4248-BB7B-BB34567655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BC-4248-BB7B-BB34567655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BC-4248-BB7B-BB34567655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BC-4248-BB7B-BB34567655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8BC-4248-BB7B-BB34567655D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8BC-4248-BB7B-BB34567655D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8BC-4248-BB7B-BB34567655D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4678899082568718E-2"/>
                  <c:y val="1.0141250855418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71865443425075E-2"/>
                  <c:y val="6.760833903612335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2232415902140673E-2"/>
                  <c:y val="3.71845864698678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357798165137616E-2"/>
                  <c:y val="6.760833903612335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95718654434250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053688833450228E-2"/>
                  <c:y val="-1.352166780722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ANUAL!$A$1949:$A$1957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ANUAL!$E$1949:$E$1957</c:f>
              <c:numCache>
                <c:formatCode>#,##0</c:formatCode>
                <c:ptCount val="9"/>
                <c:pt idx="0">
                  <c:v>1705</c:v>
                </c:pt>
                <c:pt idx="1">
                  <c:v>1113</c:v>
                </c:pt>
                <c:pt idx="2">
                  <c:v>1600</c:v>
                </c:pt>
                <c:pt idx="3">
                  <c:v>459</c:v>
                </c:pt>
                <c:pt idx="4">
                  <c:v>1342</c:v>
                </c:pt>
                <c:pt idx="5">
                  <c:v>1022</c:v>
                </c:pt>
                <c:pt idx="6">
                  <c:v>682</c:v>
                </c:pt>
                <c:pt idx="7">
                  <c:v>661</c:v>
                </c:pt>
                <c:pt idx="8">
                  <c:v>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8BC-4248-BB7B-BB34567655D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2801560474915822"/>
          <c:w val="0.45313714313318199"/>
          <c:h val="0.61092931621760682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6E-4B3E-832F-C0F1C202CE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6E-4B3E-832F-C0F1C202CE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6E-4B3E-832F-C0F1C202CE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6E-4B3E-832F-C0F1C202CE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A6E-4B3E-832F-C0F1C202CE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A6E-4B3E-832F-C0F1C202CE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A6E-4B3E-832F-C0F1C202CEC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A6E-4B3E-832F-C0F1C202CEC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A6E-4B3E-832F-C0F1C202CEC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A6E-4B3E-832F-C0F1C202CEC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A6E-4B3E-832F-C0F1C202CEC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A6E-4B3E-832F-C0F1C202CEC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9079754601226997E-3"/>
                  <c:y val="1.9851116625310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5873015873015872E-2"/>
                  <c:y val="9.925558312654965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8518518518518542E-2"/>
                  <c:y val="3.30851943755163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3809523809523808E-2"/>
                  <c:y val="6.61703887510339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910052910052905E-2"/>
                  <c:y val="-1.65425971877585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ANUAL!$A$1975:$A$1983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ANUAL!$E$1975:$E$1983</c:f>
              <c:numCache>
                <c:formatCode>#,##0</c:formatCode>
                <c:ptCount val="9"/>
                <c:pt idx="0">
                  <c:v>26214</c:v>
                </c:pt>
                <c:pt idx="1">
                  <c:v>28898</c:v>
                </c:pt>
                <c:pt idx="2">
                  <c:v>34916</c:v>
                </c:pt>
                <c:pt idx="3">
                  <c:v>9238</c:v>
                </c:pt>
                <c:pt idx="4">
                  <c:v>26689</c:v>
                </c:pt>
                <c:pt idx="5">
                  <c:v>18968</c:v>
                </c:pt>
                <c:pt idx="6">
                  <c:v>14201</c:v>
                </c:pt>
                <c:pt idx="7">
                  <c:v>15603</c:v>
                </c:pt>
                <c:pt idx="8">
                  <c:v>12476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5A6E-4B3E-832F-C0F1C202CEC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183242614807377"/>
          <c:w val="0.46314999513949645"/>
          <c:h val="0.62944881889763782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AB-453C-BB2D-B148810424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BAB-453C-BB2D-B148810424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BAB-453C-BB2D-B148810424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BAB-453C-BB2D-B148810424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BAB-453C-BB2D-B148810424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BAB-453C-BB2D-B148810424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BAB-453C-BB2D-B148810424B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BAB-453C-BB2D-B148810424B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BAB-453C-BB2D-B148810424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BAB-453C-BB2D-B148810424B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BAB-453C-BB2D-B148810424B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BAB-453C-BB2D-B148810424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4691358024691358E-3"/>
                  <c:y val="2.3489932885906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4814814814814815E-2"/>
                  <c:y val="1.00671140939597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2222222222222178E-2"/>
                  <c:y val="-1.677852348993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ANUAL!$A$2021:$A$2029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ANUAL!$E$2021:$E$2029</c:f>
              <c:numCache>
                <c:formatCode>#,##0</c:formatCode>
                <c:ptCount val="9"/>
                <c:pt idx="0">
                  <c:v>147</c:v>
                </c:pt>
                <c:pt idx="1">
                  <c:v>325</c:v>
                </c:pt>
                <c:pt idx="2">
                  <c:v>428</c:v>
                </c:pt>
                <c:pt idx="3">
                  <c:v>117</c:v>
                </c:pt>
                <c:pt idx="4">
                  <c:v>267</c:v>
                </c:pt>
                <c:pt idx="5">
                  <c:v>165</c:v>
                </c:pt>
                <c:pt idx="6">
                  <c:v>139</c:v>
                </c:pt>
                <c:pt idx="7">
                  <c:v>174</c:v>
                </c:pt>
                <c:pt idx="8">
                  <c:v>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BAB-453C-BB2D-B148810424B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3668842509927895"/>
          <c:y val="0.23839774009807868"/>
          <c:w val="0.50010194471683644"/>
          <c:h val="0.6799374302855898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A1-428E-BD16-83FCBD136A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A1-428E-BD16-83FCBD136A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A1-428E-BD16-83FCBD136A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A1-428E-BD16-83FCBD136A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7A1-428E-BD16-83FCBD136AF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7A1-428E-BD16-83FCBD136AF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7A1-428E-BD16-83FCBD136AF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7A1-428E-BD16-83FCBD136AF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7A1-428E-BD16-83FCBD136AF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7A1-428E-BD16-83FCBD136AF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7A1-428E-BD16-83FCBD136AF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7A1-428E-BD16-83FCBD136AF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9566294919454771E-3"/>
                  <c:y val="1.00586756077115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1248339973439587E-2"/>
                  <c:y val="1.00586756077115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9132589838909768E-3"/>
                  <c:y val="3.35289186923721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2304832713754646E-2"/>
                  <c:y val="6.70578373847443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9132589838909543E-3"/>
                  <c:y val="-6.70578373847443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9739776951672861E-2"/>
                  <c:y val="-1.00586756077116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ANUAL!$A$2089:$A$2097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ANUAL!$E$2089:$E$2097</c:f>
              <c:numCache>
                <c:formatCode>#,##0</c:formatCode>
                <c:ptCount val="9"/>
                <c:pt idx="0">
                  <c:v>16</c:v>
                </c:pt>
                <c:pt idx="1">
                  <c:v>18</c:v>
                </c:pt>
                <c:pt idx="2">
                  <c:v>37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7A1-428E-BD16-83FCBD136AF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2D-43B1-A27F-904E8C87E7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2D-43B1-A27F-904E8C87E7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2D-43B1-A27F-904E8C87E7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2D-43B1-A27F-904E8C87E76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A2D-43B1-A27F-904E8C87E76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A2D-43B1-A27F-904E8C87E76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A2D-43B1-A27F-904E8C87E76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A2D-43B1-A27F-904E8C87E76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A2D-43B1-A27F-904E8C87E76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A2D-43B1-A27F-904E8C87E76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A2D-43B1-A27F-904E8C87E76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EA2D-43B1-A27F-904E8C87E76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ANUAL!$A$2121:$A$2122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ANUAL!$E$2121:$E$2122</c:f>
              <c:numCache>
                <c:formatCode>#,##0</c:formatCode>
                <c:ptCount val="2"/>
                <c:pt idx="0">
                  <c:v>24</c:v>
                </c:pt>
                <c:pt idx="1">
                  <c:v>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EA2D-43B1-A27F-904E8C87E76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396890748632018"/>
          <c:y val="0.21360794628912788"/>
          <c:w val="0.47254010271290831"/>
          <c:h val="0.64919801202552951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58-4F52-BB5C-DBFE3706B8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58-4F52-BB5C-DBFE3706B8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58-4F52-BB5C-DBFE3706B8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58-4F52-BB5C-DBFE3706B83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58-4F52-BB5C-DBFE3706B83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58-4F52-BB5C-DBFE3706B83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58-4F52-BB5C-DBFE3706B83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58-4F52-BB5C-DBFE3706B83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58-4F52-BB5C-DBFE3706B83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B58-4F52-BB5C-DBFE3706B83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B58-4F52-BB5C-DBFE3706B83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B58-4F52-BB5C-DBFE3706B83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2202562538132919E-2"/>
                  <c:y val="3.01760268231349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1726662599145819E-2"/>
                  <c:y val="2.01173512154233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9484424881263165E-17"/>
                  <c:y val="2.34702430846603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14924391847471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408941485864562E-2"/>
                  <c:y val="1.00586756077116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9524100061012812E-2"/>
                  <c:y val="1.00586756077116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928615009151922E-2"/>
                  <c:y val="-1.00586756077116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5.6131787675411833E-2"/>
                  <c:y val="-3.35289186923721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ANUAL!$A$2161:$A$2169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ANUAL!$E$2161:$E$2169</c:f>
              <c:numCache>
                <c:formatCode>#,##0</c:formatCode>
                <c:ptCount val="9"/>
                <c:pt idx="0">
                  <c:v>978</c:v>
                </c:pt>
                <c:pt idx="1">
                  <c:v>459</c:v>
                </c:pt>
                <c:pt idx="2">
                  <c:v>558</c:v>
                </c:pt>
                <c:pt idx="3">
                  <c:v>257</c:v>
                </c:pt>
                <c:pt idx="4">
                  <c:v>564</c:v>
                </c:pt>
                <c:pt idx="5">
                  <c:v>472</c:v>
                </c:pt>
                <c:pt idx="6">
                  <c:v>384</c:v>
                </c:pt>
                <c:pt idx="7">
                  <c:v>208</c:v>
                </c:pt>
                <c:pt idx="8">
                  <c:v>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AB58-4F52-BB5C-DBFE3706B83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0944718548375472"/>
          <c:y val="0.20953036833698543"/>
          <c:w val="0.44954278823749849"/>
          <c:h val="0.7510709785130070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FF-4B20-AD64-167577AF5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FF-4B20-AD64-167577AF5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FF-4B20-AD64-167577AF5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FF-4B20-AD64-167577AF5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FFF-4B20-AD64-167577AF5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FFF-4B20-AD64-167577AF5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FFF-4B20-AD64-167577AF5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FFF-4B20-AD64-167577AF5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FFF-4B20-AD64-167577AF5BF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FFF-4B20-AD64-167577AF5BF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FFF-4B20-AD64-167577AF5BF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FFF-4B20-AD64-167577AF5BF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220256253813299"/>
                  <c:y val="-9.78593272171253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(ANUAL!$B$2227,ANUAL!$D$2227,ANUAL!$F$2227,ANUAL!$H$2227)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(ANUAL!$B$2237,ANUAL!$D$2237,ANUAL!$F$2237,ANUAL!$H$2237)</c:f>
              <c:numCache>
                <c:formatCode>#,##0</c:formatCode>
                <c:ptCount val="4"/>
                <c:pt idx="0" formatCode="General">
                  <c:v>126</c:v>
                </c:pt>
                <c:pt idx="1">
                  <c:v>3367</c:v>
                </c:pt>
                <c:pt idx="2">
                  <c:v>136</c:v>
                </c:pt>
                <c:pt idx="3">
                  <c:v>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FFF-4B20-AD64-167577AF5BF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638961796442111"/>
          <c:y val="0.21360794628912788"/>
          <c:w val="0.48290308155924955"/>
          <c:h val="0.65574433539478982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BA-4446-A68A-978BDFB621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BA-4446-A68A-978BDFB621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BA-4446-A68A-978BDFB621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1BA-4446-A68A-978BDFB621E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1BA-4446-A68A-978BDFB621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1BA-4446-A68A-978BDFB621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1BA-4446-A68A-978BDFB621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1BA-4446-A68A-978BDFB621E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1BA-4446-A68A-978BDFB621E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71BA-4446-A68A-978BDFB621E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71BA-4446-A68A-978BDFB621E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71BA-4446-A68A-978BDFB621E4}"/>
              </c:ext>
            </c:extLst>
          </c:dPt>
          <c:dLbls>
            <c:dLbl>
              <c:idx val="0"/>
              <c:layout>
                <c:manualLayout>
                  <c:x val="2.2222222222222223E-2"/>
                  <c:y val="-1.6764459346186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4.9382716049382741E-2"/>
                  <c:y val="2.01173512154231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753086419753086E-2"/>
                  <c:y val="1.44796380090497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7283950617283973E-2"/>
                  <c:y val="1.34115674769488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736794011859629E-2"/>
                  <c:y val="1.00254106962530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1BA-4446-A68A-978BDFB621E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266966784071083E-17"/>
                  <c:y val="-2.34702430846605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9382716049383166E-3"/>
                  <c:y val="-2.01173512154233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ANUAL!$A$2301:$A$2309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ANUAL!$E$2301:$E$2309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119</c:v>
                </c:pt>
                <c:pt idx="3">
                  <c:v>32</c:v>
                </c:pt>
                <c:pt idx="4">
                  <c:v>18</c:v>
                </c:pt>
                <c:pt idx="5">
                  <c:v>20</c:v>
                </c:pt>
                <c:pt idx="6">
                  <c:v>14</c:v>
                </c:pt>
                <c:pt idx="7">
                  <c:v>18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71BA-4446-A68A-978BDFB621E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92-4772-8EED-D628BCDC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7500168"/>
        <c:axId val="317503304"/>
      </c:barChart>
      <c:catAx>
        <c:axId val="317500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3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50330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01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22092461214625"/>
          <c:y val="0.19420160912409001"/>
          <c:w val="0.49441771263740547"/>
          <c:h val="0.627864907498465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D2-429E-BF4F-3A92A96E7B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D2-429E-BF4F-3A92A96E7B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D2-429E-BF4F-3A92A96E7B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D2-429E-BF4F-3A92A96E7B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D2-429E-BF4F-3A92A96E7B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D2-429E-BF4F-3A92A96E7BC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D2-429E-BF4F-3A92A96E7BC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D2-429E-BF4F-3A92A96E7BC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D2-429E-BF4F-3A92A96E7BC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5D2-429E-BF4F-3A92A96E7BC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5D2-429E-BF4F-3A92A96E7BC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D2-429E-BF4F-3A92A96E7BC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8481848184818482E-2"/>
                  <c:y val="3.01760268231349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584158415841584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402640264026403E-2"/>
                  <c:y val="3.01760268231348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1.00586756077116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8481848184818506E-2"/>
                  <c:y val="3.35289186923721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1122112211221147E-2"/>
                  <c:y val="2.01173512154233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5841584158415842E-2"/>
                  <c:y val="1.00586756077116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3762376237623763E-2"/>
                  <c:y val="3.35289186923721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ANUAL!$A$2371:$A$2379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ANUAL!$E$2371:$E$2379</c:f>
              <c:numCache>
                <c:formatCode>#,##0</c:formatCode>
                <c:ptCount val="9"/>
                <c:pt idx="0">
                  <c:v>474</c:v>
                </c:pt>
                <c:pt idx="1">
                  <c:v>196</c:v>
                </c:pt>
                <c:pt idx="2">
                  <c:v>404</c:v>
                </c:pt>
                <c:pt idx="3">
                  <c:v>39</c:v>
                </c:pt>
                <c:pt idx="4">
                  <c:v>387</c:v>
                </c:pt>
                <c:pt idx="5">
                  <c:v>301</c:v>
                </c:pt>
                <c:pt idx="6">
                  <c:v>112</c:v>
                </c:pt>
                <c:pt idx="7">
                  <c:v>230</c:v>
                </c:pt>
                <c:pt idx="8">
                  <c:v>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5D2-429E-BF4F-3A92A96E7BC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016655562819796"/>
          <c:y val="0.21360794628912788"/>
          <c:w val="0.48902233792446798"/>
          <c:h val="0.6222431374619664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23-4AC8-8121-B3D6DB5E8E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23-4AC8-8121-B3D6DB5E8E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23-4AC8-8121-B3D6DB5E8E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23-4AC8-8121-B3D6DB5E8E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423-4AC8-8121-B3D6DB5E8E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423-4AC8-8121-B3D6DB5E8E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423-4AC8-8121-B3D6DB5E8E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423-4AC8-8121-B3D6DB5E8E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423-4AC8-8121-B3D6DB5E8E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423-4AC8-8121-B3D6DB5E8E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423-4AC8-8121-B3D6DB5E8E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423-4AC8-8121-B3D6DB5E8E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3715410099195883E-2"/>
                  <c:y val="1.676445934618614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4255592365505204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715410099196074E-2"/>
                  <c:y val="4.02347024308466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581027339946401E-2"/>
                  <c:y val="2.01173633783581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810273399463986E-2"/>
                  <c:y val="2.01173512154233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3715410099195981E-2"/>
                  <c:y val="-3.0734487087256981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425559236550535E-2"/>
                  <c:y val="-1.00586756077116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ANUAL!$A$2441:$A$2449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ANUAL!$E$2441:$E$2449</c:f>
              <c:numCache>
                <c:formatCode>#,##0</c:formatCode>
                <c:ptCount val="9"/>
                <c:pt idx="0">
                  <c:v>74</c:v>
                </c:pt>
                <c:pt idx="1">
                  <c:v>42</c:v>
                </c:pt>
                <c:pt idx="2">
                  <c:v>54</c:v>
                </c:pt>
                <c:pt idx="3">
                  <c:v>10</c:v>
                </c:pt>
                <c:pt idx="4">
                  <c:v>86</c:v>
                </c:pt>
                <c:pt idx="5">
                  <c:v>58</c:v>
                </c:pt>
                <c:pt idx="6">
                  <c:v>25</c:v>
                </c:pt>
                <c:pt idx="7">
                  <c:v>27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423-4AC8-8121-B3D6DB5E8E6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22092461214625"/>
          <c:y val="0.21486447951967788"/>
          <c:w val="0.48385665653179494"/>
          <c:h val="0.6670089487221740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7-43DB-8E12-96E3DCFFBF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7-43DB-8E12-96E3DCFFBF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7-43DB-8E12-96E3DCFFBF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7-43DB-8E12-96E3DCFFBF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2C7-43DB-8E12-96E3DCFFBF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2C7-43DB-8E12-96E3DCFFBFE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2C7-43DB-8E12-96E3DCFFBFE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2C7-43DB-8E12-96E3DCFFBFE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2C7-43DB-8E12-96E3DCFFBFE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2C7-43DB-8E12-96E3DCFFBFE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2C7-43DB-8E12-96E3DCFFBFE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2C7-43DB-8E12-96E3DCFFBFE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8481848184818385E-2"/>
                  <c:y val="2.18380345768880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9207920792079209E-3"/>
                  <c:y val="1.0919017288444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5.2805280528053049E-3"/>
                  <c:y val="2.18380345768880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963696369636985E-2"/>
                  <c:y val="1.0919017288444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5841584158415842E-2"/>
                  <c:y val="3.27570518653321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1122112211221122E-2"/>
                  <c:y val="-7.27934485896271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ANUAL!$A$2509:$A$2517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ANUAL!$E$2509:$E$2517</c:f>
              <c:numCache>
                <c:formatCode>#,##0</c:formatCode>
                <c:ptCount val="9"/>
                <c:pt idx="0">
                  <c:v>611</c:v>
                </c:pt>
                <c:pt idx="1">
                  <c:v>853</c:v>
                </c:pt>
                <c:pt idx="2">
                  <c:v>1265</c:v>
                </c:pt>
                <c:pt idx="3">
                  <c:v>345</c:v>
                </c:pt>
                <c:pt idx="4">
                  <c:v>723</c:v>
                </c:pt>
                <c:pt idx="5">
                  <c:v>531</c:v>
                </c:pt>
                <c:pt idx="6">
                  <c:v>341</c:v>
                </c:pt>
                <c:pt idx="7">
                  <c:v>875</c:v>
                </c:pt>
                <c:pt idx="8">
                  <c:v>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32C7-43DB-8E12-96E3DCFFBFE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8106584222984393"/>
          <c:y val="0.23111880245738517"/>
          <c:w val="0.46786106951355005"/>
          <c:h val="0.6446437390592447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D9-4183-9BB1-4ECBE73CA4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D9-4183-9BB1-4ECBE73CA4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D9-4183-9BB1-4ECBE73CA4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D9-4183-9BB1-4ECBE73CA42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D9-4183-9BB1-4ECBE73CA4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0D9-4183-9BB1-4ECBE73CA4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0D9-4183-9BB1-4ECBE73CA4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0D9-4183-9BB1-4ECBE73CA4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0D9-4183-9BB1-4ECBE73CA4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0D9-4183-9BB1-4ECBE73CA42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0D9-4183-9BB1-4ECBE73CA42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0D9-4183-9BB1-4ECBE73CA42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208588957055205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3619631901840491E-3"/>
                  <c:y val="2.0287404902789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4723926380368098E-2"/>
                  <c:y val="2.02874049027893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809815950920248E-2"/>
                  <c:y val="3.38123415046491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ANUAL!$A$2036:$A$2044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ANUAL!$E$2036:$E$2044</c:f>
              <c:numCache>
                <c:formatCode>#,##0</c:formatCode>
                <c:ptCount val="9"/>
                <c:pt idx="0">
                  <c:v>5896</c:v>
                </c:pt>
                <c:pt idx="1">
                  <c:v>11677</c:v>
                </c:pt>
                <c:pt idx="2">
                  <c:v>13328</c:v>
                </c:pt>
                <c:pt idx="3">
                  <c:v>3753</c:v>
                </c:pt>
                <c:pt idx="4">
                  <c:v>12099</c:v>
                </c:pt>
                <c:pt idx="5">
                  <c:v>6700</c:v>
                </c:pt>
                <c:pt idx="6">
                  <c:v>4203</c:v>
                </c:pt>
                <c:pt idx="7">
                  <c:v>9363</c:v>
                </c:pt>
                <c:pt idx="8">
                  <c:v>3955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0D9-4183-9BB1-4ECBE73CA42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150736655779971"/>
          <c:y val="0.22375170559301388"/>
          <c:w val="0.46281665616477241"/>
          <c:h val="0.6404318395111855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DF-4A1C-BE5F-19E86CEA50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DF-4A1C-BE5F-19E86CEA50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DF-4A1C-BE5F-19E86CEA50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DF-4A1C-BE5F-19E86CEA50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DF-4A1C-BE5F-19E86CEA50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5DF-4A1C-BE5F-19E86CEA50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5DF-4A1C-BE5F-19E86CEA50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5DF-4A1C-BE5F-19E86CEA50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5DF-4A1C-BE5F-19E86CEA50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5DF-4A1C-BE5F-19E86CEA50A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5DF-4A1C-BE5F-19E86CEA50A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5DF-4A1C-BE5F-19E86CEA50A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9321930360415395E-2"/>
                  <c:y val="1.690617075232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2.0287404902789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547953573610263E-2"/>
                  <c:y val="-3.38123415046491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443494196701285E-2"/>
                  <c:y val="2.36686390532544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9207920792078966E-3"/>
                  <c:y val="-6.198857666119624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660965180207697E-2"/>
                  <c:y val="-3.38123415046491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6652412950519242E-2"/>
                  <c:y val="-6.76246830092982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ANUAL!$A$2104:$A$2112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ANUAL!$E$2104:$E$2112</c:f>
              <c:numCache>
                <c:formatCode>#,##0</c:formatCode>
                <c:ptCount val="9"/>
                <c:pt idx="0">
                  <c:v>7218</c:v>
                </c:pt>
                <c:pt idx="1">
                  <c:v>7379</c:v>
                </c:pt>
                <c:pt idx="2">
                  <c:v>9060</c:v>
                </c:pt>
                <c:pt idx="3">
                  <c:v>1283</c:v>
                </c:pt>
                <c:pt idx="4">
                  <c:v>5617</c:v>
                </c:pt>
                <c:pt idx="5">
                  <c:v>2336</c:v>
                </c:pt>
                <c:pt idx="6">
                  <c:v>4640</c:v>
                </c:pt>
                <c:pt idx="7">
                  <c:v>1286</c:v>
                </c:pt>
                <c:pt idx="8">
                  <c:v>3808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5DF-4A1C-BE5F-19E86CEA50A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DA-489D-9220-C5D5839C10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DA-489D-9220-C5D5839C10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DA-489D-9220-C5D5839C100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DA-489D-9220-C5D5839C10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9DA-489D-9220-C5D5839C100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9DA-489D-9220-C5D5839C100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9DA-489D-9220-C5D5839C100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9DA-489D-9220-C5D5839C100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9DA-489D-9220-C5D5839C100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9DA-489D-9220-C5D5839C100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9DA-489D-9220-C5D5839C100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9DA-489D-9220-C5D5839C100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ANUAL!$A$2139:$A$2140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ANUAL!$E$2139:$E$2140</c:f>
              <c:numCache>
                <c:formatCode>#,##0</c:formatCode>
                <c:ptCount val="2"/>
                <c:pt idx="0">
                  <c:v>12477</c:v>
                </c:pt>
                <c:pt idx="1">
                  <c:v>30150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9DA-489D-9220-C5D5839C100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645800121138707"/>
          <c:y val="0.21360794628912788"/>
          <c:w val="0.47535893397940643"/>
          <c:h val="0.6524140774632900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24-4F28-9F5E-F7F8B7578E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24-4F28-9F5E-F7F8B7578E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24-4F28-9F5E-F7F8B7578E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24-4F28-9F5E-F7F8B7578E5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24-4F28-9F5E-F7F8B7578E5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E24-4F28-9F5E-F7F8B7578E5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E24-4F28-9F5E-F7F8B7578E5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E24-4F28-9F5E-F7F8B7578E5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E24-4F28-9F5E-F7F8B7578E5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1E24-4F28-9F5E-F7F8B7578E5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E24-4F28-9F5E-F7F8B7578E5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E24-4F28-9F5E-F7F8B7578E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584158415841593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2805280528052806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402640264026403E-3"/>
                  <c:y val="1.35135135135133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8481848184818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476923076923079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76923076923076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1846153846153845E-2"/>
                  <c:y val="-2.02702702702702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ANUAL!$A$2186:$A$2194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ANUAL!$E$2186:$E$2194</c:f>
              <c:numCache>
                <c:formatCode>#,##0</c:formatCode>
                <c:ptCount val="9"/>
                <c:pt idx="0">
                  <c:v>7575</c:v>
                </c:pt>
                <c:pt idx="1">
                  <c:v>4882</c:v>
                </c:pt>
                <c:pt idx="2">
                  <c:v>4717</c:v>
                </c:pt>
                <c:pt idx="3">
                  <c:v>2454</c:v>
                </c:pt>
                <c:pt idx="4">
                  <c:v>4583</c:v>
                </c:pt>
                <c:pt idx="5">
                  <c:v>4290</c:v>
                </c:pt>
                <c:pt idx="6">
                  <c:v>3779</c:v>
                </c:pt>
                <c:pt idx="7">
                  <c:v>2165</c:v>
                </c:pt>
                <c:pt idx="8">
                  <c:v>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1E24-4F28-9F5E-F7F8B7578E5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8-463D-93B5-58A40ADA1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8-463D-93B5-58A40ADA1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8-463D-93B5-58A40ADA1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8-463D-93B5-58A40ADA1B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48-463D-93B5-58A40ADA1B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248-463D-93B5-58A40ADA1B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248-463D-93B5-58A40ADA1B2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248-463D-93B5-58A40ADA1B2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248-463D-93B5-58A40ADA1B2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248-463D-93B5-58A40ADA1B2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248-463D-93B5-58A40ADA1B2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248-463D-93B5-58A40ADA1B2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320132013201320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042904290429043E-2"/>
                  <c:y val="3.68474923234390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(ANUAL!$B$2254,ANUAL!$D$2254,ANUAL!$F$2254,ANUAL!$H$2254)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(ANUAL!$B$2264,ANUAL!$D$2264,ANUAL!$F$2264,ANUAL!$H$2264)</c:f>
              <c:numCache>
                <c:formatCode>#,##0</c:formatCode>
                <c:ptCount val="4"/>
                <c:pt idx="0" formatCode="General">
                  <c:v>1007</c:v>
                </c:pt>
                <c:pt idx="1">
                  <c:v>23250</c:v>
                </c:pt>
                <c:pt idx="2">
                  <c:v>3188</c:v>
                </c:pt>
                <c:pt idx="3">
                  <c:v>9565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248-463D-93B5-58A40ADA1B2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2052607780463085"/>
          <c:y val="0.24739173228346456"/>
          <c:w val="0.51289956082222399"/>
          <c:h val="0.65628617791019361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24-4966-8750-95062A1C47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24-4966-8750-95062A1C47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24-4966-8750-95062A1C475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24-4966-8750-95062A1C475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24-4966-8750-95062A1C475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24-4966-8750-95062A1C47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24-4966-8750-95062A1C475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024-4966-8750-95062A1C475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024-4966-8750-95062A1C475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024-4966-8750-95062A1C475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024-4966-8750-95062A1C475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024-4966-8750-95062A1C4754}"/>
              </c:ext>
            </c:extLst>
          </c:dPt>
          <c:dLbls>
            <c:dLbl>
              <c:idx val="0"/>
              <c:layout>
                <c:manualLayout>
                  <c:x val="2.1122112211221122E-2"/>
                  <c:y val="-3.378378378378378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5841584158415866E-2"/>
                  <c:y val="7.33272227314377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1122112211221133E-2"/>
                  <c:y val="3.378378378378378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3.432343234323437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2.36486486486486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40428131366017E-17"/>
                  <c:y val="-1.01351351351351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ANUAL!$A$2327:$A$2335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ANUAL!$E$2327:$E$2335</c:f>
              <c:numCache>
                <c:formatCode>#,##0</c:formatCode>
                <c:ptCount val="9"/>
                <c:pt idx="0">
                  <c:v>841</c:v>
                </c:pt>
                <c:pt idx="1">
                  <c:v>2903</c:v>
                </c:pt>
                <c:pt idx="2">
                  <c:v>4444</c:v>
                </c:pt>
                <c:pt idx="3">
                  <c:v>1226</c:v>
                </c:pt>
                <c:pt idx="4">
                  <c:v>560</c:v>
                </c:pt>
                <c:pt idx="5">
                  <c:v>1565</c:v>
                </c:pt>
                <c:pt idx="6">
                  <c:v>455</c:v>
                </c:pt>
                <c:pt idx="7">
                  <c:v>967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024-4966-8750-95062A1C475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494333918319384"/>
          <c:y val="0.23068962533529466"/>
          <c:w val="0.48627809097827268"/>
          <c:h val="0.62521468840063632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B-4DC3-99BA-1093821BBA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B-4DC3-99BA-1093821BBA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B-4DC3-99BA-1093821BBA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B-4DC3-99BA-1093821BBA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C3B-4DC3-99BA-1093821BBA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C3B-4DC3-99BA-1093821BBA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C3B-4DC3-99BA-1093821BBA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C3B-4DC3-99BA-1093821BBA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C3B-4DC3-99BA-1093821BBA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C3B-4DC3-99BA-1093821BBA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0C3B-4DC3-99BA-1093821BBA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0C3B-4DC3-99BA-1093821BBAB5}"/>
              </c:ext>
            </c:extLst>
          </c:dPt>
          <c:dLbls>
            <c:dLbl>
              <c:idx val="0"/>
              <c:layout>
                <c:manualLayout>
                  <c:x val="2.366863905325434E-2"/>
                  <c:y val="2.7049873203719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668639053254246E-2"/>
                  <c:y val="2.70498732037193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20775805391191E-2"/>
                  <c:y val="6.76246830092983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8895463510849084E-3"/>
                  <c:y val="3.04311073541842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2.0287404902789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889546351084813E-3"/>
                  <c:y val="2.70498732037193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3668639053254437E-2"/>
                  <c:y val="2.0287404902789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0519395134779726E-2"/>
                  <c:y val="-6.198857666119624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418803418803419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ANUAL!$A$2397:$A$2405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ANUAL!$E$2397:$E$2405</c:f>
              <c:numCache>
                <c:formatCode>#,##0</c:formatCode>
                <c:ptCount val="9"/>
                <c:pt idx="0">
                  <c:v>3663</c:v>
                </c:pt>
                <c:pt idx="1">
                  <c:v>1237</c:v>
                </c:pt>
                <c:pt idx="2">
                  <c:v>2266</c:v>
                </c:pt>
                <c:pt idx="3">
                  <c:v>317</c:v>
                </c:pt>
                <c:pt idx="4">
                  <c:v>1998</c:v>
                </c:pt>
                <c:pt idx="5">
                  <c:v>3056</c:v>
                </c:pt>
                <c:pt idx="6">
                  <c:v>692</c:v>
                </c:pt>
                <c:pt idx="7">
                  <c:v>1376</c:v>
                </c:pt>
                <c:pt idx="8">
                  <c:v>1606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C3B-4DC3-99BA-1093821BBA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NÚMERO DE  VIAJEROS Y PERNOCTACIONES EN CASTILLA Y LEÓN.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[1]Mes!$A$69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[1]Mes!$C$68:$K$68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[1]Mes!$C$69:$K$69</c:f>
              <c:numCache>
                <c:formatCode>General</c:formatCode>
                <c:ptCount val="9"/>
                <c:pt idx="0">
                  <c:v>38468</c:v>
                </c:pt>
                <c:pt idx="1">
                  <c:v>62093</c:v>
                </c:pt>
                <c:pt idx="2">
                  <c:v>66576</c:v>
                </c:pt>
                <c:pt idx="3">
                  <c:v>20606</c:v>
                </c:pt>
                <c:pt idx="4">
                  <c:v>80885</c:v>
                </c:pt>
                <c:pt idx="5">
                  <c:v>41904</c:v>
                </c:pt>
                <c:pt idx="6">
                  <c:v>21381</c:v>
                </c:pt>
                <c:pt idx="7">
                  <c:v>52638</c:v>
                </c:pt>
                <c:pt idx="8">
                  <c:v>22851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71-45C9-B848-3DFBCB12BACF}"/>
            </c:ext>
          </c:extLst>
        </c:ser>
        <c:ser>
          <c:idx val="1"/>
          <c:order val="1"/>
          <c:tx>
            <c:strRef>
              <c:f>[1]Mes!$A$72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[1]Mes!$C$68:$K$68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[1]Mes!$C$72:$K$72</c:f>
              <c:numCache>
                <c:formatCode>General</c:formatCode>
                <c:ptCount val="9"/>
                <c:pt idx="0">
                  <c:v>61590</c:v>
                </c:pt>
                <c:pt idx="1">
                  <c:v>97674</c:v>
                </c:pt>
                <c:pt idx="2">
                  <c:v>112109</c:v>
                </c:pt>
                <c:pt idx="3">
                  <c:v>38045</c:v>
                </c:pt>
                <c:pt idx="4">
                  <c:v>133320</c:v>
                </c:pt>
                <c:pt idx="5">
                  <c:v>63120</c:v>
                </c:pt>
                <c:pt idx="6">
                  <c:v>35616</c:v>
                </c:pt>
                <c:pt idx="7">
                  <c:v>88148</c:v>
                </c:pt>
                <c:pt idx="8">
                  <c:v>34439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71-45C9-B848-3DFBCB12B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446568"/>
        <c:axId val="212447352"/>
      </c:barChart>
      <c:catAx>
        <c:axId val="2124465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2447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44735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124465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F6-4B09-ADD0-5842E061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7504088"/>
        <c:axId val="317507224"/>
      </c:barChart>
      <c:catAx>
        <c:axId val="317504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507224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408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939543675263529"/>
          <c:y val="0.23051417389394374"/>
          <c:w val="0.50542052150024119"/>
          <c:h val="0.643417975119973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10-404F-803C-BBFB7C7E2A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10-404F-803C-BBFB7C7E2A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10-404F-803C-BBFB7C7E2A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10-404F-803C-BBFB7C7E2A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C10-404F-803C-BBFB7C7E2A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C10-404F-803C-BBFB7C7E2A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C10-404F-803C-BBFB7C7E2A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C10-404F-803C-BBFB7C7E2A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C10-404F-803C-BBFB7C7E2AE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BC10-404F-803C-BBFB7C7E2AE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C10-404F-803C-BBFB7C7E2AE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C10-404F-803C-BBFB7C7E2AE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317523056653481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2.36686390532543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0540184453227932E-2"/>
                  <c:y val="-6.790045017610662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936251647216539E-2"/>
                  <c:y val="2.0287404902789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1872503294433127E-2"/>
                  <c:y val="-3.099428833059812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7808754941649732E-2"/>
                  <c:y val="-1.35249366018596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ANUAL!$A$2467:$A$2475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ANUAL!$E$2467:$E$2475</c:f>
              <c:numCache>
                <c:formatCode>#,##0</c:formatCode>
                <c:ptCount val="9"/>
                <c:pt idx="0">
                  <c:v>1021</c:v>
                </c:pt>
                <c:pt idx="1">
                  <c:v>820</c:v>
                </c:pt>
                <c:pt idx="2">
                  <c:v>1101</c:v>
                </c:pt>
                <c:pt idx="3">
                  <c:v>205</c:v>
                </c:pt>
                <c:pt idx="4">
                  <c:v>1832</c:v>
                </c:pt>
                <c:pt idx="5">
                  <c:v>1021</c:v>
                </c:pt>
                <c:pt idx="6">
                  <c:v>432</c:v>
                </c:pt>
                <c:pt idx="7">
                  <c:v>446</c:v>
                </c:pt>
                <c:pt idx="8">
                  <c:v>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C10-404F-803C-BBFB7C7E2A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5710651087968844"/>
          <c:y val="0.21360794628912788"/>
          <c:w val="0.48750296333926002"/>
          <c:h val="0.6704292139083354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4A-4B49-9202-2DB406D9EC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4A-4B49-9202-2DB406D9EC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B4A-4B49-9202-2DB406D9EC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B4A-4B49-9202-2DB406D9EC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B4A-4B49-9202-2DB406D9EC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B4A-4B49-9202-2DB406D9EC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B4A-4B49-9202-2DB406D9EC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B4A-4B49-9202-2DB406D9EC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B4A-4B49-9202-2DB406D9EC9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B4A-4B49-9202-2DB406D9EC9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B4A-4B49-9202-2DB406D9EC9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B4A-4B49-9202-2DB406D9EC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8817204301075169E-2"/>
                  <c:y val="1.47874306839186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1.0752688172043036E-2"/>
                  <c:y val="2.21811460258780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881720430107528E-2"/>
                  <c:y val="4.8059149722735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225806451612898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ANUAL!$A$2535:$A$2543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ANUAL!$E$2535:$E$2543</c:f>
              <c:numCache>
                <c:formatCode>#,##0</c:formatCode>
                <c:ptCount val="9"/>
                <c:pt idx="0">
                  <c:v>60473</c:v>
                </c:pt>
                <c:pt idx="1">
                  <c:v>73048</c:v>
                </c:pt>
                <c:pt idx="2">
                  <c:v>76587</c:v>
                </c:pt>
                <c:pt idx="3">
                  <c:v>29864</c:v>
                </c:pt>
                <c:pt idx="4">
                  <c:v>55017</c:v>
                </c:pt>
                <c:pt idx="5">
                  <c:v>58449</c:v>
                </c:pt>
                <c:pt idx="6">
                  <c:v>28590</c:v>
                </c:pt>
                <c:pt idx="7">
                  <c:v>93271</c:v>
                </c:pt>
                <c:pt idx="8">
                  <c:v>38225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2B4A-4B49-9202-2DB406D9EC9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733715103793845E-2"/>
          <c:y val="0.21025608602677842"/>
          <c:w val="0.94100248564133493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ANUAL!$C$2160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ANUAL!$A$2161:$A$2169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ANUAL!$C$2161:$C$2169</c:f>
              <c:numCache>
                <c:formatCode>#,##0</c:formatCode>
                <c:ptCount val="9"/>
                <c:pt idx="0">
                  <c:v>974</c:v>
                </c:pt>
                <c:pt idx="1">
                  <c:v>458</c:v>
                </c:pt>
                <c:pt idx="2">
                  <c:v>563</c:v>
                </c:pt>
                <c:pt idx="3">
                  <c:v>253</c:v>
                </c:pt>
                <c:pt idx="4">
                  <c:v>559</c:v>
                </c:pt>
                <c:pt idx="5">
                  <c:v>480</c:v>
                </c:pt>
                <c:pt idx="6">
                  <c:v>384</c:v>
                </c:pt>
                <c:pt idx="7">
                  <c:v>201</c:v>
                </c:pt>
                <c:pt idx="8">
                  <c:v>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78-4D84-AEAB-E6B879DABAB8}"/>
            </c:ext>
          </c:extLst>
        </c:ser>
        <c:ser>
          <c:idx val="1"/>
          <c:order val="1"/>
          <c:tx>
            <c:strRef>
              <c:f>ANUAL!$E$2160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ANUAL!$A$2161:$A$2169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ANUAL!$E$2161:$E$2169</c:f>
              <c:numCache>
                <c:formatCode>#,##0</c:formatCode>
                <c:ptCount val="9"/>
                <c:pt idx="0">
                  <c:v>978</c:v>
                </c:pt>
                <c:pt idx="1">
                  <c:v>459</c:v>
                </c:pt>
                <c:pt idx="2">
                  <c:v>558</c:v>
                </c:pt>
                <c:pt idx="3">
                  <c:v>257</c:v>
                </c:pt>
                <c:pt idx="4">
                  <c:v>564</c:v>
                </c:pt>
                <c:pt idx="5">
                  <c:v>472</c:v>
                </c:pt>
                <c:pt idx="6">
                  <c:v>384</c:v>
                </c:pt>
                <c:pt idx="7">
                  <c:v>208</c:v>
                </c:pt>
                <c:pt idx="8">
                  <c:v>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78-4D84-AEAB-E6B879DA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888504"/>
        <c:axId val="522886936"/>
        <c:extLst xmlns:c16r2="http://schemas.microsoft.com/office/drawing/2015/06/chart"/>
      </c:barChart>
      <c:catAx>
        <c:axId val="522888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86936"/>
        <c:crosses val="autoZero"/>
        <c:auto val="1"/>
        <c:lblAlgn val="ctr"/>
        <c:lblOffset val="100"/>
        <c:noMultiLvlLbl val="0"/>
      </c:catAx>
      <c:valAx>
        <c:axId val="52288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88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63885867165672"/>
          <c:y val="6.2556504015183215E-2"/>
          <c:w val="0.20604477401000432"/>
          <c:h val="9.75529573016147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069080402956984E-2"/>
          <c:y val="0.21025608602677842"/>
          <c:w val="0.94227052216678775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ANUAL!$C$2185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ANUAL!$A$2186:$A$2194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ANUAL!$C$2186:$C$2194</c:f>
              <c:numCache>
                <c:formatCode>#,##0</c:formatCode>
                <c:ptCount val="9"/>
                <c:pt idx="0">
                  <c:v>7502</c:v>
                </c:pt>
                <c:pt idx="1">
                  <c:v>4797</c:v>
                </c:pt>
                <c:pt idx="2">
                  <c:v>4770</c:v>
                </c:pt>
                <c:pt idx="3">
                  <c:v>2340</c:v>
                </c:pt>
                <c:pt idx="4">
                  <c:v>4536</c:v>
                </c:pt>
                <c:pt idx="5">
                  <c:v>4362</c:v>
                </c:pt>
                <c:pt idx="6">
                  <c:v>3758</c:v>
                </c:pt>
                <c:pt idx="7">
                  <c:v>2063</c:v>
                </c:pt>
                <c:pt idx="8">
                  <c:v>2531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C6-420A-B554-43A405FB1828}"/>
            </c:ext>
          </c:extLst>
        </c:ser>
        <c:ser>
          <c:idx val="1"/>
          <c:order val="1"/>
          <c:tx>
            <c:strRef>
              <c:f>ANUAL!$E$2185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ANUAL!$A$2186:$A$2194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ANUAL!$E$2186:$E$2194</c:f>
              <c:numCache>
                <c:formatCode>#,##0</c:formatCode>
                <c:ptCount val="9"/>
                <c:pt idx="0">
                  <c:v>7575</c:v>
                </c:pt>
                <c:pt idx="1">
                  <c:v>4882</c:v>
                </c:pt>
                <c:pt idx="2">
                  <c:v>4717</c:v>
                </c:pt>
                <c:pt idx="3">
                  <c:v>2454</c:v>
                </c:pt>
                <c:pt idx="4">
                  <c:v>4583</c:v>
                </c:pt>
                <c:pt idx="5">
                  <c:v>4290</c:v>
                </c:pt>
                <c:pt idx="6">
                  <c:v>3779</c:v>
                </c:pt>
                <c:pt idx="7">
                  <c:v>2165</c:v>
                </c:pt>
                <c:pt idx="8">
                  <c:v>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C6-420A-B554-43A405FB1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892424"/>
        <c:axId val="522903400"/>
        <c:extLst xmlns:c16r2="http://schemas.microsoft.com/office/drawing/2015/06/chart"/>
      </c:barChart>
      <c:catAx>
        <c:axId val="522892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3400"/>
        <c:crosses val="autoZero"/>
        <c:auto val="1"/>
        <c:lblAlgn val="ctr"/>
        <c:lblOffset val="100"/>
        <c:noMultiLvlLbl val="0"/>
      </c:catAx>
      <c:valAx>
        <c:axId val="52290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2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824748452909377"/>
          <c:y val="5.4527401997539429E-2"/>
          <c:w val="0.202195149731060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507935286339848E-2"/>
          <c:y val="0.21025608602677842"/>
          <c:w val="0.95083169927396483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ANUAL!$C$2300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ANUAL!$A$2301:$A$2309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ANUAL!$C$2301:$C$2309</c:f>
              <c:numCache>
                <c:formatCode>#,##0</c:formatCode>
                <c:ptCount val="9"/>
                <c:pt idx="0">
                  <c:v>16</c:v>
                </c:pt>
                <c:pt idx="1">
                  <c:v>75</c:v>
                </c:pt>
                <c:pt idx="2">
                  <c:v>113</c:v>
                </c:pt>
                <c:pt idx="3">
                  <c:v>33</c:v>
                </c:pt>
                <c:pt idx="4">
                  <c:v>19</c:v>
                </c:pt>
                <c:pt idx="5">
                  <c:v>20</c:v>
                </c:pt>
                <c:pt idx="6">
                  <c:v>14</c:v>
                </c:pt>
                <c:pt idx="7">
                  <c:v>17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34-405F-A94F-D7FEB366B020}"/>
            </c:ext>
          </c:extLst>
        </c:ser>
        <c:ser>
          <c:idx val="1"/>
          <c:order val="1"/>
          <c:tx>
            <c:strRef>
              <c:f>ANUAL!$E$2300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ANUAL!$A$2301:$A$2309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ANUAL!$E$2301:$E$2309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119</c:v>
                </c:pt>
                <c:pt idx="3">
                  <c:v>32</c:v>
                </c:pt>
                <c:pt idx="4">
                  <c:v>18</c:v>
                </c:pt>
                <c:pt idx="5">
                  <c:v>20</c:v>
                </c:pt>
                <c:pt idx="6">
                  <c:v>14</c:v>
                </c:pt>
                <c:pt idx="7">
                  <c:v>18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334-405F-A94F-D7FEB366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896736"/>
        <c:axId val="522902616"/>
        <c:extLst xmlns:c16r2="http://schemas.microsoft.com/office/drawing/2015/06/chart"/>
      </c:barChart>
      <c:catAx>
        <c:axId val="5228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2616"/>
        <c:crosses val="autoZero"/>
        <c:auto val="1"/>
        <c:lblAlgn val="ctr"/>
        <c:lblOffset val="100"/>
        <c:noMultiLvlLbl val="0"/>
      </c:catAx>
      <c:valAx>
        <c:axId val="522902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780485026893944"/>
          <c:y val="3.4654026205213885E-2"/>
          <c:w val="0.1964207133126448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024202330674805E-2"/>
          <c:y val="0.21025608602677842"/>
          <c:w val="0.94231535670402644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ANUAL!$C$2326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ANUAL!$A$2327:$A$2335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ANUAL!$C$2327:$C$2335</c:f>
              <c:numCache>
                <c:formatCode>#,##0</c:formatCode>
                <c:ptCount val="9"/>
                <c:pt idx="0">
                  <c:v>843</c:v>
                </c:pt>
                <c:pt idx="1">
                  <c:v>3127</c:v>
                </c:pt>
                <c:pt idx="2">
                  <c:v>4246</c:v>
                </c:pt>
                <c:pt idx="3">
                  <c:v>1329</c:v>
                </c:pt>
                <c:pt idx="4">
                  <c:v>610</c:v>
                </c:pt>
                <c:pt idx="5">
                  <c:v>1562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51-419C-BB58-2A173A102448}"/>
            </c:ext>
          </c:extLst>
        </c:ser>
        <c:ser>
          <c:idx val="1"/>
          <c:order val="1"/>
          <c:tx>
            <c:strRef>
              <c:f>ANUAL!$E$2326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ANUAL!$A$2327:$A$2335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ANUAL!$E$2327:$E$2335</c:f>
              <c:numCache>
                <c:formatCode>#,##0</c:formatCode>
                <c:ptCount val="9"/>
                <c:pt idx="0">
                  <c:v>841</c:v>
                </c:pt>
                <c:pt idx="1">
                  <c:v>2903</c:v>
                </c:pt>
                <c:pt idx="2">
                  <c:v>4444</c:v>
                </c:pt>
                <c:pt idx="3">
                  <c:v>1226</c:v>
                </c:pt>
                <c:pt idx="4">
                  <c:v>560</c:v>
                </c:pt>
                <c:pt idx="5">
                  <c:v>1565</c:v>
                </c:pt>
                <c:pt idx="6">
                  <c:v>455</c:v>
                </c:pt>
                <c:pt idx="7">
                  <c:v>967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51-419C-BB58-2A173A102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903008"/>
        <c:axId val="522897520"/>
        <c:extLst xmlns:c16r2="http://schemas.microsoft.com/office/drawing/2015/06/chart"/>
      </c:barChart>
      <c:catAx>
        <c:axId val="52290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7520"/>
        <c:crosses val="autoZero"/>
        <c:auto val="1"/>
        <c:lblAlgn val="ctr"/>
        <c:lblOffset val="100"/>
        <c:noMultiLvlLbl val="0"/>
      </c:catAx>
      <c:valAx>
        <c:axId val="52289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63306232984553"/>
          <c:y val="5.4527401997539429E-2"/>
          <c:w val="0.2108568043586840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344635941290326E-2"/>
          <c:y val="0.21025608602677842"/>
          <c:w val="0.9469949986190143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ANUAL!$C$2370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ANUAL!$A$2371:$A$2379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ANUAL!$C$2371:$C$2379</c:f>
              <c:numCache>
                <c:formatCode>#,##0</c:formatCode>
                <c:ptCount val="9"/>
                <c:pt idx="0">
                  <c:v>404</c:v>
                </c:pt>
                <c:pt idx="1">
                  <c:v>153</c:v>
                </c:pt>
                <c:pt idx="2">
                  <c:v>337</c:v>
                </c:pt>
                <c:pt idx="3">
                  <c:v>26</c:v>
                </c:pt>
                <c:pt idx="4">
                  <c:v>398</c:v>
                </c:pt>
                <c:pt idx="5">
                  <c:v>269</c:v>
                </c:pt>
                <c:pt idx="6">
                  <c:v>90</c:v>
                </c:pt>
                <c:pt idx="7">
                  <c:v>202</c:v>
                </c:pt>
                <c:pt idx="8">
                  <c:v>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FB-4628-97E4-0CB3C0755BA1}"/>
            </c:ext>
          </c:extLst>
        </c:ser>
        <c:ser>
          <c:idx val="1"/>
          <c:order val="1"/>
          <c:tx>
            <c:strRef>
              <c:f>ANUAL!$E$2370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ANUAL!$A$2371:$A$2379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ANUAL!$E$2371:$E$2379</c:f>
              <c:numCache>
                <c:formatCode>#,##0</c:formatCode>
                <c:ptCount val="9"/>
                <c:pt idx="0">
                  <c:v>474</c:v>
                </c:pt>
                <c:pt idx="1">
                  <c:v>196</c:v>
                </c:pt>
                <c:pt idx="2">
                  <c:v>404</c:v>
                </c:pt>
                <c:pt idx="3">
                  <c:v>39</c:v>
                </c:pt>
                <c:pt idx="4">
                  <c:v>387</c:v>
                </c:pt>
                <c:pt idx="5">
                  <c:v>301</c:v>
                </c:pt>
                <c:pt idx="6">
                  <c:v>112</c:v>
                </c:pt>
                <c:pt idx="7">
                  <c:v>230</c:v>
                </c:pt>
                <c:pt idx="8">
                  <c:v>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FB-4628-97E4-0CB3C075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898304"/>
        <c:axId val="522899872"/>
        <c:extLst xmlns:c16r2="http://schemas.microsoft.com/office/drawing/2015/06/chart"/>
      </c:barChart>
      <c:catAx>
        <c:axId val="52289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9872"/>
        <c:crosses val="autoZero"/>
        <c:auto val="1"/>
        <c:lblAlgn val="ctr"/>
        <c:lblOffset val="100"/>
        <c:noMultiLvlLbl val="0"/>
      </c:catAx>
      <c:valAx>
        <c:axId val="52289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62850488835692"/>
          <c:y val="5.8541953006361322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181336596240807E-2"/>
          <c:y val="0.21025608602677842"/>
          <c:w val="0.94315829796406381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ANUAL!$C$2396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ANUAL!$A$2397:$A$2405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ANUAL!$C$2397:$C$2405</c:f>
              <c:numCache>
                <c:formatCode>#,##0</c:formatCode>
                <c:ptCount val="9"/>
                <c:pt idx="0">
                  <c:v>3175</c:v>
                </c:pt>
                <c:pt idx="1">
                  <c:v>999</c:v>
                </c:pt>
                <c:pt idx="2">
                  <c:v>1848</c:v>
                </c:pt>
                <c:pt idx="3">
                  <c:v>204</c:v>
                </c:pt>
                <c:pt idx="4">
                  <c:v>2031</c:v>
                </c:pt>
                <c:pt idx="5">
                  <c:v>2767</c:v>
                </c:pt>
                <c:pt idx="6">
                  <c:v>536</c:v>
                </c:pt>
                <c:pt idx="7">
                  <c:v>1188</c:v>
                </c:pt>
                <c:pt idx="8">
                  <c:v>1385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90-4CAA-A2B9-553B13AB5946}"/>
            </c:ext>
          </c:extLst>
        </c:ser>
        <c:ser>
          <c:idx val="1"/>
          <c:order val="1"/>
          <c:tx>
            <c:strRef>
              <c:f>ANUAL!$E$2396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ANUAL!$A$2397:$A$2405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ANUAL!$E$2397:$E$2405</c:f>
              <c:numCache>
                <c:formatCode>#,##0</c:formatCode>
                <c:ptCount val="9"/>
                <c:pt idx="0">
                  <c:v>3663</c:v>
                </c:pt>
                <c:pt idx="1">
                  <c:v>1237</c:v>
                </c:pt>
                <c:pt idx="2">
                  <c:v>2266</c:v>
                </c:pt>
                <c:pt idx="3">
                  <c:v>317</c:v>
                </c:pt>
                <c:pt idx="4">
                  <c:v>1998</c:v>
                </c:pt>
                <c:pt idx="5">
                  <c:v>3056</c:v>
                </c:pt>
                <c:pt idx="6">
                  <c:v>692</c:v>
                </c:pt>
                <c:pt idx="7">
                  <c:v>1376</c:v>
                </c:pt>
                <c:pt idx="8">
                  <c:v>1606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90-4CAA-A2B9-553B13AB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906536"/>
        <c:axId val="522904184"/>
        <c:extLst xmlns:c16r2="http://schemas.microsoft.com/office/drawing/2015/06/chart"/>
      </c:barChart>
      <c:catAx>
        <c:axId val="52290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4184"/>
        <c:crosses val="autoZero"/>
        <c:auto val="1"/>
        <c:lblAlgn val="ctr"/>
        <c:lblOffset val="100"/>
        <c:noMultiLvlLbl val="0"/>
      </c:catAx>
      <c:valAx>
        <c:axId val="522904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50533554401813"/>
          <c:y val="5.4527401997539429E-2"/>
          <c:w val="0.20027033759158866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884037222619904E-2"/>
          <c:y val="0.21025608602677842"/>
          <c:w val="0.95245559945665348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ANUAL!$C$2440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ANUAL!$A$2441:$A$2449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ANUAL!$C$2441:$C$2449</c:f>
              <c:numCache>
                <c:formatCode>#,##0</c:formatCode>
                <c:ptCount val="9"/>
                <c:pt idx="0">
                  <c:v>67</c:v>
                </c:pt>
                <c:pt idx="1">
                  <c:v>35</c:v>
                </c:pt>
                <c:pt idx="2">
                  <c:v>52</c:v>
                </c:pt>
                <c:pt idx="3">
                  <c:v>10</c:v>
                </c:pt>
                <c:pt idx="4">
                  <c:v>86</c:v>
                </c:pt>
                <c:pt idx="5">
                  <c:v>53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9A-4B9C-832C-0DF0F1DF9115}"/>
            </c:ext>
          </c:extLst>
        </c:ser>
        <c:ser>
          <c:idx val="1"/>
          <c:order val="1"/>
          <c:tx>
            <c:strRef>
              <c:f>ANUAL!$E$2440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ANUAL!$A$2441:$A$2449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ANUAL!$E$2441:$E$2449</c:f>
              <c:numCache>
                <c:formatCode>#,##0</c:formatCode>
                <c:ptCount val="9"/>
                <c:pt idx="0">
                  <c:v>74</c:v>
                </c:pt>
                <c:pt idx="1">
                  <c:v>42</c:v>
                </c:pt>
                <c:pt idx="2">
                  <c:v>54</c:v>
                </c:pt>
                <c:pt idx="3">
                  <c:v>10</c:v>
                </c:pt>
                <c:pt idx="4">
                  <c:v>86</c:v>
                </c:pt>
                <c:pt idx="5">
                  <c:v>58</c:v>
                </c:pt>
                <c:pt idx="6">
                  <c:v>25</c:v>
                </c:pt>
                <c:pt idx="7">
                  <c:v>27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9A-4B9C-832C-0DF0F1DF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900264"/>
        <c:axId val="522906928"/>
        <c:extLst xmlns:c16r2="http://schemas.microsoft.com/office/drawing/2015/06/chart"/>
      </c:barChart>
      <c:catAx>
        <c:axId val="522900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6928"/>
        <c:crosses val="autoZero"/>
        <c:auto val="1"/>
        <c:lblAlgn val="ctr"/>
        <c:lblOffset val="100"/>
        <c:noMultiLvlLbl val="0"/>
      </c:catAx>
      <c:valAx>
        <c:axId val="52290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84244419920347"/>
          <c:y val="5.4527325316830445E-2"/>
          <c:w val="0.2031575558007965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058862087453661E-2"/>
          <c:y val="0.21025608602677842"/>
          <c:w val="0.94028077247285091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ANUAL!$C$2466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ANUAL!$A$2467:$A$2475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ANUAL!$C$2467:$C$2475</c:f>
              <c:numCache>
                <c:formatCode>#,##0</c:formatCode>
                <c:ptCount val="9"/>
                <c:pt idx="0">
                  <c:v>949</c:v>
                </c:pt>
                <c:pt idx="1">
                  <c:v>708</c:v>
                </c:pt>
                <c:pt idx="2">
                  <c:v>1024</c:v>
                </c:pt>
                <c:pt idx="3">
                  <c:v>205</c:v>
                </c:pt>
                <c:pt idx="4">
                  <c:v>1836</c:v>
                </c:pt>
                <c:pt idx="5">
                  <c:v>902</c:v>
                </c:pt>
                <c:pt idx="6">
                  <c:v>421</c:v>
                </c:pt>
                <c:pt idx="7">
                  <c:v>400</c:v>
                </c:pt>
                <c:pt idx="8">
                  <c:v>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32-4733-A5F0-9461B56E82CF}"/>
            </c:ext>
          </c:extLst>
        </c:ser>
        <c:ser>
          <c:idx val="1"/>
          <c:order val="1"/>
          <c:tx>
            <c:strRef>
              <c:f>ANUAL!$E$2466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ANUAL!$A$2467:$A$2475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ANUAL!$E$2467:$E$2475</c:f>
              <c:numCache>
                <c:formatCode>#,##0</c:formatCode>
                <c:ptCount val="9"/>
                <c:pt idx="0">
                  <c:v>1021</c:v>
                </c:pt>
                <c:pt idx="1">
                  <c:v>820</c:v>
                </c:pt>
                <c:pt idx="2">
                  <c:v>1101</c:v>
                </c:pt>
                <c:pt idx="3">
                  <c:v>205</c:v>
                </c:pt>
                <c:pt idx="4">
                  <c:v>1832</c:v>
                </c:pt>
                <c:pt idx="5">
                  <c:v>1021</c:v>
                </c:pt>
                <c:pt idx="6">
                  <c:v>432</c:v>
                </c:pt>
                <c:pt idx="7">
                  <c:v>446</c:v>
                </c:pt>
                <c:pt idx="8">
                  <c:v>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B32-4733-A5F0-9461B56E8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907320"/>
        <c:axId val="522895952"/>
        <c:extLst xmlns:c16r2="http://schemas.microsoft.com/office/drawing/2015/06/chart"/>
      </c:barChart>
      <c:catAx>
        <c:axId val="522907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5952"/>
        <c:crosses val="autoZero"/>
        <c:auto val="1"/>
        <c:lblAlgn val="ctr"/>
        <c:lblOffset val="100"/>
        <c:noMultiLvlLbl val="0"/>
      </c:catAx>
      <c:valAx>
        <c:axId val="52289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7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048154101369249"/>
          <c:y val="5.4527325316830445E-2"/>
          <c:w val="0.219518458986307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PROV'!$C$153:$N$153</c:f>
              <c:numCache>
                <c:formatCode>General</c:formatCode>
                <c:ptCount val="12"/>
                <c:pt idx="0">
                  <c:v>47220</c:v>
                </c:pt>
                <c:pt idx="1">
                  <c:v>50687</c:v>
                </c:pt>
                <c:pt idx="2">
                  <c:v>71114</c:v>
                </c:pt>
                <c:pt idx="3">
                  <c:v>95073</c:v>
                </c:pt>
                <c:pt idx="4">
                  <c:v>103527</c:v>
                </c:pt>
                <c:pt idx="5">
                  <c:v>99112</c:v>
                </c:pt>
                <c:pt idx="6">
                  <c:v>114636</c:v>
                </c:pt>
                <c:pt idx="7">
                  <c:v>158387</c:v>
                </c:pt>
                <c:pt idx="8">
                  <c:v>93311</c:v>
                </c:pt>
                <c:pt idx="9">
                  <c:v>99082</c:v>
                </c:pt>
                <c:pt idx="10">
                  <c:v>64582</c:v>
                </c:pt>
                <c:pt idx="11">
                  <c:v>60421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DF-4C72-BD53-47767283918B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PROV'!$C$152:$N$152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PROV'!$C$154:$N$154</c:f>
              <c:numCache>
                <c:formatCode>General</c:formatCode>
                <c:ptCount val="12"/>
                <c:pt idx="0">
                  <c:v>85042</c:v>
                </c:pt>
                <c:pt idx="1">
                  <c:v>85884</c:v>
                </c:pt>
                <c:pt idx="2">
                  <c:v>114119</c:v>
                </c:pt>
                <c:pt idx="3">
                  <c:v>156290</c:v>
                </c:pt>
                <c:pt idx="4">
                  <c:v>154386</c:v>
                </c:pt>
                <c:pt idx="5">
                  <c:v>147223</c:v>
                </c:pt>
                <c:pt idx="6">
                  <c:v>190603</c:v>
                </c:pt>
                <c:pt idx="7">
                  <c:v>316908</c:v>
                </c:pt>
                <c:pt idx="8">
                  <c:v>146607</c:v>
                </c:pt>
                <c:pt idx="9">
                  <c:v>162033</c:v>
                </c:pt>
                <c:pt idx="10">
                  <c:v>100221</c:v>
                </c:pt>
                <c:pt idx="11">
                  <c:v>101922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DF-4C72-BD53-47767283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505264"/>
        <c:axId val="317505656"/>
      </c:barChart>
      <c:catAx>
        <c:axId val="31750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5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505656"/>
        <c:scaling>
          <c:orientation val="minMax"/>
          <c:max val="3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5264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4437650881032421E-2"/>
          <c:y val="0.21025608602677842"/>
          <c:w val="0.94390196211146959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ANUAL!$C$2508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ANUAL!$A$2509:$A$2517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ANUAL!$C$2509:$C$2517</c:f>
              <c:numCache>
                <c:formatCode>#,##0</c:formatCode>
                <c:ptCount val="9"/>
                <c:pt idx="0">
                  <c:v>610</c:v>
                </c:pt>
                <c:pt idx="1">
                  <c:v>858</c:v>
                </c:pt>
                <c:pt idx="2">
                  <c:v>1250</c:v>
                </c:pt>
                <c:pt idx="3">
                  <c:v>343</c:v>
                </c:pt>
                <c:pt idx="4">
                  <c:v>712</c:v>
                </c:pt>
                <c:pt idx="5">
                  <c:v>526</c:v>
                </c:pt>
                <c:pt idx="6">
                  <c:v>334</c:v>
                </c:pt>
                <c:pt idx="7">
                  <c:v>871</c:v>
                </c:pt>
                <c:pt idx="8">
                  <c:v>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3-4764-B996-09AF053F7C14}"/>
            </c:ext>
          </c:extLst>
        </c:ser>
        <c:ser>
          <c:idx val="1"/>
          <c:order val="1"/>
          <c:tx>
            <c:strRef>
              <c:f>ANUAL!$E$2508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ANUAL!$A$2509:$A$2517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ANUAL!$E$2509:$E$2517</c:f>
              <c:numCache>
                <c:formatCode>#,##0</c:formatCode>
                <c:ptCount val="9"/>
                <c:pt idx="0">
                  <c:v>611</c:v>
                </c:pt>
                <c:pt idx="1">
                  <c:v>853</c:v>
                </c:pt>
                <c:pt idx="2">
                  <c:v>1265</c:v>
                </c:pt>
                <c:pt idx="3">
                  <c:v>345</c:v>
                </c:pt>
                <c:pt idx="4">
                  <c:v>723</c:v>
                </c:pt>
                <c:pt idx="5">
                  <c:v>531</c:v>
                </c:pt>
                <c:pt idx="6">
                  <c:v>341</c:v>
                </c:pt>
                <c:pt idx="7">
                  <c:v>875</c:v>
                </c:pt>
                <c:pt idx="8">
                  <c:v>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CB3-4764-B996-09AF053F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904576"/>
        <c:axId val="522904968"/>
        <c:extLst xmlns:c16r2="http://schemas.microsoft.com/office/drawing/2015/06/chart"/>
      </c:barChart>
      <c:catAx>
        <c:axId val="52290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4968"/>
        <c:crosses val="autoZero"/>
        <c:auto val="1"/>
        <c:lblAlgn val="ctr"/>
        <c:lblOffset val="100"/>
        <c:noMultiLvlLbl val="0"/>
      </c:catAx>
      <c:valAx>
        <c:axId val="52290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588003812946739"/>
          <c:y val="5.4527325316830459E-2"/>
          <c:w val="0.19738311938238082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280150473696139E-2"/>
          <c:y val="0.21025608602677842"/>
          <c:w val="0.93705943074032239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ANUAL!$C$2534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ANUAL!$A$2535:$A$2543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ANUAL!$C$2535:$C$2543</c:f>
              <c:numCache>
                <c:formatCode>#,##0</c:formatCode>
                <c:ptCount val="9"/>
                <c:pt idx="0">
                  <c:v>59182</c:v>
                </c:pt>
                <c:pt idx="1">
                  <c:v>72808</c:v>
                </c:pt>
                <c:pt idx="2">
                  <c:v>76312</c:v>
                </c:pt>
                <c:pt idx="3">
                  <c:v>30074</c:v>
                </c:pt>
                <c:pt idx="4">
                  <c:v>54044</c:v>
                </c:pt>
                <c:pt idx="5">
                  <c:v>58719</c:v>
                </c:pt>
                <c:pt idx="6">
                  <c:v>27884</c:v>
                </c:pt>
                <c:pt idx="7">
                  <c:v>92730</c:v>
                </c:pt>
                <c:pt idx="8">
                  <c:v>38277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C-4A5D-A89A-F9743E7CE642}"/>
            </c:ext>
          </c:extLst>
        </c:ser>
        <c:ser>
          <c:idx val="1"/>
          <c:order val="1"/>
          <c:tx>
            <c:strRef>
              <c:f>ANUAL!$E$2534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ANUAL!$A$2535:$A$2543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ANUAL!$E$2535:$E$2543</c:f>
              <c:numCache>
                <c:formatCode>#,##0</c:formatCode>
                <c:ptCount val="9"/>
                <c:pt idx="0">
                  <c:v>60473</c:v>
                </c:pt>
                <c:pt idx="1">
                  <c:v>73048</c:v>
                </c:pt>
                <c:pt idx="2">
                  <c:v>76587</c:v>
                </c:pt>
                <c:pt idx="3">
                  <c:v>29864</c:v>
                </c:pt>
                <c:pt idx="4">
                  <c:v>55017</c:v>
                </c:pt>
                <c:pt idx="5">
                  <c:v>58449</c:v>
                </c:pt>
                <c:pt idx="6">
                  <c:v>28590</c:v>
                </c:pt>
                <c:pt idx="7">
                  <c:v>93271</c:v>
                </c:pt>
                <c:pt idx="8">
                  <c:v>38225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7C-4A5D-A89A-F9743E7C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898696"/>
        <c:axId val="522899480"/>
        <c:extLst xmlns:c16r2="http://schemas.microsoft.com/office/drawing/2015/06/chart"/>
      </c:barChart>
      <c:catAx>
        <c:axId val="522898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9480"/>
        <c:crosses val="autoZero"/>
        <c:auto val="1"/>
        <c:lblAlgn val="ctr"/>
        <c:lblOffset val="100"/>
        <c:noMultiLvlLbl val="0"/>
      </c:catAx>
      <c:valAx>
        <c:axId val="522899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898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TOTAL EN 2020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5776038521500602"/>
          <c:y val="2.1751409951243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9F-4C33-89F8-DBF8374849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9F-4C33-89F8-DBF8374849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19F-4C33-89F8-DBF8374849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19F-4C33-89F8-DBF8374849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19F-4C33-89F8-DBF8374849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19F-4C33-89F8-DBF8374849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19F-4C33-89F8-DBF837484940}"/>
              </c:ext>
            </c:extLst>
          </c:dPt>
          <c:dLbls>
            <c:dLbl>
              <c:idx val="0"/>
              <c:layout>
                <c:manualLayout>
                  <c:x val="2.893711741791867E-2"/>
                  <c:y val="0.115942011913431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2259321090706732E-2"/>
                  <c:y val="-2.24403894025998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3372374780364497E-2"/>
                  <c:y val="-1.472466496233578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19F-4C33-89F8-DBF837484940}"/>
                </c:ext>
                <c:ext xmlns:c15="http://schemas.microsoft.com/office/drawing/2012/chart" uri="{CE6537A1-D6FC-4f65-9D91-7224C49458BB}">
                  <c15:layout>
                    <c:manualLayout>
                      <c:w val="0.26400676543144957"/>
                      <c:h val="0.17961676408995825"/>
                    </c:manualLayout>
                  </c15:layout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4.2292710072342712E-2"/>
                  <c:y val="-1.12201947012998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19F-4C33-89F8-DBF83748494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ANUAL!$A$2580:$A$2586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ANUAL!$D$2580:$D$2586</c:f>
              <c:numCache>
                <c:formatCode>#,##0</c:formatCode>
                <c:ptCount val="7"/>
                <c:pt idx="0">
                  <c:v>195695956.46949822</c:v>
                </c:pt>
                <c:pt idx="1">
                  <c:v>251847527.30233741</c:v>
                </c:pt>
                <c:pt idx="2">
                  <c:v>107390913.11616108</c:v>
                </c:pt>
                <c:pt idx="3">
                  <c:v>158374124.71524087</c:v>
                </c:pt>
                <c:pt idx="4">
                  <c:v>68845213.93335031</c:v>
                </c:pt>
                <c:pt idx="5">
                  <c:v>86839101.12195079</c:v>
                </c:pt>
                <c:pt idx="6">
                  <c:v>24874963.413303863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19F-4C33-89F8-DBF83748494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DEL GASTO TURÍSTICO TOTAL</a:t>
            </a:r>
          </a:p>
        </c:rich>
      </c:tx>
      <c:layout>
        <c:manualLayout>
          <c:xMode val="edge"/>
          <c:yMode val="edge"/>
          <c:x val="0.32148363784174028"/>
          <c:y val="9.852969313415262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7775746389920474E-2"/>
          <c:y val="0.20496780030155801"/>
          <c:w val="0.93230691456131931"/>
          <c:h val="0.6883350644999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ANUAL!$A$2645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ANUAL!$B$2644:$J$2644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ANUAL!$B$2645:$J$2645</c:f>
              <c:numCache>
                <c:formatCode>#,##0</c:formatCode>
                <c:ptCount val="9"/>
                <c:pt idx="0">
                  <c:v>23391416.718689986</c:v>
                </c:pt>
                <c:pt idx="1">
                  <c:v>19225450.967290137</c:v>
                </c:pt>
                <c:pt idx="2">
                  <c:v>27528505.441097427</c:v>
                </c:pt>
                <c:pt idx="3">
                  <c:v>13704985.462535707</c:v>
                </c:pt>
                <c:pt idx="4">
                  <c:v>29694591.529717021</c:v>
                </c:pt>
                <c:pt idx="5">
                  <c:v>20526706.993014243</c:v>
                </c:pt>
                <c:pt idx="6">
                  <c:v>26379248.045198858</c:v>
                </c:pt>
                <c:pt idx="7">
                  <c:v>21446066.086964317</c:v>
                </c:pt>
                <c:pt idx="8">
                  <c:v>13830829.326948263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C7-4133-A60E-0C75C4941E3F}"/>
            </c:ext>
          </c:extLst>
        </c:ser>
        <c:ser>
          <c:idx val="2"/>
          <c:order val="1"/>
          <c:tx>
            <c:strRef>
              <c:f>ANUAL!$A$2646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ANUAL!$B$2644:$J$2644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ANUAL!$B$2646:$J$2646</c:f>
              <c:numCache>
                <c:formatCode>#,##0</c:formatCode>
                <c:ptCount val="9"/>
                <c:pt idx="0">
                  <c:v>26835427.551257774</c:v>
                </c:pt>
                <c:pt idx="1">
                  <c:v>20447316.454361774</c:v>
                </c:pt>
                <c:pt idx="2">
                  <c:v>36730703.164262667</c:v>
                </c:pt>
                <c:pt idx="3">
                  <c:v>10357383.299282908</c:v>
                </c:pt>
                <c:pt idx="4">
                  <c:v>36524697.655593976</c:v>
                </c:pt>
                <c:pt idx="5">
                  <c:v>31982423.440371677</c:v>
                </c:pt>
                <c:pt idx="6">
                  <c:v>41510035.974294074</c:v>
                </c:pt>
                <c:pt idx="7">
                  <c:v>31637986.901220806</c:v>
                </c:pt>
                <c:pt idx="8">
                  <c:v>15821552.861691769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C7-4133-A60E-0C75C4941E3F}"/>
            </c:ext>
          </c:extLst>
        </c:ser>
        <c:ser>
          <c:idx val="4"/>
          <c:order val="2"/>
          <c:tx>
            <c:strRef>
              <c:f>ANUAL!$A$2647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ANUAL!$B$2644:$J$2644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ANUAL!$B$2647:$J$2647</c:f>
              <c:numCache>
                <c:formatCode>#,##0</c:formatCode>
                <c:ptCount val="9"/>
                <c:pt idx="0">
                  <c:v>6818566.9605753673</c:v>
                </c:pt>
                <c:pt idx="1">
                  <c:v>20117597.306345876</c:v>
                </c:pt>
                <c:pt idx="2">
                  <c:v>16213267.131995562</c:v>
                </c:pt>
                <c:pt idx="3">
                  <c:v>4441299.1931046648</c:v>
                </c:pt>
                <c:pt idx="4">
                  <c:v>8908560.458353499</c:v>
                </c:pt>
                <c:pt idx="5">
                  <c:v>14317192.06755588</c:v>
                </c:pt>
                <c:pt idx="6">
                  <c:v>21697791.037851512</c:v>
                </c:pt>
                <c:pt idx="7">
                  <c:v>9717429.7618923225</c:v>
                </c:pt>
                <c:pt idx="8">
                  <c:v>5159209.1984863766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C7-4133-A60E-0C75C4941E3F}"/>
            </c:ext>
          </c:extLst>
        </c:ser>
        <c:ser>
          <c:idx val="7"/>
          <c:order val="3"/>
          <c:tx>
            <c:strRef>
              <c:f>ANUAL!$A$2648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ANUAL!$B$2644:$J$2644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ANUAL!$B$2648:$J$2648</c:f>
              <c:numCache>
                <c:formatCode>#,##0</c:formatCode>
                <c:ptCount val="9"/>
                <c:pt idx="0">
                  <c:v>13889558.196084347</c:v>
                </c:pt>
                <c:pt idx="1">
                  <c:v>17360276.791102197</c:v>
                </c:pt>
                <c:pt idx="2">
                  <c:v>17363221.662363298</c:v>
                </c:pt>
                <c:pt idx="3">
                  <c:v>5084782.5529959947</c:v>
                </c:pt>
                <c:pt idx="4">
                  <c:v>34646276.528356761</c:v>
                </c:pt>
                <c:pt idx="5">
                  <c:v>22207809.07923976</c:v>
                </c:pt>
                <c:pt idx="6">
                  <c:v>14940264.642854109</c:v>
                </c:pt>
                <c:pt idx="7">
                  <c:v>22904240.907364402</c:v>
                </c:pt>
                <c:pt idx="8">
                  <c:v>9945850.2529222388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C7-4133-A60E-0C75C4941E3F}"/>
            </c:ext>
          </c:extLst>
        </c:ser>
        <c:ser>
          <c:idx val="1"/>
          <c:order val="4"/>
          <c:tx>
            <c:strRef>
              <c:f>ANUAL!$A$2649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ANUAL!$B$2644:$J$2644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ANUAL!$B$2649:$J$2649</c:f>
              <c:numCache>
                <c:formatCode>#,##0</c:formatCode>
                <c:ptCount val="9"/>
                <c:pt idx="0">
                  <c:v>3755536.2327985084</c:v>
                </c:pt>
                <c:pt idx="1">
                  <c:v>7041690.6067693513</c:v>
                </c:pt>
                <c:pt idx="2">
                  <c:v>10536374.230391959</c:v>
                </c:pt>
                <c:pt idx="3">
                  <c:v>2930505.9607304689</c:v>
                </c:pt>
                <c:pt idx="4">
                  <c:v>5441928.6348059336</c:v>
                </c:pt>
                <c:pt idx="5">
                  <c:v>7317960.1430181228</c:v>
                </c:pt>
                <c:pt idx="6">
                  <c:v>15600777.981166232</c:v>
                </c:pt>
                <c:pt idx="7">
                  <c:v>7457650.9144491833</c:v>
                </c:pt>
                <c:pt idx="8">
                  <c:v>8762789.2292205431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C7-4133-A60E-0C75C4941E3F}"/>
            </c:ext>
          </c:extLst>
        </c:ser>
        <c:ser>
          <c:idx val="3"/>
          <c:order val="5"/>
          <c:tx>
            <c:strRef>
              <c:f>ANUAL!$A$2650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ANUAL!$B$2644:$J$2644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ANUAL!$B$2650:$J$2650</c:f>
              <c:numCache>
                <c:formatCode>#,##0</c:formatCode>
                <c:ptCount val="9"/>
                <c:pt idx="0">
                  <c:v>3831440.1720934794</c:v>
                </c:pt>
                <c:pt idx="1">
                  <c:v>8102313.1220591385</c:v>
                </c:pt>
                <c:pt idx="2">
                  <c:v>9207008.2344270106</c:v>
                </c:pt>
                <c:pt idx="3">
                  <c:v>2936384.9369278587</c:v>
                </c:pt>
                <c:pt idx="4">
                  <c:v>22202033.725705076</c:v>
                </c:pt>
                <c:pt idx="5">
                  <c:v>12288312.322037447</c:v>
                </c:pt>
                <c:pt idx="6">
                  <c:v>12088060.833715435</c:v>
                </c:pt>
                <c:pt idx="7">
                  <c:v>8714176.0541010089</c:v>
                </c:pt>
                <c:pt idx="8">
                  <c:v>7469371.7208843436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DC7-4133-A60E-0C75C4941E3F}"/>
            </c:ext>
          </c:extLst>
        </c:ser>
        <c:ser>
          <c:idx val="5"/>
          <c:order val="6"/>
          <c:tx>
            <c:strRef>
              <c:f>ANUAL!$A$2651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ANUAL!$B$2644:$J$2644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ANUAL!$B$2651:$J$2651</c:f>
              <c:numCache>
                <c:formatCode>#,##0</c:formatCode>
                <c:ptCount val="9"/>
                <c:pt idx="0">
                  <c:v>376204.74690538121</c:v>
                </c:pt>
                <c:pt idx="1">
                  <c:v>455072.35724712897</c:v>
                </c:pt>
                <c:pt idx="2">
                  <c:v>497091.2202731279</c:v>
                </c:pt>
                <c:pt idx="3">
                  <c:v>765298.58838227519</c:v>
                </c:pt>
                <c:pt idx="4">
                  <c:v>391299.94759398152</c:v>
                </c:pt>
                <c:pt idx="5">
                  <c:v>3624010.0663703796</c:v>
                </c:pt>
                <c:pt idx="6">
                  <c:v>824487.5948622009</c:v>
                </c:pt>
                <c:pt idx="7">
                  <c:v>17902557.949558962</c:v>
                </c:pt>
                <c:pt idx="8">
                  <c:v>38940.942110428252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DC7-4133-A60E-0C75C494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2901832"/>
        <c:axId val="522901048"/>
      </c:barChart>
      <c:catAx>
        <c:axId val="522901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1048"/>
        <c:crosses val="autoZero"/>
        <c:auto val="1"/>
        <c:lblAlgn val="ctr"/>
        <c:lblOffset val="100"/>
        <c:noMultiLvlLbl val="0"/>
      </c:catAx>
      <c:valAx>
        <c:axId val="522901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1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3.5515615314141514E-3"/>
          <c:y val="8.1272440944881896E-2"/>
          <c:w val="0.98878927198039446"/>
          <c:h val="0.115201072206399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 TOTAL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515606863883053"/>
          <c:y val="0.24866623934042922"/>
          <c:w val="0.3308457508548483"/>
          <c:h val="0.66700650381257431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64-484A-A866-F2047D19FD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64-484A-A866-F2047D19FD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64-484A-A866-F2047D19FD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64-484A-A866-F2047D19FD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E64-484A-A866-F2047D19FD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E64-484A-A866-F2047D19FD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E64-484A-A866-F2047D19FDB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E64-484A-A866-F2047D19FD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AE64-484A-A866-F2047D19FDBB}"/>
              </c:ext>
            </c:extLst>
          </c:dPt>
          <c:dLbls>
            <c:dLbl>
              <c:idx val="0"/>
              <c:layout>
                <c:manualLayout>
                  <c:x val="-1.1952191235059834E-2"/>
                  <c:y val="-1.60642621080422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944223107569721E-2"/>
                  <c:y val="1.20481965810317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7888446215139587E-2"/>
                  <c:y val="1.20481965810317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792828685258964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9601593625498006E-3"/>
                  <c:y val="1.60642621080421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9760956175298804E-3"/>
                  <c:y val="1.20481965810315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390438247011956E-2"/>
                  <c:y val="-8.03213105402121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9840637450199202E-3"/>
                  <c:y val="3.61445897430950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792828685258957E-2"/>
                  <c:y val="-4.016065527010570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AE64-484A-A866-F2047D19FD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ANUAL!$B$2644:$J$2644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ANUAL!$B$2652:$J$2652</c:f>
              <c:numCache>
                <c:formatCode>#,##0</c:formatCode>
                <c:ptCount val="9"/>
                <c:pt idx="0">
                  <c:v>78898150.578404844</c:v>
                </c:pt>
                <c:pt idx="1">
                  <c:v>92749717.605175614</c:v>
                </c:pt>
                <c:pt idx="2">
                  <c:v>118076171.08481103</c:v>
                </c:pt>
                <c:pt idx="3">
                  <c:v>40220639.993959889</c:v>
                </c:pt>
                <c:pt idx="4">
                  <c:v>137809388.48012626</c:v>
                </c:pt>
                <c:pt idx="5">
                  <c:v>112264414.11160752</c:v>
                </c:pt>
                <c:pt idx="6">
                  <c:v>133040666.10994242</c:v>
                </c:pt>
                <c:pt idx="7">
                  <c:v>119780108.57555099</c:v>
                </c:pt>
                <c:pt idx="8">
                  <c:v>61028543.532263964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E64-484A-A866-F2047D19FDB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TURÍSTICO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69434534648145E-2"/>
          <c:y val="0.20245499615578355"/>
          <c:w val="0.93757061687450716"/>
          <c:h val="0.71752220366393593"/>
        </c:manualLayout>
      </c:layout>
      <c:lineChart>
        <c:grouping val="standard"/>
        <c:varyColors val="0"/>
        <c:ser>
          <c:idx val="0"/>
          <c:order val="0"/>
          <c:tx>
            <c:strRef>
              <c:f>ANUAL!$A$2783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ANUAL!$B$2782:$M$2782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ANUAL!$B$2783:$M$2783</c:f>
              <c:numCache>
                <c:formatCode>#,##0</c:formatCode>
                <c:ptCount val="12"/>
                <c:pt idx="0">
                  <c:v>26557748.471372809</c:v>
                </c:pt>
                <c:pt idx="1">
                  <c:v>31217003.283590194</c:v>
                </c:pt>
                <c:pt idx="2">
                  <c:v>13860091.446469514</c:v>
                </c:pt>
                <c:pt idx="3">
                  <c:v>0</c:v>
                </c:pt>
                <c:pt idx="4">
                  <c:v>1263487.9362411133</c:v>
                </c:pt>
                <c:pt idx="5">
                  <c:v>6412498.5469172914</c:v>
                </c:pt>
                <c:pt idx="6">
                  <c:v>30071582.3457493</c:v>
                </c:pt>
                <c:pt idx="7">
                  <c:v>40510584.494356357</c:v>
                </c:pt>
                <c:pt idx="8">
                  <c:v>18242780.803216148</c:v>
                </c:pt>
                <c:pt idx="9">
                  <c:v>15628578.514327547</c:v>
                </c:pt>
                <c:pt idx="10">
                  <c:v>6368607.5318785906</c:v>
                </c:pt>
                <c:pt idx="11">
                  <c:v>5562993.0953793321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6-4B57-8AEB-703E98AC7F14}"/>
            </c:ext>
          </c:extLst>
        </c:ser>
        <c:ser>
          <c:idx val="1"/>
          <c:order val="1"/>
          <c:tx>
            <c:strRef>
              <c:f>ANUAL!$A$2784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ANUAL!$B$2782:$M$2782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ANUAL!$B$2784:$M$2784</c:f>
              <c:numCache>
                <c:formatCode>#,##0</c:formatCode>
                <c:ptCount val="12"/>
                <c:pt idx="0">
                  <c:v>27143740.385811515</c:v>
                </c:pt>
                <c:pt idx="1">
                  <c:v>32148903.151275229</c:v>
                </c:pt>
                <c:pt idx="2">
                  <c:v>14590404.118364535</c:v>
                </c:pt>
                <c:pt idx="3">
                  <c:v>0</c:v>
                </c:pt>
                <c:pt idx="4">
                  <c:v>1186499.2481296037</c:v>
                </c:pt>
                <c:pt idx="5">
                  <c:v>6670919.1687935777</c:v>
                </c:pt>
                <c:pt idx="6">
                  <c:v>46931818.663784549</c:v>
                </c:pt>
                <c:pt idx="7">
                  <c:v>59735284.986312144</c:v>
                </c:pt>
                <c:pt idx="8">
                  <c:v>30239061.842331257</c:v>
                </c:pt>
                <c:pt idx="9">
                  <c:v>18477526.641152289</c:v>
                </c:pt>
                <c:pt idx="10">
                  <c:v>7968459.6694418062</c:v>
                </c:pt>
                <c:pt idx="11">
                  <c:v>6754909.4269409031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F6-4B57-8AEB-703E98AC7F14}"/>
            </c:ext>
          </c:extLst>
        </c:ser>
        <c:ser>
          <c:idx val="2"/>
          <c:order val="2"/>
          <c:tx>
            <c:strRef>
              <c:f>ANUAL!$A$2785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ANUAL!$B$2782:$M$2782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ANUAL!$B$2785:$M$2785</c:f>
              <c:numCache>
                <c:formatCode>#,##0</c:formatCode>
                <c:ptCount val="12"/>
                <c:pt idx="0">
                  <c:v>15425273.479935948</c:v>
                </c:pt>
                <c:pt idx="1">
                  <c:v>17932742.754775647</c:v>
                </c:pt>
                <c:pt idx="2">
                  <c:v>7697285.7502522357</c:v>
                </c:pt>
                <c:pt idx="3">
                  <c:v>0</c:v>
                </c:pt>
                <c:pt idx="4">
                  <c:v>634891.69854496827</c:v>
                </c:pt>
                <c:pt idx="5">
                  <c:v>3638903.7899161913</c:v>
                </c:pt>
                <c:pt idx="6">
                  <c:v>29360302.043896228</c:v>
                </c:pt>
                <c:pt idx="7">
                  <c:v>36419401.276996188</c:v>
                </c:pt>
                <c:pt idx="8">
                  <c:v>18949846.244005151</c:v>
                </c:pt>
                <c:pt idx="9">
                  <c:v>15567224.973829191</c:v>
                </c:pt>
                <c:pt idx="10">
                  <c:v>6930424.052582534</c:v>
                </c:pt>
                <c:pt idx="11">
                  <c:v>5817828.6505065728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F6-4B57-8AEB-703E98AC7F14}"/>
            </c:ext>
          </c:extLst>
        </c:ser>
        <c:ser>
          <c:idx val="3"/>
          <c:order val="3"/>
          <c:tx>
            <c:strRef>
              <c:f>ANUAL!$A$2786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ANUAL!$B$2782:$M$2782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ANUAL!$B$2786:$M$2786</c:f>
              <c:numCache>
                <c:formatCode>#,##0</c:formatCode>
                <c:ptCount val="12"/>
                <c:pt idx="0">
                  <c:v>5965161.1981712738</c:v>
                </c:pt>
                <c:pt idx="1">
                  <c:v>7068688.7441220284</c:v>
                </c:pt>
                <c:pt idx="2">
                  <c:v>2871650.1836389434</c:v>
                </c:pt>
                <c:pt idx="3">
                  <c:v>0</c:v>
                </c:pt>
                <c:pt idx="4">
                  <c:v>260397.19634589151</c:v>
                </c:pt>
                <c:pt idx="5">
                  <c:v>1687549.0354841161</c:v>
                </c:pt>
                <c:pt idx="6">
                  <c:v>26899799.11945495</c:v>
                </c:pt>
                <c:pt idx="7">
                  <c:v>32817319.958177768</c:v>
                </c:pt>
                <c:pt idx="8">
                  <c:v>17063223.179151125</c:v>
                </c:pt>
                <c:pt idx="9">
                  <c:v>7524405.9741197675</c:v>
                </c:pt>
                <c:pt idx="10">
                  <c:v>2693297.2729004314</c:v>
                </c:pt>
                <c:pt idx="11">
                  <c:v>2539421.2545947609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5F6-4B57-8AEB-703E98AC7F14}"/>
            </c:ext>
          </c:extLst>
        </c:ser>
        <c:ser>
          <c:idx val="4"/>
          <c:order val="4"/>
          <c:tx>
            <c:strRef>
              <c:f>ANUAL!$A$2787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ANUAL!$B$2782:$M$2782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ANUAL!$B$2787:$M$2787</c:f>
              <c:numCache>
                <c:formatCode>#,##0</c:formatCode>
                <c:ptCount val="12"/>
                <c:pt idx="0">
                  <c:v>6531103.0062264334</c:v>
                </c:pt>
                <c:pt idx="1">
                  <c:v>7709462.3638554942</c:v>
                </c:pt>
                <c:pt idx="2">
                  <c:v>3204308.8746024794</c:v>
                </c:pt>
                <c:pt idx="3">
                  <c:v>0</c:v>
                </c:pt>
                <c:pt idx="4">
                  <c:v>280262.04803772684</c:v>
                </c:pt>
                <c:pt idx="5">
                  <c:v>1408487.4717057121</c:v>
                </c:pt>
                <c:pt idx="6">
                  <c:v>17449968.84382093</c:v>
                </c:pt>
                <c:pt idx="7">
                  <c:v>21420401.829685122</c:v>
                </c:pt>
                <c:pt idx="8">
                  <c:v>11202529.826091023</c:v>
                </c:pt>
                <c:pt idx="9">
                  <c:v>10228375.292637676</c:v>
                </c:pt>
                <c:pt idx="10">
                  <c:v>4067286.1664602365</c:v>
                </c:pt>
                <c:pt idx="11">
                  <c:v>3336915.3988279607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5F6-4B57-8AEB-703E98AC7F14}"/>
            </c:ext>
          </c:extLst>
        </c:ser>
        <c:ser>
          <c:idx val="5"/>
          <c:order val="5"/>
          <c:tx>
            <c:strRef>
              <c:f>ANUAL!$A$2788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ANUAL!$B$2782:$M$2782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ANUAL!$B$2788:$M$2788</c:f>
              <c:numCache>
                <c:formatCode>#,##0</c:formatCode>
                <c:ptCount val="12"/>
                <c:pt idx="0">
                  <c:v>6200811.2388432426</c:v>
                </c:pt>
                <c:pt idx="1">
                  <c:v>7093300.8196130479</c:v>
                </c:pt>
                <c:pt idx="2">
                  <c:v>3186341.1256158617</c:v>
                </c:pt>
                <c:pt idx="3">
                  <c:v>0</c:v>
                </c:pt>
                <c:pt idx="4">
                  <c:v>373786.83821316884</c:v>
                </c:pt>
                <c:pt idx="5">
                  <c:v>1650456.7931433711</c:v>
                </c:pt>
                <c:pt idx="6">
                  <c:v>13596694.754472533</c:v>
                </c:pt>
                <c:pt idx="7">
                  <c:v>16671567.853569802</c:v>
                </c:pt>
                <c:pt idx="8">
                  <c:v>8884384.5604055673</c:v>
                </c:pt>
                <c:pt idx="9">
                  <c:v>7102739.9062588988</c:v>
                </c:pt>
                <c:pt idx="10">
                  <c:v>2253539.0367753622</c:v>
                </c:pt>
                <c:pt idx="11">
                  <c:v>1831591.0064394474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F6-4B57-8AEB-703E98AC7F14}"/>
            </c:ext>
          </c:extLst>
        </c:ser>
        <c:ser>
          <c:idx val="6"/>
          <c:order val="6"/>
          <c:tx>
            <c:strRef>
              <c:f>ANUAL!$A$2789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ANUAL!$B$2782:$M$2782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ANUAL!$B$2789:$M$2789</c:f>
              <c:numCache>
                <c:formatCode>#,##0</c:formatCode>
                <c:ptCount val="12"/>
                <c:pt idx="0">
                  <c:v>4167003.3258645921</c:v>
                </c:pt>
                <c:pt idx="1">
                  <c:v>4800975.5942979939</c:v>
                </c:pt>
                <c:pt idx="2">
                  <c:v>1577229.1056655971</c:v>
                </c:pt>
                <c:pt idx="3">
                  <c:v>0</c:v>
                </c:pt>
                <c:pt idx="4">
                  <c:v>306705.61854668229</c:v>
                </c:pt>
                <c:pt idx="5">
                  <c:v>798057.38562060031</c:v>
                </c:pt>
                <c:pt idx="6">
                  <c:v>2954723.5598036083</c:v>
                </c:pt>
                <c:pt idx="7">
                  <c:v>3247682.7176124994</c:v>
                </c:pt>
                <c:pt idx="8">
                  <c:v>1881337.251589457</c:v>
                </c:pt>
                <c:pt idx="9">
                  <c:v>2777713.1963755963</c:v>
                </c:pt>
                <c:pt idx="10">
                  <c:v>1200898.0187975725</c:v>
                </c:pt>
                <c:pt idx="11">
                  <c:v>1162637.6391296624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5F6-4B57-8AEB-703E98AC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02224"/>
        <c:axId val="522917120"/>
      </c:lineChart>
      <c:catAx>
        <c:axId val="52290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7120"/>
        <c:crosses val="autoZero"/>
        <c:auto val="1"/>
        <c:lblAlgn val="ctr"/>
        <c:lblOffset val="100"/>
        <c:noMultiLvlLbl val="0"/>
      </c:catAx>
      <c:valAx>
        <c:axId val="52291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9060775238743E-3"/>
          <c:y val="6.7080516450595193E-2"/>
          <c:w val="0.99028410300063829"/>
          <c:h val="0.10575943158620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5666947320934173"/>
          <c:y val="0.2486662957952869"/>
          <c:w val="0.34951096007142923"/>
          <c:h val="0.6372300285668711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FF-48EA-873B-B4C1857496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FF-48EA-873B-B4C1857496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FF-48EA-873B-B4C1857496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FF-48EA-873B-B4C1857496B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FF-48EA-873B-B4C1857496B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FF-48EA-873B-B4C1857496B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FF-48EA-873B-B4C1857496B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FF-48EA-873B-B4C1857496B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FF-48EA-873B-B4C1857496B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3BFF-48EA-873B-B4C1857496B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3BFF-48EA-873B-B4C1857496B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BFF-48EA-873B-B4C1857496BE}"/>
              </c:ext>
            </c:extLst>
          </c:dPt>
          <c:dLbls>
            <c:dLbl>
              <c:idx val="0"/>
              <c:layout>
                <c:manualLayout>
                  <c:x val="1.2121210193078789E-2"/>
                  <c:y val="-1.10497237569060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6161613590771867E-2"/>
                  <c:y val="3.3762654783699426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2222218687311113E-2"/>
                  <c:y val="-3.31491712707182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8584730997418121E-2"/>
                  <c:y val="3.88016415075187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8017968978291741E-5"/>
                  <c:y val="3.314917127071823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390751707507879E-3"/>
                  <c:y val="0.1169519003494728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0202016988464612E-2"/>
                  <c:y val="2.20994475138120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80806795385859E-3"/>
                  <c:y val="2.94659300184162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1.4141411891925179E-2"/>
                  <c:y val="-2.57826887661141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5.04162808532123E-2"/>
                  <c:y val="-3.31491712707182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BFF-48EA-873B-B4C1857496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ANUAL!$B$2782:$M$2782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ANUAL!$B$2790:$M$2790</c:f>
              <c:numCache>
                <c:formatCode>#,##0</c:formatCode>
                <c:ptCount val="12"/>
                <c:pt idx="0">
                  <c:v>91990841.106225818</c:v>
                </c:pt>
                <c:pt idx="1">
                  <c:v>107971076.71152964</c:v>
                </c:pt>
                <c:pt idx="2">
                  <c:v>46987310.604609177</c:v>
                </c:pt>
                <c:pt idx="3">
                  <c:v>0</c:v>
                </c:pt>
                <c:pt idx="4">
                  <c:v>4306030.5840591546</c:v>
                </c:pt>
                <c:pt idx="5">
                  <c:v>22266872.191580862</c:v>
                </c:pt>
                <c:pt idx="6">
                  <c:v>167264889.33098209</c:v>
                </c:pt>
                <c:pt idx="7">
                  <c:v>210822243.11670989</c:v>
                </c:pt>
                <c:pt idx="8">
                  <c:v>106463163.70678973</c:v>
                </c:pt>
                <c:pt idx="9">
                  <c:v>77306564.498700961</c:v>
                </c:pt>
                <c:pt idx="10">
                  <c:v>31482511.748836532</c:v>
                </c:pt>
                <c:pt idx="11">
                  <c:v>27006296.471818641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FF-48EA-873B-B4C1857496BE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 GASTO SEGÚN EL TIPO DE ALOJAMIENTO</a:t>
            </a:r>
          </a:p>
        </c:rich>
      </c:tx>
      <c:layout>
        <c:manualLayout>
          <c:xMode val="edge"/>
          <c:yMode val="edge"/>
          <c:x val="0.15562253393822462"/>
          <c:y val="2.4940277142083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949456317960257"/>
          <c:y val="0.31050205429372951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EE5-4623-93C8-6F91026064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EE5-4623-93C8-6F91026064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EE5-4623-93C8-6F91026064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EE5-4623-93C8-6F91026064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EE5-4623-93C8-6F91026064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EE5-4623-93C8-6F91026064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EE5-4623-93C8-6F91026064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EE5-4623-93C8-6F91026064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EE5-4623-93C8-6F91026064F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EE5-4623-93C8-6F91026064F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EE5-4623-93C8-6F91026064F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EE5-4623-93C8-6F91026064FD}"/>
              </c:ext>
            </c:extLst>
          </c:dPt>
          <c:dLbls>
            <c:dLbl>
              <c:idx val="0"/>
              <c:layout>
                <c:manualLayout>
                  <c:x val="2.9930854669656358E-2"/>
                  <c:y val="-0.1112141195811577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4942214571775277E-2"/>
                  <c:y val="3.336423587434730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237124332968313E-2"/>
                  <c:y val="6.3021334429322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EE5-4623-93C8-6F91026064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863586588100326E-2"/>
                  <c:y val="4.44857937827512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EE5-4623-93C8-6F91026064FD}"/>
                </c:ext>
                <c:ext xmlns:c15="http://schemas.microsoft.com/office/drawing/2012/chart" uri="{CE6537A1-D6FC-4f65-9D91-7224C49458BB}">
                  <c15:layout>
                    <c:manualLayout>
                      <c:w val="0.30151975683890581"/>
                      <c:h val="0.26005568295394038"/>
                    </c:manualLayout>
                  </c15:layout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CEE5-4623-93C8-6F91026064F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CEE5-4623-93C8-6F91026064F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T.A.'!$B$10:$E$10</c:f>
              <c:strCache>
                <c:ptCount val="4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</c:strCache>
            </c:strRef>
          </c:cat>
          <c:val>
            <c:numRef>
              <c:f>'GASTO X T.A.'!$B$19:$E$19</c:f>
              <c:numCache>
                <c:formatCode>0%</c:formatCode>
                <c:ptCount val="4"/>
                <c:pt idx="0">
                  <c:v>0.70327538718116356</c:v>
                </c:pt>
                <c:pt idx="1">
                  <c:v>3.1269172450789626E-2</c:v>
                </c:pt>
                <c:pt idx="2">
                  <c:v>0.17094647223071335</c:v>
                </c:pt>
                <c:pt idx="3">
                  <c:v>9.4508968137333546E-2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CEE5-4623-93C8-6F91026064F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GASTO TURÍSTICO SEGÚN EL TIPO DE ALOMAMIENTO UTILIZADO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26449234829252899"/>
          <c:w val="0.81933148896928409"/>
          <c:h val="0.702720766461569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T.A.'!$B$10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T.A.'!$B$11:$B$17</c:f>
              <c:numCache>
                <c:formatCode>#,##0.00</c:formatCode>
                <c:ptCount val="7"/>
                <c:pt idx="0">
                  <c:v>129594098.40011868</c:v>
                </c:pt>
                <c:pt idx="1">
                  <c:v>88113746.664022714</c:v>
                </c:pt>
                <c:pt idx="2">
                  <c:v>24432094.312706716</c:v>
                </c:pt>
                <c:pt idx="3">
                  <c:v>42231578.020472027</c:v>
                </c:pt>
                <c:pt idx="4">
                  <c:v>18992936.537486289</c:v>
                </c:pt>
                <c:pt idx="5">
                  <c:v>24631441.768835828</c:v>
                </c:pt>
                <c:pt idx="6">
                  <c:v>8193554.7268967135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AE-4994-A902-93E8DFA6BFDC}"/>
            </c:ext>
          </c:extLst>
        </c:ser>
        <c:ser>
          <c:idx val="2"/>
          <c:order val="1"/>
          <c:tx>
            <c:strRef>
              <c:f>'GASTO X T.A.'!$C$10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T.A.'!$C$11:$C$17</c:f>
              <c:numCache>
                <c:formatCode>#,##0.00</c:formatCode>
                <c:ptCount val="7"/>
                <c:pt idx="0">
                  <c:v>5287453.9834237155</c:v>
                </c:pt>
                <c:pt idx="1">
                  <c:v>3545300.9644682142</c:v>
                </c:pt>
                <c:pt idx="2">
                  <c:v>2034286.3748421662</c:v>
                </c:pt>
                <c:pt idx="3">
                  <c:v>2636628.7735496173</c:v>
                </c:pt>
                <c:pt idx="4">
                  <c:v>724661.956959798</c:v>
                </c:pt>
                <c:pt idx="5">
                  <c:v>669131.47076484561</c:v>
                </c:pt>
                <c:pt idx="6">
                  <c:v>50259.790728846034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AE-4994-A902-93E8DFA6BFDC}"/>
            </c:ext>
          </c:extLst>
        </c:ser>
        <c:ser>
          <c:idx val="4"/>
          <c:order val="2"/>
          <c:tx>
            <c:strRef>
              <c:f>'GASTO X T.A.'!$D$10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T.A.'!$D$11:$D$17</c:f>
              <c:numCache>
                <c:formatCode>#,##0.00</c:formatCode>
                <c:ptCount val="7"/>
                <c:pt idx="0">
                  <c:v>33978623.504096977</c:v>
                </c:pt>
                <c:pt idx="1">
                  <c:v>20920473.700442057</c:v>
                </c:pt>
                <c:pt idx="2">
                  <c:v>7545986.1880976716</c:v>
                </c:pt>
                <c:pt idx="3">
                  <c:v>8663426.8030609731</c:v>
                </c:pt>
                <c:pt idx="4">
                  <c:v>3428842.7296086824</c:v>
                </c:pt>
                <c:pt idx="5">
                  <c:v>4978729.6444608755</c:v>
                </c:pt>
                <c:pt idx="6">
                  <c:v>2202120.0003997269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AE-4994-A902-93E8DFA6BFDC}"/>
            </c:ext>
          </c:extLst>
        </c:ser>
        <c:ser>
          <c:idx val="7"/>
          <c:order val="3"/>
          <c:tx>
            <c:strRef>
              <c:f>'GASTO X T.A.'!$E$10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T.A.'!$E$11:$E$17</c:f>
              <c:numCache>
                <c:formatCode>#,##0.00</c:formatCode>
                <c:ptCount val="7"/>
                <c:pt idx="0">
                  <c:v>13735163.171304053</c:v>
                </c:pt>
                <c:pt idx="1">
                  <c:v>12931502.439423794</c:v>
                </c:pt>
                <c:pt idx="2">
                  <c:v>4791166.3624894749</c:v>
                </c:pt>
                <c:pt idx="3">
                  <c:v>6973965.9158608457</c:v>
                </c:pt>
                <c:pt idx="4">
                  <c:v>2629552.9785698703</c:v>
                </c:pt>
                <c:pt idx="5">
                  <c:v>2058806.1566916034</c:v>
                </c:pt>
                <c:pt idx="6">
                  <c:v>2058330.1486556414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7AE-4994-A902-93E8DFA6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914376"/>
        <c:axId val="522908496"/>
      </c:barChart>
      <c:catAx>
        <c:axId val="5229143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08496"/>
        <c:crosses val="autoZero"/>
        <c:auto val="1"/>
        <c:lblAlgn val="ctr"/>
        <c:lblOffset val="100"/>
        <c:noMultiLvlLbl val="0"/>
      </c:catAx>
      <c:valAx>
        <c:axId val="5229084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4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8684115090908693E-3"/>
          <c:y val="0.10065860619881528"/>
          <c:w val="0.99605043626303469"/>
          <c:h val="9.33862960657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ALOJAMIENTOS HOTELEROS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858207450680266E-2"/>
          <c:y val="0.22905874797565198"/>
          <c:w val="0.93940683048495854"/>
          <c:h val="0.68666191991958436"/>
        </c:manualLayout>
      </c:layout>
      <c:lineChart>
        <c:grouping val="standard"/>
        <c:varyColors val="0"/>
        <c:ser>
          <c:idx val="0"/>
          <c:order val="0"/>
          <c:tx>
            <c:strRef>
              <c:f>ANUAL!$A$2956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ANUAL!$B$2955:$M$2955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ANUAL!$B$2956:$M$2956</c:f>
              <c:numCache>
                <c:formatCode>#,##0</c:formatCode>
                <c:ptCount val="12"/>
                <c:pt idx="0">
                  <c:v>21291815.86838261</c:v>
                </c:pt>
                <c:pt idx="1">
                  <c:v>23967869.729498308</c:v>
                </c:pt>
                <c:pt idx="2">
                  <c:v>10751447.677926401</c:v>
                </c:pt>
                <c:pt idx="3">
                  <c:v>0</c:v>
                </c:pt>
                <c:pt idx="4">
                  <c:v>1082833.083337226</c:v>
                </c:pt>
                <c:pt idx="5">
                  <c:v>4483964.5444795471</c:v>
                </c:pt>
                <c:pt idx="6">
                  <c:v>16332067.341772139</c:v>
                </c:pt>
                <c:pt idx="7">
                  <c:v>21772820.444753367</c:v>
                </c:pt>
                <c:pt idx="8">
                  <c:v>12561409.020737572</c:v>
                </c:pt>
                <c:pt idx="9">
                  <c:v>9067523.3170379177</c:v>
                </c:pt>
                <c:pt idx="10">
                  <c:v>4523686.7084834827</c:v>
                </c:pt>
                <c:pt idx="11">
                  <c:v>3758660.6637100941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46-4C00-80A2-96A10FB27CB1}"/>
            </c:ext>
          </c:extLst>
        </c:ser>
        <c:ser>
          <c:idx val="1"/>
          <c:order val="1"/>
          <c:tx>
            <c:strRef>
              <c:f>ANUAL!$A$2957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ANUAL!$B$2955:$M$2955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ANUAL!$B$2957:$M$2957</c:f>
              <c:numCache>
                <c:formatCode>#,##0</c:formatCode>
                <c:ptCount val="12"/>
                <c:pt idx="0">
                  <c:v>14944704.672603011</c:v>
                </c:pt>
                <c:pt idx="1">
                  <c:v>17014797.242589988</c:v>
                </c:pt>
                <c:pt idx="2">
                  <c:v>7939452.6865173224</c:v>
                </c:pt>
                <c:pt idx="3">
                  <c:v>0</c:v>
                </c:pt>
                <c:pt idx="4">
                  <c:v>812328.21491947863</c:v>
                </c:pt>
                <c:pt idx="5">
                  <c:v>3341173.8785599936</c:v>
                </c:pt>
                <c:pt idx="6">
                  <c:v>10106976.866322078</c:v>
                </c:pt>
                <c:pt idx="7">
                  <c:v>13147249.555812096</c:v>
                </c:pt>
                <c:pt idx="8">
                  <c:v>7847855.0434962818</c:v>
                </c:pt>
                <c:pt idx="9">
                  <c:v>6798729.9348778101</c:v>
                </c:pt>
                <c:pt idx="10">
                  <c:v>3381728.3025067328</c:v>
                </c:pt>
                <c:pt idx="11">
                  <c:v>2778750.2658179225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46-4C00-80A2-96A10FB27CB1}"/>
            </c:ext>
          </c:extLst>
        </c:ser>
        <c:ser>
          <c:idx val="2"/>
          <c:order val="2"/>
          <c:tx>
            <c:strRef>
              <c:f>ANUAL!$A$2958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ANUAL!$B$2955:$M$2955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ANUAL!$B$2958:$M$2958</c:f>
              <c:numCache>
                <c:formatCode>#,##0</c:formatCode>
                <c:ptCount val="12"/>
                <c:pt idx="0">
                  <c:v>2973913.7027448923</c:v>
                </c:pt>
                <c:pt idx="1">
                  <c:v>3419624.6976872133</c:v>
                </c:pt>
                <c:pt idx="2">
                  <c:v>1280179.1167291312</c:v>
                </c:pt>
                <c:pt idx="3">
                  <c:v>0</c:v>
                </c:pt>
                <c:pt idx="4">
                  <c:v>141386.14083356879</c:v>
                </c:pt>
                <c:pt idx="5">
                  <c:v>660579.91849169543</c:v>
                </c:pt>
                <c:pt idx="6">
                  <c:v>4527193.2407274749</c:v>
                </c:pt>
                <c:pt idx="7">
                  <c:v>5488143.1244500335</c:v>
                </c:pt>
                <c:pt idx="8">
                  <c:v>3243416.3086660872</c:v>
                </c:pt>
                <c:pt idx="9">
                  <c:v>1466106.3550808767</c:v>
                </c:pt>
                <c:pt idx="10">
                  <c:v>633211.75410673919</c:v>
                </c:pt>
                <c:pt idx="11">
                  <c:v>598339.95318900154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46-4C00-80A2-96A10FB27CB1}"/>
            </c:ext>
          </c:extLst>
        </c:ser>
        <c:ser>
          <c:idx val="3"/>
          <c:order val="3"/>
          <c:tx>
            <c:strRef>
              <c:f>ANUAL!$A$2959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ANUAL!$B$2955:$M$2955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ANUAL!$B$2959:$M$2959</c:f>
              <c:numCache>
                <c:formatCode>#,##0</c:formatCode>
                <c:ptCount val="12"/>
                <c:pt idx="0">
                  <c:v>7027553.1273347614</c:v>
                </c:pt>
                <c:pt idx="1">
                  <c:v>8071126.0991375269</c:v>
                </c:pt>
                <c:pt idx="2">
                  <c:v>3280552.7985765301</c:v>
                </c:pt>
                <c:pt idx="3">
                  <c:v>0</c:v>
                </c:pt>
                <c:pt idx="4">
                  <c:v>366311.24331413687</c:v>
                </c:pt>
                <c:pt idx="5">
                  <c:v>1542125.4865642628</c:v>
                </c:pt>
                <c:pt idx="6">
                  <c:v>4104484.8244423899</c:v>
                </c:pt>
                <c:pt idx="7">
                  <c:v>5212027.6073463652</c:v>
                </c:pt>
                <c:pt idx="8">
                  <c:v>3092222.0905243265</c:v>
                </c:pt>
                <c:pt idx="9">
                  <c:v>5056951.7915405231</c:v>
                </c:pt>
                <c:pt idx="10">
                  <c:v>2486809.4044248704</c:v>
                </c:pt>
                <c:pt idx="11">
                  <c:v>1991413.5472663294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846-4C00-80A2-96A10FB27CB1}"/>
            </c:ext>
          </c:extLst>
        </c:ser>
        <c:ser>
          <c:idx val="4"/>
          <c:order val="4"/>
          <c:tx>
            <c:strRef>
              <c:f>ANUAL!$A$2960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ANUAL!$B$2955:$M$2955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ANUAL!$B$2960:$M$2960</c:f>
              <c:numCache>
                <c:formatCode>#,##0</c:formatCode>
                <c:ptCount val="12"/>
                <c:pt idx="0">
                  <c:v>3159555.8622604581</c:v>
                </c:pt>
                <c:pt idx="1">
                  <c:v>3561283.0242769676</c:v>
                </c:pt>
                <c:pt idx="2">
                  <c:v>1601938.1532300948</c:v>
                </c:pt>
                <c:pt idx="3">
                  <c:v>0</c:v>
                </c:pt>
                <c:pt idx="4">
                  <c:v>258261.98238882326</c:v>
                </c:pt>
                <c:pt idx="5">
                  <c:v>823166.66150968173</c:v>
                </c:pt>
                <c:pt idx="6">
                  <c:v>2568576.0587397581</c:v>
                </c:pt>
                <c:pt idx="7">
                  <c:v>3035295.8121566586</c:v>
                </c:pt>
                <c:pt idx="8">
                  <c:v>1918431.6724596201</c:v>
                </c:pt>
                <c:pt idx="9">
                  <c:v>1134844.1314964183</c:v>
                </c:pt>
                <c:pt idx="10">
                  <c:v>512357.01568626636</c:v>
                </c:pt>
                <c:pt idx="11">
                  <c:v>419226.16328153742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846-4C00-80A2-96A10FB27CB1}"/>
            </c:ext>
          </c:extLst>
        </c:ser>
        <c:ser>
          <c:idx val="5"/>
          <c:order val="5"/>
          <c:tx>
            <c:strRef>
              <c:f>ANUAL!$A$2961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ANUAL!$B$2955:$M$2955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ANUAL!$B$2961:$M$2961</c:f>
              <c:numCache>
                <c:formatCode>#,##0</c:formatCode>
                <c:ptCount val="12"/>
                <c:pt idx="0">
                  <c:v>3765093.3320049844</c:v>
                </c:pt>
                <c:pt idx="1">
                  <c:v>4214756.6430954197</c:v>
                </c:pt>
                <c:pt idx="2">
                  <c:v>1550024.2153217013</c:v>
                </c:pt>
                <c:pt idx="3">
                  <c:v>0</c:v>
                </c:pt>
                <c:pt idx="4">
                  <c:v>205373.95592805103</c:v>
                </c:pt>
                <c:pt idx="5">
                  <c:v>709484.93362593779</c:v>
                </c:pt>
                <c:pt idx="6">
                  <c:v>3205333.947641294</c:v>
                </c:pt>
                <c:pt idx="7">
                  <c:v>3819869.4336312083</c:v>
                </c:pt>
                <c:pt idx="8">
                  <c:v>2110853.8885697946</c:v>
                </c:pt>
                <c:pt idx="9">
                  <c:v>2767631.4908739757</c:v>
                </c:pt>
                <c:pt idx="10">
                  <c:v>1257134.5987173305</c:v>
                </c:pt>
                <c:pt idx="11">
                  <c:v>1025885.3294261337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846-4C00-80A2-96A10FB27CB1}"/>
            </c:ext>
          </c:extLst>
        </c:ser>
        <c:ser>
          <c:idx val="6"/>
          <c:order val="6"/>
          <c:tx>
            <c:strRef>
              <c:f>ANUAL!$A$2962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ANUAL!$B$2955:$M$2955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ANUAL!$B$2962:$M$2962</c:f>
              <c:numCache>
                <c:formatCode>#,##0</c:formatCode>
                <c:ptCount val="12"/>
                <c:pt idx="0">
                  <c:v>2303616.0701163257</c:v>
                </c:pt>
                <c:pt idx="1">
                  <c:v>2366010.577204233</c:v>
                </c:pt>
                <c:pt idx="2">
                  <c:v>959696.00531974761</c:v>
                </c:pt>
                <c:pt idx="3">
                  <c:v>0</c:v>
                </c:pt>
                <c:pt idx="4">
                  <c:v>131110.22850929771</c:v>
                </c:pt>
                <c:pt idx="5">
                  <c:v>318769.07714699453</c:v>
                </c:pt>
                <c:pt idx="6">
                  <c:v>499822.01255050336</c:v>
                </c:pt>
                <c:pt idx="7">
                  <c:v>430973.42129347369</c:v>
                </c:pt>
                <c:pt idx="8">
                  <c:v>353381.3826344501</c:v>
                </c:pt>
                <c:pt idx="9">
                  <c:v>420655.18298786005</c:v>
                </c:pt>
                <c:pt idx="10">
                  <c:v>211164.31724808889</c:v>
                </c:pt>
                <c:pt idx="11">
                  <c:v>198356.45188573888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846-4C00-80A2-96A10FB2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11240"/>
        <c:axId val="522911632"/>
      </c:lineChart>
      <c:catAx>
        <c:axId val="522911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1632"/>
        <c:crosses val="autoZero"/>
        <c:auto val="1"/>
        <c:lblAlgn val="ctr"/>
        <c:lblOffset val="100"/>
        <c:noMultiLvlLbl val="0"/>
      </c:catAx>
      <c:valAx>
        <c:axId val="52291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1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513560804899379E-3"/>
          <c:y val="8.1233723833301366E-2"/>
          <c:w val="0.99028410300063829"/>
          <c:h val="0.129113475177304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ED-4D60-AB7B-56C2A476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7506440"/>
        <c:axId val="317506832"/>
      </c:barChart>
      <c:catAx>
        <c:axId val="317506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50683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50644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CAMPINGS DE TURISMO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279315130572707E-2"/>
          <c:y val="0.20127250849675962"/>
          <c:w val="0.94298568232028535"/>
          <c:h val="0.7137703095424065"/>
        </c:manualLayout>
      </c:layout>
      <c:lineChart>
        <c:grouping val="standard"/>
        <c:varyColors val="0"/>
        <c:ser>
          <c:idx val="0"/>
          <c:order val="0"/>
          <c:tx>
            <c:strRef>
              <c:f>ANUAL!$A$2991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ANUAL!$B$2990:$M$2990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ANUAL!$B$2991:$M$2991</c:f>
              <c:numCache>
                <c:formatCode>#,##0</c:formatCode>
                <c:ptCount val="12"/>
                <c:pt idx="0">
                  <c:v>102576.27662128501</c:v>
                </c:pt>
                <c:pt idx="1">
                  <c:v>173684.0378694325</c:v>
                </c:pt>
                <c:pt idx="2">
                  <c:v>71362.634495884457</c:v>
                </c:pt>
                <c:pt idx="3">
                  <c:v>0</c:v>
                </c:pt>
                <c:pt idx="4">
                  <c:v>4449.6692006621633</c:v>
                </c:pt>
                <c:pt idx="5">
                  <c:v>283376.52634435333</c:v>
                </c:pt>
                <c:pt idx="6">
                  <c:v>1673779.3569173971</c:v>
                </c:pt>
                <c:pt idx="7">
                  <c:v>2531919.1986892633</c:v>
                </c:pt>
                <c:pt idx="8">
                  <c:v>354290.13963432773</c:v>
                </c:pt>
                <c:pt idx="9">
                  <c:v>77097.92496858057</c:v>
                </c:pt>
                <c:pt idx="10">
                  <c:v>12424.64262470953</c:v>
                </c:pt>
                <c:pt idx="11">
                  <c:v>2493.5760578185514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33D-4101-839C-57D9CFA4B5B0}"/>
            </c:ext>
          </c:extLst>
        </c:ser>
        <c:ser>
          <c:idx val="1"/>
          <c:order val="1"/>
          <c:tx>
            <c:strRef>
              <c:f>ANUAL!$A$2992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ANUAL!$B$2990:$M$2990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ANUAL!$B$2992:$M$2992</c:f>
              <c:numCache>
                <c:formatCode>#,##0</c:formatCode>
                <c:ptCount val="12"/>
                <c:pt idx="0">
                  <c:v>63772.604849035924</c:v>
                </c:pt>
                <c:pt idx="1">
                  <c:v>108202.35585286132</c:v>
                </c:pt>
                <c:pt idx="2">
                  <c:v>53494.488404697149</c:v>
                </c:pt>
                <c:pt idx="3">
                  <c:v>0</c:v>
                </c:pt>
                <c:pt idx="4">
                  <c:v>4437.5130397365801</c:v>
                </c:pt>
                <c:pt idx="5">
                  <c:v>210504.66790356557</c:v>
                </c:pt>
                <c:pt idx="6">
                  <c:v>1183360.4761954064</c:v>
                </c:pt>
                <c:pt idx="7">
                  <c:v>1605439.0478637544</c:v>
                </c:pt>
                <c:pt idx="8">
                  <c:v>284741.52124374668</c:v>
                </c:pt>
                <c:pt idx="9">
                  <c:v>26058.880561985585</c:v>
                </c:pt>
                <c:pt idx="10">
                  <c:v>4259.9401162918857</c:v>
                </c:pt>
                <c:pt idx="11">
                  <c:v>1029.4684371325686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33D-4101-839C-57D9CFA4B5B0}"/>
            </c:ext>
          </c:extLst>
        </c:ser>
        <c:ser>
          <c:idx val="2"/>
          <c:order val="2"/>
          <c:tx>
            <c:strRef>
              <c:f>ANUAL!$A$2993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ANUAL!$B$2990:$M$2990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ANUAL!$B$2993:$M$2993</c:f>
              <c:numCache>
                <c:formatCode>#,##0</c:formatCode>
                <c:ptCount val="12"/>
                <c:pt idx="0">
                  <c:v>29360.913914381639</c:v>
                </c:pt>
                <c:pt idx="1">
                  <c:v>56162.255990336918</c:v>
                </c:pt>
                <c:pt idx="2">
                  <c:v>25633.418303114977</c:v>
                </c:pt>
                <c:pt idx="3">
                  <c:v>0</c:v>
                </c:pt>
                <c:pt idx="4">
                  <c:v>2993.8794790473839</c:v>
                </c:pt>
                <c:pt idx="5">
                  <c:v>153046.51779722617</c:v>
                </c:pt>
                <c:pt idx="6">
                  <c:v>684543.97707955132</c:v>
                </c:pt>
                <c:pt idx="7">
                  <c:v>849831.30621916987</c:v>
                </c:pt>
                <c:pt idx="8">
                  <c:v>164176.71455262415</c:v>
                </c:pt>
                <c:pt idx="9">
                  <c:v>56608.126434410311</c:v>
                </c:pt>
                <c:pt idx="10">
                  <c:v>9805.4629482955206</c:v>
                </c:pt>
                <c:pt idx="11">
                  <c:v>2123.8021240081202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33D-4101-839C-57D9CFA4B5B0}"/>
            </c:ext>
          </c:extLst>
        </c:ser>
        <c:ser>
          <c:idx val="3"/>
          <c:order val="3"/>
          <c:tx>
            <c:strRef>
              <c:f>ANUAL!$A$2994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ANUAL!$B$2990:$M$2990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ANUAL!$B$2994:$M$2994</c:f>
              <c:numCache>
                <c:formatCode>#,##0</c:formatCode>
                <c:ptCount val="12"/>
                <c:pt idx="0">
                  <c:v>45490.434980678736</c:v>
                </c:pt>
                <c:pt idx="1">
                  <c:v>68832.213908245511</c:v>
                </c:pt>
                <c:pt idx="2">
                  <c:v>45210.723640618431</c:v>
                </c:pt>
                <c:pt idx="3">
                  <c:v>0</c:v>
                </c:pt>
                <c:pt idx="4">
                  <c:v>2947.7943617922879</c:v>
                </c:pt>
                <c:pt idx="5">
                  <c:v>131786.45547297</c:v>
                </c:pt>
                <c:pt idx="6">
                  <c:v>862269.39611640514</c:v>
                </c:pt>
                <c:pt idx="7">
                  <c:v>1229901.5029955707</c:v>
                </c:pt>
                <c:pt idx="8">
                  <c:v>185613.92828152463</c:v>
                </c:pt>
                <c:pt idx="9">
                  <c:v>53059.376252444694</c:v>
                </c:pt>
                <c:pt idx="10">
                  <c:v>9451.15263228396</c:v>
                </c:pt>
                <c:pt idx="11">
                  <c:v>2065.7949070827722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3D-4101-839C-57D9CFA4B5B0}"/>
            </c:ext>
          </c:extLst>
        </c:ser>
        <c:ser>
          <c:idx val="4"/>
          <c:order val="4"/>
          <c:tx>
            <c:strRef>
              <c:f>ANUAL!$A$2995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ANUAL!$B$2990:$M$2990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ANUAL!$B$2995:$M$2995</c:f>
              <c:numCache>
                <c:formatCode>#,##0</c:formatCode>
                <c:ptCount val="12"/>
                <c:pt idx="0">
                  <c:v>4017.1885946308435</c:v>
                </c:pt>
                <c:pt idx="1">
                  <c:v>8735.8847528653223</c:v>
                </c:pt>
                <c:pt idx="2">
                  <c:v>3660.8744463790717</c:v>
                </c:pt>
                <c:pt idx="3">
                  <c:v>0</c:v>
                </c:pt>
                <c:pt idx="4">
                  <c:v>56.530206944000859</c:v>
                </c:pt>
                <c:pt idx="5">
                  <c:v>69424.056669855388</c:v>
                </c:pt>
                <c:pt idx="6">
                  <c:v>235656.78188273354</c:v>
                </c:pt>
                <c:pt idx="7">
                  <c:v>347909.81803507532</c:v>
                </c:pt>
                <c:pt idx="8">
                  <c:v>52818.281409246294</c:v>
                </c:pt>
                <c:pt idx="9">
                  <c:v>1701.0685160638975</c:v>
                </c:pt>
                <c:pt idx="10">
                  <c:v>588.69210076876925</c:v>
                </c:pt>
                <c:pt idx="11">
                  <c:v>92.780345235655858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33D-4101-839C-57D9CFA4B5B0}"/>
            </c:ext>
          </c:extLst>
        </c:ser>
        <c:ser>
          <c:idx val="5"/>
          <c:order val="5"/>
          <c:tx>
            <c:strRef>
              <c:f>ANUAL!$A$2996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ANUAL!$B$2990:$M$2990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ANUAL!$B$2996:$M$2996</c:f>
              <c:numCache>
                <c:formatCode>#,##0</c:formatCode>
                <c:ptCount val="12"/>
                <c:pt idx="0">
                  <c:v>7250.8011370801405</c:v>
                </c:pt>
                <c:pt idx="1">
                  <c:v>9218.5247018023038</c:v>
                </c:pt>
                <c:pt idx="2">
                  <c:v>9467.1846511854346</c:v>
                </c:pt>
                <c:pt idx="3">
                  <c:v>0</c:v>
                </c:pt>
                <c:pt idx="4">
                  <c:v>19.497268701790194</c:v>
                </c:pt>
                <c:pt idx="5">
                  <c:v>23340.50503905915</c:v>
                </c:pt>
                <c:pt idx="6">
                  <c:v>221996.17181197088</c:v>
                </c:pt>
                <c:pt idx="7">
                  <c:v>329512.14386590611</c:v>
                </c:pt>
                <c:pt idx="8">
                  <c:v>52372.398869107172</c:v>
                </c:pt>
                <c:pt idx="9">
                  <c:v>13098.574048639799</c:v>
                </c:pt>
                <c:pt idx="10">
                  <c:v>2442.0003116950129</c:v>
                </c:pt>
                <c:pt idx="11">
                  <c:v>413.6690596977686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33D-4101-839C-57D9CFA4B5B0}"/>
            </c:ext>
          </c:extLst>
        </c:ser>
        <c:ser>
          <c:idx val="6"/>
          <c:order val="6"/>
          <c:tx>
            <c:strRef>
              <c:f>ANUAL!$A$2997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ANUAL!$B$2990:$M$2990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ANUAL!$B$2997:$M$2997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21334.559139540423</c:v>
                </c:pt>
                <c:pt idx="7">
                  <c:v>23486.150687287914</c:v>
                </c:pt>
                <c:pt idx="8">
                  <c:v>5439.0809020176976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33D-4101-839C-57D9CFA4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13592"/>
        <c:axId val="522917904"/>
      </c:lineChart>
      <c:catAx>
        <c:axId val="522913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7904"/>
        <c:crosses val="autoZero"/>
        <c:auto val="1"/>
        <c:lblAlgn val="ctr"/>
        <c:lblOffset val="100"/>
        <c:noMultiLvlLbl val="0"/>
      </c:catAx>
      <c:valAx>
        <c:axId val="52291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3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9123095224599E-3"/>
          <c:y val="7.6715571411482414E-2"/>
          <c:w val="0.99028410300063829"/>
          <c:h val="0.107042142520388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ALOJAMIENTOS DE TURISMO RURAL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977156857191402E-2"/>
          <c:y val="0.22061471824218695"/>
          <c:w val="0.94028784059366677"/>
          <c:h val="0.69280323566111612"/>
        </c:manualLayout>
      </c:layout>
      <c:lineChart>
        <c:grouping val="standard"/>
        <c:varyColors val="0"/>
        <c:ser>
          <c:idx val="0"/>
          <c:order val="0"/>
          <c:tx>
            <c:strRef>
              <c:f>ANUAL!$A$3017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ANUAL!$B$3016:$M$3016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ANUAL!$B$3017:$M$3017</c:f>
              <c:numCache>
                <c:formatCode>#,##0</c:formatCode>
                <c:ptCount val="12"/>
                <c:pt idx="0">
                  <c:v>2652896.957565112</c:v>
                </c:pt>
                <c:pt idx="1">
                  <c:v>3747599.6339903055</c:v>
                </c:pt>
                <c:pt idx="2">
                  <c:v>1199267.3385326611</c:v>
                </c:pt>
                <c:pt idx="3">
                  <c:v>0</c:v>
                </c:pt>
                <c:pt idx="4">
                  <c:v>57657.996123752142</c:v>
                </c:pt>
                <c:pt idx="5">
                  <c:v>712190.98260606779</c:v>
                </c:pt>
                <c:pt idx="6">
                  <c:v>8301784.4547243752</c:v>
                </c:pt>
                <c:pt idx="7">
                  <c:v>11808201.712999923</c:v>
                </c:pt>
                <c:pt idx="8">
                  <c:v>3262428.3977022045</c:v>
                </c:pt>
                <c:pt idx="9">
                  <c:v>1416364.7638170228</c:v>
                </c:pt>
                <c:pt idx="10">
                  <c:v>296691.82503699238</c:v>
                </c:pt>
                <c:pt idx="11">
                  <c:v>523539.44099855848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A1-4E2A-9BA8-731B12469A10}"/>
            </c:ext>
          </c:extLst>
        </c:ser>
        <c:ser>
          <c:idx val="1"/>
          <c:order val="1"/>
          <c:tx>
            <c:strRef>
              <c:f>ANUAL!$A$3018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ANUAL!$B$3016:$M$3016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ANUAL!$B$3018:$M$3018</c:f>
              <c:numCache>
                <c:formatCode>#,##0</c:formatCode>
                <c:ptCount val="12"/>
                <c:pt idx="0">
                  <c:v>1984034.5003310852</c:v>
                </c:pt>
                <c:pt idx="1">
                  <c:v>2883313.0818854659</c:v>
                </c:pt>
                <c:pt idx="2">
                  <c:v>910436.59182165423</c:v>
                </c:pt>
                <c:pt idx="3">
                  <c:v>0</c:v>
                </c:pt>
                <c:pt idx="4">
                  <c:v>49358.56168708585</c:v>
                </c:pt>
                <c:pt idx="5">
                  <c:v>588566.72338904068</c:v>
                </c:pt>
                <c:pt idx="6">
                  <c:v>4481600.0497186566</c:v>
                </c:pt>
                <c:pt idx="7">
                  <c:v>6675957.4236264769</c:v>
                </c:pt>
                <c:pt idx="8">
                  <c:v>1768270.0280817735</c:v>
                </c:pt>
                <c:pt idx="9">
                  <c:v>1060961.0537264049</c:v>
                </c:pt>
                <c:pt idx="10">
                  <c:v>197681.52095650346</c:v>
                </c:pt>
                <c:pt idx="11">
                  <c:v>320294.16521790711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A1-4E2A-9BA8-731B12469A10}"/>
            </c:ext>
          </c:extLst>
        </c:ser>
        <c:ser>
          <c:idx val="2"/>
          <c:order val="2"/>
          <c:tx>
            <c:strRef>
              <c:f>ANUAL!$A$3019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ANUAL!$B$3016:$M$3016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ANUAL!$B$3019:$M$3019</c:f>
              <c:numCache>
                <c:formatCode>#,##0</c:formatCode>
                <c:ptCount val="12"/>
                <c:pt idx="0">
                  <c:v>537784.60863414779</c:v>
                </c:pt>
                <c:pt idx="1">
                  <c:v>777501.91762396612</c:v>
                </c:pt>
                <c:pt idx="2">
                  <c:v>236535.48321230419</c:v>
                </c:pt>
                <c:pt idx="3">
                  <c:v>0</c:v>
                </c:pt>
                <c:pt idx="4">
                  <c:v>10273.502473082752</c:v>
                </c:pt>
                <c:pt idx="5">
                  <c:v>188448.36650681071</c:v>
                </c:pt>
                <c:pt idx="6">
                  <c:v>1949734.6420880179</c:v>
                </c:pt>
                <c:pt idx="7">
                  <c:v>2610912.7597227478</c:v>
                </c:pt>
                <c:pt idx="8">
                  <c:v>704148.17100571224</c:v>
                </c:pt>
                <c:pt idx="9">
                  <c:v>305515.81230769592</c:v>
                </c:pt>
                <c:pt idx="10">
                  <c:v>75890.471116684887</c:v>
                </c:pt>
                <c:pt idx="11">
                  <c:v>149240.45340650112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FA1-4E2A-9BA8-731B12469A10}"/>
            </c:ext>
          </c:extLst>
        </c:ser>
        <c:ser>
          <c:idx val="3"/>
          <c:order val="3"/>
          <c:tx>
            <c:strRef>
              <c:f>ANUAL!$A$3020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ANUAL!$B$3016:$M$3016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ANUAL!$B$3020:$M$3020</c:f>
              <c:numCache>
                <c:formatCode>#,##0</c:formatCode>
                <c:ptCount val="12"/>
                <c:pt idx="0">
                  <c:v>1033519.8618322525</c:v>
                </c:pt>
                <c:pt idx="1">
                  <c:v>1435458.0512236315</c:v>
                </c:pt>
                <c:pt idx="2">
                  <c:v>476214.2572266052</c:v>
                </c:pt>
                <c:pt idx="3">
                  <c:v>0</c:v>
                </c:pt>
                <c:pt idx="4">
                  <c:v>23103.150400343176</c:v>
                </c:pt>
                <c:pt idx="5">
                  <c:v>283043.35379298875</c:v>
                </c:pt>
                <c:pt idx="6">
                  <c:v>1715389.9725632118</c:v>
                </c:pt>
                <c:pt idx="7">
                  <c:v>2407108.0540464446</c:v>
                </c:pt>
                <c:pt idx="8">
                  <c:v>700708.30984258989</c:v>
                </c:pt>
                <c:pt idx="9">
                  <c:v>339215.95407640876</c:v>
                </c:pt>
                <c:pt idx="10">
                  <c:v>90953.194919692149</c:v>
                </c:pt>
                <c:pt idx="11">
                  <c:v>158712.64313680446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FA1-4E2A-9BA8-731B12469A10}"/>
            </c:ext>
          </c:extLst>
        </c:ser>
        <c:ser>
          <c:idx val="4"/>
          <c:order val="4"/>
          <c:tx>
            <c:strRef>
              <c:f>ANUAL!$A$3021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ANUAL!$B$3016:$M$3016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ANUAL!$B$3021:$M$3021</c:f>
              <c:numCache>
                <c:formatCode>#,##0</c:formatCode>
                <c:ptCount val="12"/>
                <c:pt idx="0">
                  <c:v>360257.72590210836</c:v>
                </c:pt>
                <c:pt idx="1">
                  <c:v>456248.43689413235</c:v>
                </c:pt>
                <c:pt idx="2">
                  <c:v>187863.86099116635</c:v>
                </c:pt>
                <c:pt idx="3">
                  <c:v>0</c:v>
                </c:pt>
                <c:pt idx="4">
                  <c:v>9651.3226695980538</c:v>
                </c:pt>
                <c:pt idx="5">
                  <c:v>71517.211881258554</c:v>
                </c:pt>
                <c:pt idx="6">
                  <c:v>822128.47426630091</c:v>
                </c:pt>
                <c:pt idx="7">
                  <c:v>1121668.7308750218</c:v>
                </c:pt>
                <c:pt idx="8">
                  <c:v>352506.66235891683</c:v>
                </c:pt>
                <c:pt idx="9">
                  <c:v>28538.676887534511</c:v>
                </c:pt>
                <c:pt idx="10">
                  <c:v>6603.224362283072</c:v>
                </c:pt>
                <c:pt idx="11">
                  <c:v>11858.402520361567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FA1-4E2A-9BA8-731B12469A10}"/>
            </c:ext>
          </c:extLst>
        </c:ser>
        <c:ser>
          <c:idx val="5"/>
          <c:order val="5"/>
          <c:tx>
            <c:strRef>
              <c:f>ANUAL!$A$3022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ANUAL!$B$3016:$M$3016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ANUAL!$B$3022:$M$3022</c:f>
              <c:numCache>
                <c:formatCode>#,##0</c:formatCode>
                <c:ptCount val="12"/>
                <c:pt idx="0">
                  <c:v>630170.65345570573</c:v>
                </c:pt>
                <c:pt idx="1">
                  <c:v>909531.16331917292</c:v>
                </c:pt>
                <c:pt idx="2">
                  <c:v>340885.90402911115</c:v>
                </c:pt>
                <c:pt idx="3">
                  <c:v>0</c:v>
                </c:pt>
                <c:pt idx="4">
                  <c:v>14344.855043456413</c:v>
                </c:pt>
                <c:pt idx="5">
                  <c:v>178410.91022789487</c:v>
                </c:pt>
                <c:pt idx="6">
                  <c:v>1040180.6753577974</c:v>
                </c:pt>
                <c:pt idx="7">
                  <c:v>1362850.9886754882</c:v>
                </c:pt>
                <c:pt idx="8">
                  <c:v>422191.08801651403</c:v>
                </c:pt>
                <c:pt idx="9">
                  <c:v>40772.829345826278</c:v>
                </c:pt>
                <c:pt idx="10">
                  <c:v>13043.012562676335</c:v>
                </c:pt>
                <c:pt idx="11">
                  <c:v>26347.564427233654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FA1-4E2A-9BA8-731B12469A10}"/>
            </c:ext>
          </c:extLst>
        </c:ser>
        <c:ser>
          <c:idx val="6"/>
          <c:order val="6"/>
          <c:tx>
            <c:strRef>
              <c:f>ANUAL!$A$3023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ANUAL!$B$3016:$M$3016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ANUAL!$B$3023:$M$3023</c:f>
              <c:numCache>
                <c:formatCode>#,##0</c:formatCode>
                <c:ptCount val="12"/>
                <c:pt idx="0">
                  <c:v>259511.48050845368</c:v>
                </c:pt>
                <c:pt idx="1">
                  <c:v>260095.96113913009</c:v>
                </c:pt>
                <c:pt idx="2">
                  <c:v>59242.822533877887</c:v>
                </c:pt>
                <c:pt idx="3">
                  <c:v>0</c:v>
                </c:pt>
                <c:pt idx="4">
                  <c:v>1196.2806710248294</c:v>
                </c:pt>
                <c:pt idx="5">
                  <c:v>84693.810837388082</c:v>
                </c:pt>
                <c:pt idx="6">
                  <c:v>542427.11130648595</c:v>
                </c:pt>
                <c:pt idx="7">
                  <c:v>660742.55367073801</c:v>
                </c:pt>
                <c:pt idx="8">
                  <c:v>136056.72273238003</c:v>
                </c:pt>
                <c:pt idx="9">
                  <c:v>91114.806438468571</c:v>
                </c:pt>
                <c:pt idx="10">
                  <c:v>37671.916569895642</c:v>
                </c:pt>
                <c:pt idx="11">
                  <c:v>69366.533991884018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FA1-4E2A-9BA8-731B1246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14768"/>
        <c:axId val="522915944"/>
      </c:lineChart>
      <c:catAx>
        <c:axId val="52291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5944"/>
        <c:crosses val="autoZero"/>
        <c:auto val="1"/>
        <c:lblAlgn val="ctr"/>
        <c:lblOffset val="100"/>
        <c:noMultiLvlLbl val="0"/>
      </c:catAx>
      <c:valAx>
        <c:axId val="52291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9123095224599E-3"/>
          <c:y val="5.9573741806864297E-2"/>
          <c:w val="0.99028410300063829"/>
          <c:h val="0.1781776458270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ALBERGUES, VIVIENDAS Y APARTAMENTOS TURÍSTICOS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213058997546568E-2"/>
          <c:y val="0.20617265307589977"/>
          <c:w val="0.94205184981798518"/>
          <c:h val="0.68664121094452235"/>
        </c:manualLayout>
      </c:layout>
      <c:lineChart>
        <c:grouping val="standard"/>
        <c:varyColors val="0"/>
        <c:ser>
          <c:idx val="0"/>
          <c:order val="0"/>
          <c:tx>
            <c:strRef>
              <c:f>ANUAL!$A$3060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ANUAL!$B$3059:$M$3059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ANUAL!$B$3060:$M$3060</c:f>
              <c:numCache>
                <c:formatCode>#,##0</c:formatCode>
                <c:ptCount val="12"/>
                <c:pt idx="0">
                  <c:v>1715257.5675321908</c:v>
                </c:pt>
                <c:pt idx="1">
                  <c:v>2541248.6627388047</c:v>
                </c:pt>
                <c:pt idx="2">
                  <c:v>1411371.9145280409</c:v>
                </c:pt>
                <c:pt idx="3">
                  <c:v>0</c:v>
                </c:pt>
                <c:pt idx="4">
                  <c:v>103326.68679326707</c:v>
                </c:pt>
                <c:pt idx="5">
                  <c:v>775105.99731505907</c:v>
                </c:pt>
                <c:pt idx="6">
                  <c:v>2179588.8322801762</c:v>
                </c:pt>
                <c:pt idx="7">
                  <c:v>2609927.7742150188</c:v>
                </c:pt>
                <c:pt idx="8">
                  <c:v>970147.04993186821</c:v>
                </c:pt>
                <c:pt idx="9">
                  <c:v>606308.98400212964</c:v>
                </c:pt>
                <c:pt idx="10">
                  <c:v>401054.02552716213</c:v>
                </c:pt>
                <c:pt idx="11">
                  <c:v>421825.67644033418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11-4505-BEB5-0F23776039CE}"/>
            </c:ext>
          </c:extLst>
        </c:ser>
        <c:ser>
          <c:idx val="1"/>
          <c:order val="1"/>
          <c:tx>
            <c:strRef>
              <c:f>ANUAL!$A$3061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ANUAL!$B$3059:$M$3059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ANUAL!$B$3061:$M$3061</c:f>
              <c:numCache>
                <c:formatCode>#,##0</c:formatCode>
                <c:ptCount val="12"/>
                <c:pt idx="0">
                  <c:v>1613528.0866479438</c:v>
                </c:pt>
                <c:pt idx="1">
                  <c:v>2275257.1360329022</c:v>
                </c:pt>
                <c:pt idx="2">
                  <c:v>1239722.8636116167</c:v>
                </c:pt>
                <c:pt idx="3">
                  <c:v>0</c:v>
                </c:pt>
                <c:pt idx="4">
                  <c:v>71435.878011552835</c:v>
                </c:pt>
                <c:pt idx="5">
                  <c:v>633165.3303068059</c:v>
                </c:pt>
                <c:pt idx="6">
                  <c:v>2213235.8946022908</c:v>
                </c:pt>
                <c:pt idx="7">
                  <c:v>2775202.8928988283</c:v>
                </c:pt>
                <c:pt idx="8">
                  <c:v>961970.77322509105</c:v>
                </c:pt>
                <c:pt idx="9">
                  <c:v>473237.29340922995</c:v>
                </c:pt>
                <c:pt idx="10">
                  <c:v>340411.84053522669</c:v>
                </c:pt>
                <c:pt idx="11">
                  <c:v>334334.4501423054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11-4505-BEB5-0F23776039CE}"/>
            </c:ext>
          </c:extLst>
        </c:ser>
        <c:ser>
          <c:idx val="2"/>
          <c:order val="2"/>
          <c:tx>
            <c:strRef>
              <c:f>ANUAL!$A$3062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ANUAL!$B$3059:$M$3059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ANUAL!$B$3062:$M$3062</c:f>
              <c:numCache>
                <c:formatCode>#,##0</c:formatCode>
                <c:ptCount val="12"/>
                <c:pt idx="0">
                  <c:v>538953.37939557899</c:v>
                </c:pt>
                <c:pt idx="1">
                  <c:v>782154.85210680135</c:v>
                </c:pt>
                <c:pt idx="2">
                  <c:v>420814.63691833697</c:v>
                </c:pt>
                <c:pt idx="3">
                  <c:v>0</c:v>
                </c:pt>
                <c:pt idx="4">
                  <c:v>56258.191478994697</c:v>
                </c:pt>
                <c:pt idx="5">
                  <c:v>271905.35138840374</c:v>
                </c:pt>
                <c:pt idx="6">
                  <c:v>849917.76014182752</c:v>
                </c:pt>
                <c:pt idx="7">
                  <c:v>939490.33448295773</c:v>
                </c:pt>
                <c:pt idx="8">
                  <c:v>368411.63449604379</c:v>
                </c:pt>
                <c:pt idx="9">
                  <c:v>223245.87297478365</c:v>
                </c:pt>
                <c:pt idx="10">
                  <c:v>172463.75137713022</c:v>
                </c:pt>
                <c:pt idx="11">
                  <c:v>167550.5977286174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011-4505-BEB5-0F23776039CE}"/>
            </c:ext>
          </c:extLst>
        </c:ser>
        <c:ser>
          <c:idx val="3"/>
          <c:order val="3"/>
          <c:tx>
            <c:strRef>
              <c:f>ANUAL!$A$3063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ANUAL!$B$3059:$M$3059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ANUAL!$B$3063:$M$3063</c:f>
              <c:numCache>
                <c:formatCode>#,##0</c:formatCode>
                <c:ptCount val="12"/>
                <c:pt idx="0">
                  <c:v>672520.06983858137</c:v>
                </c:pt>
                <c:pt idx="1">
                  <c:v>861264.28251472919</c:v>
                </c:pt>
                <c:pt idx="2">
                  <c:v>537948.67158914579</c:v>
                </c:pt>
                <c:pt idx="3">
                  <c:v>0</c:v>
                </c:pt>
                <c:pt idx="4">
                  <c:v>39408.73805034034</c:v>
                </c:pt>
                <c:pt idx="5">
                  <c:v>215514.16494106696</c:v>
                </c:pt>
                <c:pt idx="6">
                  <c:v>1358609.5403174548</c:v>
                </c:pt>
                <c:pt idx="7">
                  <c:v>1737810.9513864231</c:v>
                </c:pt>
                <c:pt idx="8">
                  <c:v>641420.93778762827</c:v>
                </c:pt>
                <c:pt idx="9">
                  <c:v>360316.14282571495</c:v>
                </c:pt>
                <c:pt idx="10">
                  <c:v>289762.11470071034</c:v>
                </c:pt>
                <c:pt idx="11">
                  <c:v>259390.30190905093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11-4505-BEB5-0F23776039CE}"/>
            </c:ext>
          </c:extLst>
        </c:ser>
        <c:ser>
          <c:idx val="4"/>
          <c:order val="4"/>
          <c:tx>
            <c:strRef>
              <c:f>ANUAL!$A$3064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ANUAL!$B$3059:$M$3059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ANUAL!$B$3064:$M$3064</c:f>
              <c:numCache>
                <c:formatCode>#,##0</c:formatCode>
                <c:ptCount val="12"/>
                <c:pt idx="0">
                  <c:v>270107.12608438102</c:v>
                </c:pt>
                <c:pt idx="1">
                  <c:v>359530.67933730345</c:v>
                </c:pt>
                <c:pt idx="2">
                  <c:v>198010.97480398862</c:v>
                </c:pt>
                <c:pt idx="3">
                  <c:v>0</c:v>
                </c:pt>
                <c:pt idx="4">
                  <c:v>19332.484227180634</c:v>
                </c:pt>
                <c:pt idx="5">
                  <c:v>83828.675304648874</c:v>
                </c:pt>
                <c:pt idx="6">
                  <c:v>482122.72243550129</c:v>
                </c:pt>
                <c:pt idx="7">
                  <c:v>572173.58922772855</c:v>
                </c:pt>
                <c:pt idx="8">
                  <c:v>219773.49981871119</c:v>
                </c:pt>
                <c:pt idx="9">
                  <c:v>159485.36729328323</c:v>
                </c:pt>
                <c:pt idx="10">
                  <c:v>141177.22599911701</c:v>
                </c:pt>
                <c:pt idx="11">
                  <c:v>124010.63403802685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11-4505-BEB5-0F23776039CE}"/>
            </c:ext>
          </c:extLst>
        </c:ser>
        <c:ser>
          <c:idx val="5"/>
          <c:order val="5"/>
          <c:tx>
            <c:strRef>
              <c:f>ANUAL!$A$3065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ANUAL!$B$3059:$M$3059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ANUAL!$B$3065:$M$3065</c:f>
              <c:numCache>
                <c:formatCode>#,##0</c:formatCode>
                <c:ptCount val="12"/>
                <c:pt idx="0">
                  <c:v>136480.5865808409</c:v>
                </c:pt>
                <c:pt idx="1">
                  <c:v>187296.78957982559</c:v>
                </c:pt>
                <c:pt idx="2">
                  <c:v>111619.39781587565</c:v>
                </c:pt>
                <c:pt idx="3">
                  <c:v>0</c:v>
                </c:pt>
                <c:pt idx="4">
                  <c:v>7810.6666802849886</c:v>
                </c:pt>
                <c:pt idx="5">
                  <c:v>31880.923590400307</c:v>
                </c:pt>
                <c:pt idx="6">
                  <c:v>342186.94936244201</c:v>
                </c:pt>
                <c:pt idx="7">
                  <c:v>447228.4833103912</c:v>
                </c:pt>
                <c:pt idx="8">
                  <c:v>191720.81477006804</c:v>
                </c:pt>
                <c:pt idx="9">
                  <c:v>237180.4687659583</c:v>
                </c:pt>
                <c:pt idx="10">
                  <c:v>186443.04091194036</c:v>
                </c:pt>
                <c:pt idx="11">
                  <c:v>178958.03532357598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011-4505-BEB5-0F23776039CE}"/>
            </c:ext>
          </c:extLst>
        </c:ser>
        <c:ser>
          <c:idx val="6"/>
          <c:order val="6"/>
          <c:tx>
            <c:strRef>
              <c:f>ANUAL!$A$3066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ANUAL!$B$3059:$M$3059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ANUAL!$B$3066:$M$3066</c:f>
              <c:numCache>
                <c:formatCode>#,##0</c:formatCode>
                <c:ptCount val="12"/>
                <c:pt idx="0">
                  <c:v>575559.63399082085</c:v>
                </c:pt>
                <c:pt idx="1">
                  <c:v>1004057.5556994261</c:v>
                </c:pt>
                <c:pt idx="2">
                  <c:v>193340.12520663688</c:v>
                </c:pt>
                <c:pt idx="3">
                  <c:v>0</c:v>
                </c:pt>
                <c:pt idx="4">
                  <c:v>129897.79218171163</c:v>
                </c:pt>
                <c:pt idx="5">
                  <c:v>155475.04157704592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011-4505-BEB5-0F237760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12416"/>
        <c:axId val="522916336"/>
      </c:lineChart>
      <c:catAx>
        <c:axId val="52291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6336"/>
        <c:crosses val="autoZero"/>
        <c:auto val="1"/>
        <c:lblAlgn val="ctr"/>
        <c:lblOffset val="100"/>
        <c:noMultiLvlLbl val="0"/>
      </c:catAx>
      <c:valAx>
        <c:axId val="52291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008655406623792E-3"/>
          <c:y val="5.3776004026893906E-2"/>
          <c:w val="0.99028410300063829"/>
          <c:h val="0.16350569877395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HOSTELERÍA</a:t>
            </a:r>
            <a:endParaRPr lang="en-US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425507567088287E-2"/>
          <c:y val="0.24017077602034576"/>
          <c:w val="0.89280577175206322"/>
          <c:h val="0.725071410909896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ANUAL!$B$3201</c:f>
              <c:strCache>
                <c:ptCount val="1"/>
                <c:pt idx="0">
                  <c:v>DICIEMBRE DE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ANUAL!$A$3202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ANUAL!$C$3202</c:f>
              <c:numCache>
                <c:formatCode>#,##0</c:formatCode>
                <c:ptCount val="1"/>
                <c:pt idx="0">
                  <c:v>72984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38-43F0-B31A-EEF8F422E445}"/>
            </c:ext>
          </c:extLst>
        </c:ser>
        <c:ser>
          <c:idx val="3"/>
          <c:order val="1"/>
          <c:tx>
            <c:strRef>
              <c:f>ANUAL!$E$3201</c:f>
              <c:strCache>
                <c:ptCount val="1"/>
                <c:pt idx="0">
                  <c:v>DICIEMBRE DE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ANUAL!$A$3202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ANUAL!$F$3202</c:f>
              <c:numCache>
                <c:formatCode>#,##0</c:formatCode>
                <c:ptCount val="1"/>
                <c:pt idx="0">
                  <c:v>61371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338-43F0-B31A-EEF8F422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913984"/>
        <c:axId val="522910456"/>
      </c:barChart>
      <c:catAx>
        <c:axId val="5229139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2910456"/>
        <c:crosses val="autoZero"/>
        <c:auto val="1"/>
        <c:lblAlgn val="ctr"/>
        <c:lblOffset val="100"/>
        <c:noMultiLvlLbl val="0"/>
      </c:catAx>
      <c:valAx>
        <c:axId val="5229104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339529125454641"/>
          <c:y val="9.2359562902181225E-2"/>
          <c:w val="0.56469412477286496"/>
          <c:h val="9.26710367925627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AGENCIAS DE VIAJES</a:t>
            </a:r>
            <a:endParaRPr lang="en-US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4407648173519414E-2"/>
          <c:y val="0.22192154879722603"/>
          <c:w val="0.8998237443593794"/>
          <c:h val="0.739945965469912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ANUAL!$B$3201</c:f>
              <c:strCache>
                <c:ptCount val="1"/>
                <c:pt idx="0">
                  <c:v>DICIEMBRE DE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ANUAL!$A$3202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ANUAL!$C$3203</c:f>
              <c:numCache>
                <c:formatCode>#,##0</c:formatCode>
                <c:ptCount val="1"/>
                <c:pt idx="0">
                  <c:v>1479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D7-4EA2-A05B-1F9B4C3566BE}"/>
            </c:ext>
          </c:extLst>
        </c:ser>
        <c:ser>
          <c:idx val="3"/>
          <c:order val="1"/>
          <c:tx>
            <c:strRef>
              <c:f>ANUAL!$E$3201</c:f>
              <c:strCache>
                <c:ptCount val="1"/>
                <c:pt idx="0">
                  <c:v>DICIEMBRE DE 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ANUAL!$A$3202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ANUAL!$F$3203</c:f>
              <c:numCache>
                <c:formatCode>#,##0</c:formatCode>
                <c:ptCount val="1"/>
                <c:pt idx="0">
                  <c:v>1365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D7-4EA2-A05B-1F9B4C35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2912808"/>
        <c:axId val="522916728"/>
      </c:barChart>
      <c:catAx>
        <c:axId val="522912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2916728"/>
        <c:crosses val="autoZero"/>
        <c:auto val="1"/>
        <c:lblAlgn val="ctr"/>
        <c:lblOffset val="100"/>
        <c:noMultiLvlLbl val="0"/>
      </c:catAx>
      <c:valAx>
        <c:axId val="52291672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2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800253250976312"/>
          <c:y val="0.10038979989886586"/>
          <c:w val="0.56469412477286496"/>
          <c:h val="7.4220971247372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HOSTELERÍA</a:t>
            </a:r>
          </a:p>
        </c:rich>
      </c:tx>
      <c:layout>
        <c:manualLayout>
          <c:xMode val="edge"/>
          <c:yMode val="edge"/>
          <c:x val="0.27621015581144842"/>
          <c:y val="1.3684874830186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5271</c:v>
                </c:pt>
                <c:pt idx="1">
                  <c:v>11296</c:v>
                </c:pt>
                <c:pt idx="2">
                  <c:v>13242</c:v>
                </c:pt>
                <c:pt idx="3">
                  <c:v>4308</c:v>
                </c:pt>
                <c:pt idx="4">
                  <c:v>10294</c:v>
                </c:pt>
                <c:pt idx="5">
                  <c:v>5915</c:v>
                </c:pt>
                <c:pt idx="6">
                  <c:v>2914</c:v>
                </c:pt>
                <c:pt idx="7">
                  <c:v>14998</c:v>
                </c:pt>
                <c:pt idx="8">
                  <c:v>4744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F-46FF-A72C-14427E9E6E45}"/>
            </c:ext>
          </c:extLst>
        </c:ser>
        <c:ser>
          <c:idx val="2"/>
          <c:order val="1"/>
          <c:tx>
            <c:strRef>
              <c:f>'EMPLEO X PROV.'!$C$30</c:f>
              <c:strCache>
                <c:ptCount val="1"/>
                <c:pt idx="0">
                  <c:v>HOSTELERÍA 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4411</c:v>
                </c:pt>
                <c:pt idx="1">
                  <c:v>9593</c:v>
                </c:pt>
                <c:pt idx="2">
                  <c:v>11153</c:v>
                </c:pt>
                <c:pt idx="3">
                  <c:v>3644</c:v>
                </c:pt>
                <c:pt idx="4">
                  <c:v>8652</c:v>
                </c:pt>
                <c:pt idx="5">
                  <c:v>5003</c:v>
                </c:pt>
                <c:pt idx="6">
                  <c:v>2433</c:v>
                </c:pt>
                <c:pt idx="7">
                  <c:v>12541</c:v>
                </c:pt>
                <c:pt idx="8">
                  <c:v>3929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F-46FF-A72C-14427E9E6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920648"/>
        <c:axId val="522919472"/>
      </c:barChart>
      <c:catAx>
        <c:axId val="522920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19472"/>
        <c:crosses val="autoZero"/>
        <c:auto val="1"/>
        <c:lblAlgn val="ctr"/>
        <c:lblOffset val="100"/>
        <c:noMultiLvlLbl val="0"/>
      </c:catAx>
      <c:valAx>
        <c:axId val="522919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0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8.0170446485022875E-2"/>
          <c:w val="0.99605043626303469"/>
          <c:h val="0.104161157046504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HOSTELERÍA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4284415940318693"/>
          <c:y val="2.3809488668649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112157343145577"/>
          <c:y val="0.27115925879461883"/>
          <c:w val="0.42027333503494513"/>
          <c:h val="0.6276223719457748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9D-4777-9F83-439725FB6F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9D-4777-9F83-439725FB6F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9D-4777-9F83-439725FB6F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9D-4777-9F83-439725FB6F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89D-4777-9F83-439725FB6F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89D-4777-9F83-439725FB6F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89D-4777-9F83-439725FB6F5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89D-4777-9F83-439725FB6F5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89D-4777-9F83-439725FB6F56}"/>
              </c:ext>
            </c:extLst>
          </c:dPt>
          <c:dLbls>
            <c:dLbl>
              <c:idx val="0"/>
              <c:layout>
                <c:manualLayout>
                  <c:x val="4.4223335505034905E-3"/>
                  <c:y val="1.12464854732895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6335003257552766E-3"/>
                  <c:y val="2.99906279287722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2111667752517859E-2"/>
                  <c:y val="7.497656982193064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2.24929709465791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8446671010071424E-3"/>
                  <c:y val="3.74882849109653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956334853524999E-2"/>
                  <c:y val="3.37394564198689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7689334202014285E-2"/>
                  <c:y val="6.74789128397375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1055833876258929E-2"/>
                  <c:y val="2.24929709465791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89D-4777-9F83-439725FB6F5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4411</c:v>
                </c:pt>
                <c:pt idx="1">
                  <c:v>9593</c:v>
                </c:pt>
                <c:pt idx="2">
                  <c:v>11153</c:v>
                </c:pt>
                <c:pt idx="3">
                  <c:v>3644</c:v>
                </c:pt>
                <c:pt idx="4">
                  <c:v>8652</c:v>
                </c:pt>
                <c:pt idx="5">
                  <c:v>5003</c:v>
                </c:pt>
                <c:pt idx="6">
                  <c:v>2433</c:v>
                </c:pt>
                <c:pt idx="7">
                  <c:v>12541</c:v>
                </c:pt>
                <c:pt idx="8">
                  <c:v>3929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89D-4777-9F83-439725FB6F5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AGENCIAS</a:t>
            </a:r>
            <a:r>
              <a:rPr lang="en-US" sz="1600" b="1" baseline="0">
                <a:solidFill>
                  <a:srgbClr val="7DB51A"/>
                </a:solidFill>
              </a:rPr>
              <a:t> DE VIAJES</a:t>
            </a:r>
            <a:endParaRPr lang="en-US" sz="1600" b="1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PROV.'!$B$73</c:f>
              <c:strCache>
                <c:ptCount val="1"/>
                <c:pt idx="0">
                  <c:v>AGENCIAS DE VIAJES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PROV.'!$B$74:$B$82</c:f>
              <c:numCache>
                <c:formatCode>#,##0</c:formatCode>
                <c:ptCount val="9"/>
                <c:pt idx="0">
                  <c:v>75</c:v>
                </c:pt>
                <c:pt idx="1">
                  <c:v>262</c:v>
                </c:pt>
                <c:pt idx="2">
                  <c:v>226</c:v>
                </c:pt>
                <c:pt idx="3">
                  <c:v>94</c:v>
                </c:pt>
                <c:pt idx="4">
                  <c:v>204</c:v>
                </c:pt>
                <c:pt idx="5">
                  <c:v>130</c:v>
                </c:pt>
                <c:pt idx="6">
                  <c:v>40</c:v>
                </c:pt>
                <c:pt idx="7">
                  <c:v>371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91-4C50-9FD1-4EE115E2E4B0}"/>
            </c:ext>
          </c:extLst>
        </c:ser>
        <c:ser>
          <c:idx val="2"/>
          <c:order val="1"/>
          <c:tx>
            <c:strRef>
              <c:f>'EMPLEO X PROV.'!$C$73</c:f>
              <c:strCache>
                <c:ptCount val="1"/>
                <c:pt idx="0">
                  <c:v>AGENCIAS DE VIAJES 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69</c:v>
                </c:pt>
                <c:pt idx="1">
                  <c:v>241</c:v>
                </c:pt>
                <c:pt idx="2">
                  <c:v>202</c:v>
                </c:pt>
                <c:pt idx="3">
                  <c:v>88</c:v>
                </c:pt>
                <c:pt idx="4">
                  <c:v>202</c:v>
                </c:pt>
                <c:pt idx="5">
                  <c:v>115</c:v>
                </c:pt>
                <c:pt idx="6">
                  <c:v>36</c:v>
                </c:pt>
                <c:pt idx="7">
                  <c:v>340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91-4C50-9FD1-4EE115E2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927704"/>
        <c:axId val="522929272"/>
      </c:barChart>
      <c:catAx>
        <c:axId val="522927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9272"/>
        <c:crosses val="autoZero"/>
        <c:auto val="1"/>
        <c:lblAlgn val="ctr"/>
        <c:lblOffset val="100"/>
        <c:noMultiLvlLbl val="0"/>
      </c:catAx>
      <c:valAx>
        <c:axId val="522929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7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1.0818592274303663E-3"/>
          <c:w val="0.99605043626303469"/>
          <c:h val="0.25947753760696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AGENCIAS DE VIAJES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4284415940318693"/>
          <c:y val="2.0092210898402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444106404827373"/>
          <c:y val="0.26725353957601489"/>
          <c:w val="0.37470623691798871"/>
          <c:h val="0.6299662295367003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5-4830-9DB7-9FC8F9211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5-4830-9DB7-9FC8F9211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5-4830-9DB7-9FC8F9211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5-4830-9DB7-9FC8F9211C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5D5-4830-9DB7-9FC8F9211CC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5D5-4830-9DB7-9FC8F9211CC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5D5-4830-9DB7-9FC8F9211CC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5D5-4830-9DB7-9FC8F9211CC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5D5-4830-9DB7-9FC8F9211CC8}"/>
              </c:ext>
            </c:extLst>
          </c:dPt>
          <c:dLbls>
            <c:dLbl>
              <c:idx val="0"/>
              <c:layout>
                <c:manualLayout>
                  <c:x val="1.3267000651510633E-2"/>
                  <c:y val="1.11524196213504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3267000651510714E-2"/>
                  <c:y val="2.23048392427009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8446671010071424E-3"/>
                  <c:y val="3.71747320711682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2111667752517856E-3"/>
                  <c:y val="3.71747320711682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9900500977266072E-2"/>
                  <c:y val="2.23048392427009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4223335505035712E-3"/>
                  <c:y val="3.717473207116824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1.11524196213504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5D5-4830-9DB7-9FC8F9211CC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69</c:v>
                </c:pt>
                <c:pt idx="1">
                  <c:v>241</c:v>
                </c:pt>
                <c:pt idx="2">
                  <c:v>202</c:v>
                </c:pt>
                <c:pt idx="3">
                  <c:v>88</c:v>
                </c:pt>
                <c:pt idx="4">
                  <c:v>202</c:v>
                </c:pt>
                <c:pt idx="5">
                  <c:v>115</c:v>
                </c:pt>
                <c:pt idx="6">
                  <c:v>36</c:v>
                </c:pt>
                <c:pt idx="7">
                  <c:v>340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5D5-4830-9DB7-9FC8F9211CC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EN 2020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2399659643973058"/>
          <c:y val="1.8656723486941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2C-4783-BD15-706F58AE6F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2C-4783-BD15-706F58AE6F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2C-4783-BD15-706F58AE6F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2C-4783-BD15-706F58AE6F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F2C-4783-BD15-706F58AE6F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F2C-4783-BD15-706F58AE6F7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F2C-4783-BD15-706F58AE6F75}"/>
              </c:ext>
            </c:extLst>
          </c:dPt>
          <c:dLbls>
            <c:dLbl>
              <c:idx val="0"/>
              <c:layout>
                <c:manualLayout>
                  <c:x val="6.8965517241378468E-3"/>
                  <c:y val="5.17799277352572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4482758620689656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0459770114942528E-3"/>
                  <c:y val="3.69856626680408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F2C-4783-BD15-706F58AE6F75}"/>
                </c:ext>
                <c:ext xmlns:c15="http://schemas.microsoft.com/office/drawing/2012/chart" uri="{CE6537A1-D6FC-4f65-9D91-7224C49458BB}">
                  <c15:layout>
                    <c:manualLayout>
                      <c:w val="0.24814933478142817"/>
                      <c:h val="0.19165970394578777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8.0050034423090957E-3"/>
                  <c:y val="5.07433070402093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0689655172413793E-2"/>
                  <c:y val="-7.39713253360817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4367816091954022E-2"/>
                  <c:y val="-2.21913976008245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F2C-4783-BD15-706F58AE6F7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ANUAL!$A$2595:$A$2601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ANUAL!$D$2595:$D$2601</c:f>
              <c:numCache>
                <c:formatCode>#,##0</c:formatCode>
                <c:ptCount val="7"/>
                <c:pt idx="0">
                  <c:v>182595339.05894339</c:v>
                </c:pt>
                <c:pt idx="1">
                  <c:v>125511023.76835677</c:v>
                </c:pt>
                <c:pt idx="2">
                  <c:v>38803533.238136023</c:v>
                </c:pt>
                <c:pt idx="3">
                  <c:v>60505599.512943462</c:v>
                </c:pt>
                <c:pt idx="4">
                  <c:v>25775994.202624634</c:v>
                </c:pt>
                <c:pt idx="5">
                  <c:v>32338109.040753163</c:v>
                </c:pt>
                <c:pt idx="6">
                  <c:v>12504264.666680928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F2C-4783-BD15-706F58AE6F75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08-4817-A798-8C53982B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7889944"/>
        <c:axId val="317889160"/>
      </c:barChart>
      <c:catAx>
        <c:axId val="317889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89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889160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8994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DEL GASTO TURÍSTICO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38103470956345E-2"/>
          <c:y val="0.20089891466269422"/>
          <c:w val="0.93770860504012177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ANUAL!$A$2715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ANUAL!$B$2714:$J$2714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ANUAL!$B$2715:$J$2715</c:f>
              <c:numCache>
                <c:formatCode>#,##0</c:formatCode>
                <c:ptCount val="9"/>
                <c:pt idx="0">
                  <c:v>23227186.93875758</c:v>
                </c:pt>
                <c:pt idx="1">
                  <c:v>15926414.350950761</c:v>
                </c:pt>
                <c:pt idx="2">
                  <c:v>27202195.266387135</c:v>
                </c:pt>
                <c:pt idx="3">
                  <c:v>13561290.297277037</c:v>
                </c:pt>
                <c:pt idx="4">
                  <c:v>29398449.867234457</c:v>
                </c:pt>
                <c:pt idx="5">
                  <c:v>19587867.002911814</c:v>
                </c:pt>
                <c:pt idx="6">
                  <c:v>19189365.17730815</c:v>
                </c:pt>
                <c:pt idx="7">
                  <c:v>20697138.46921647</c:v>
                </c:pt>
                <c:pt idx="8">
                  <c:v>13805431.688899998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57-4F8E-B3A8-4F379DBA88E5}"/>
            </c:ext>
          </c:extLst>
        </c:ser>
        <c:ser>
          <c:idx val="2"/>
          <c:order val="1"/>
          <c:tx>
            <c:strRef>
              <c:f>ANUAL!$A$2716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ANUAL!$B$2714:$J$2714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ANUAL!$B$2716:$J$2716</c:f>
              <c:numCache>
                <c:formatCode>#,##0</c:formatCode>
                <c:ptCount val="9"/>
                <c:pt idx="0">
                  <c:v>15099232.374265993</c:v>
                </c:pt>
                <c:pt idx="1">
                  <c:v>11631479.847372243</c:v>
                </c:pt>
                <c:pt idx="2">
                  <c:v>22751197.538598809</c:v>
                </c:pt>
                <c:pt idx="3">
                  <c:v>6880774.1052404353</c:v>
                </c:pt>
                <c:pt idx="4">
                  <c:v>18372261.981038265</c:v>
                </c:pt>
                <c:pt idx="5">
                  <c:v>14539670.317460163</c:v>
                </c:pt>
                <c:pt idx="6">
                  <c:v>11578146.482790647</c:v>
                </c:pt>
                <c:pt idx="7">
                  <c:v>15512338.190405749</c:v>
                </c:pt>
                <c:pt idx="8">
                  <c:v>9145922.9311844818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57-4F8E-B3A8-4F379DBA88E5}"/>
            </c:ext>
          </c:extLst>
        </c:ser>
        <c:ser>
          <c:idx val="4"/>
          <c:order val="2"/>
          <c:tx>
            <c:strRef>
              <c:f>ANUAL!$A$2717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ANUAL!$B$2714:$J$2714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ANUAL!$B$2717:$J$2717</c:f>
              <c:numCache>
                <c:formatCode>#,##0</c:formatCode>
                <c:ptCount val="9"/>
                <c:pt idx="0">
                  <c:v>3400240.9423896805</c:v>
                </c:pt>
                <c:pt idx="1">
                  <c:v>8299892.7440534504</c:v>
                </c:pt>
                <c:pt idx="2">
                  <c:v>9669665.8907802291</c:v>
                </c:pt>
                <c:pt idx="3">
                  <c:v>2540787.2244961155</c:v>
                </c:pt>
                <c:pt idx="4">
                  <c:v>4215087.4169857446</c:v>
                </c:pt>
                <c:pt idx="5">
                  <c:v>5190233.2067309925</c:v>
                </c:pt>
                <c:pt idx="6">
                  <c:v>1966802.7169859305</c:v>
                </c:pt>
                <c:pt idx="7">
                  <c:v>2486607.4546830091</c:v>
                </c:pt>
                <c:pt idx="8">
                  <c:v>1034215.6410308756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A57-4F8E-B3A8-4F379DBA88E5}"/>
            </c:ext>
          </c:extLst>
        </c:ser>
        <c:ser>
          <c:idx val="7"/>
          <c:order val="3"/>
          <c:tx>
            <c:strRef>
              <c:f>ANUAL!$A$2718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ANUAL!$B$2714:$J$2714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ANUAL!$B$2718:$J$2718</c:f>
              <c:numCache>
                <c:formatCode>#,##0</c:formatCode>
                <c:ptCount val="9"/>
                <c:pt idx="0">
                  <c:v>6501871.7312950017</c:v>
                </c:pt>
                <c:pt idx="1">
                  <c:v>7734248.9371706415</c:v>
                </c:pt>
                <c:pt idx="2">
                  <c:v>8331412.3845587838</c:v>
                </c:pt>
                <c:pt idx="3">
                  <c:v>2705357.8337978153</c:v>
                </c:pt>
                <c:pt idx="4">
                  <c:v>12658368.103764491</c:v>
                </c:pt>
                <c:pt idx="5">
                  <c:v>6433008.7686690092</c:v>
                </c:pt>
                <c:pt idx="6">
                  <c:v>2709142.4008271932</c:v>
                </c:pt>
                <c:pt idx="7">
                  <c:v>7982200.936617841</c:v>
                </c:pt>
                <c:pt idx="8">
                  <c:v>5449988.4162426814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A57-4F8E-B3A8-4F379DBA88E5}"/>
            </c:ext>
          </c:extLst>
        </c:ser>
        <c:ser>
          <c:idx val="1"/>
          <c:order val="4"/>
          <c:tx>
            <c:strRef>
              <c:f>ANUAL!$A$2719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ANUAL!$B$2714:$J$2714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ANUAL!$B$2719:$J$2719</c:f>
              <c:numCache>
                <c:formatCode>#,##0</c:formatCode>
                <c:ptCount val="9"/>
                <c:pt idx="0">
                  <c:v>2391156.7891170131</c:v>
                </c:pt>
                <c:pt idx="1">
                  <c:v>3122896.4423575629</c:v>
                </c:pt>
                <c:pt idx="2">
                  <c:v>6144203.6762305154</c:v>
                </c:pt>
                <c:pt idx="3">
                  <c:v>957582.93496963102</c:v>
                </c:pt>
                <c:pt idx="4">
                  <c:v>2180251.6962026735</c:v>
                </c:pt>
                <c:pt idx="5">
                  <c:v>2899224.3427843861</c:v>
                </c:pt>
                <c:pt idx="6">
                  <c:v>759709.5596410674</c:v>
                </c:pt>
                <c:pt idx="7">
                  <c:v>2824908.9446507636</c:v>
                </c:pt>
                <c:pt idx="8">
                  <c:v>4496059.8166710213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A57-4F8E-B3A8-4F379DBA88E5}"/>
            </c:ext>
          </c:extLst>
        </c:ser>
        <c:ser>
          <c:idx val="3"/>
          <c:order val="5"/>
          <c:tx>
            <c:strRef>
              <c:f>ANUAL!$A$2720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ANUAL!$B$2714:$J$2714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ANUAL!$B$2720:$J$2720</c:f>
              <c:numCache>
                <c:formatCode>#,##0</c:formatCode>
                <c:ptCount val="9"/>
                <c:pt idx="0">
                  <c:v>2109721.1200986765</c:v>
                </c:pt>
                <c:pt idx="1">
                  <c:v>5053603.7783994311</c:v>
                </c:pt>
                <c:pt idx="2">
                  <c:v>2555030.4121239078</c:v>
                </c:pt>
                <c:pt idx="3">
                  <c:v>1946629.4483996013</c:v>
                </c:pt>
                <c:pt idx="4">
                  <c:v>6943261.3072872702</c:v>
                </c:pt>
                <c:pt idx="5">
                  <c:v>3246428.8391306172</c:v>
                </c:pt>
                <c:pt idx="6">
                  <c:v>1306664.3503577297</c:v>
                </c:pt>
                <c:pt idx="7">
                  <c:v>5523275.2628574604</c:v>
                </c:pt>
                <c:pt idx="8">
                  <c:v>3653494.5220984654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A57-4F8E-B3A8-4F379DBA88E5}"/>
            </c:ext>
          </c:extLst>
        </c:ser>
        <c:ser>
          <c:idx val="5"/>
          <c:order val="6"/>
          <c:tx>
            <c:strRef>
              <c:f>ANUAL!$A$2721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ANUAL!$B$2714:$J$2714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ANUAL!$B$2721:$J$2721</c:f>
              <c:numCache>
                <c:formatCode>#,##0</c:formatCode>
                <c:ptCount val="9"/>
                <c:pt idx="0">
                  <c:v>339064.65702506091</c:v>
                </c:pt>
                <c:pt idx="1">
                  <c:v>205283.99494617345</c:v>
                </c:pt>
                <c:pt idx="2">
                  <c:v>143254.62430000337</c:v>
                </c:pt>
                <c:pt idx="3">
                  <c:v>407548.49013388553</c:v>
                </c:pt>
                <c:pt idx="4">
                  <c:v>266280.82082096953</c:v>
                </c:pt>
                <c:pt idx="5">
                  <c:v>1391870.5031239749</c:v>
                </c:pt>
                <c:pt idx="6">
                  <c:v>62503.153889725167</c:v>
                </c:pt>
                <c:pt idx="7">
                  <c:v>9651826.3565169126</c:v>
                </c:pt>
                <c:pt idx="8">
                  <c:v>36632.065924222254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A57-4F8E-B3A8-4F379DBA8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2928096"/>
        <c:axId val="522932408"/>
      </c:barChart>
      <c:catAx>
        <c:axId val="52292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32408"/>
        <c:crosses val="autoZero"/>
        <c:auto val="1"/>
        <c:lblAlgn val="ctr"/>
        <c:lblOffset val="100"/>
        <c:noMultiLvlLbl val="0"/>
      </c:catAx>
      <c:valAx>
        <c:axId val="52293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8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063104880386372E-3"/>
          <c:y val="6.6761441509231134E-2"/>
          <c:w val="0.99393689511961347"/>
          <c:h val="0.120922845395178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2-4528-AC7D-58A262C8AD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2-4528-AC7D-58A262C8AD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2-4528-AC7D-58A262C8AD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2-4528-AC7D-58A262C8AD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2-4528-AC7D-58A262C8AD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2-4528-AC7D-58A262C8AD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2-4528-AC7D-58A262C8AD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2-4528-AC7D-58A262C8AD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2-4528-AC7D-58A262C8ADF9}"/>
              </c:ext>
            </c:extLst>
          </c:dPt>
          <c:dLbls>
            <c:dLbl>
              <c:idx val="0"/>
              <c:layout>
                <c:manualLayout>
                  <c:x val="-3.9840637450198474E-3"/>
                  <c:y val="-1.38348446357841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7928286852589643E-2"/>
                  <c:y val="-1.2681794414964163E-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2.07522669536761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9601593625498006E-3"/>
                  <c:y val="1.38348446357840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1912350597609563E-2"/>
                  <c:y val="1.38348446357839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9681274900398405E-3"/>
                  <c:y val="1.72935557947301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3904382470119521E-2"/>
                  <c:y val="-6.917422317892048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2-4528-AC7D-58A262C8ADF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ANUAL!$B$2714:$J$2714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ANUAL!$B$2722:$J$2722</c:f>
              <c:numCache>
                <c:formatCode>#,##0</c:formatCode>
                <c:ptCount val="9"/>
                <c:pt idx="0">
                  <c:v>53068474.552949019</c:v>
                </c:pt>
                <c:pt idx="1">
                  <c:v>51973820.095250264</c:v>
                </c:pt>
                <c:pt idx="2">
                  <c:v>76796959.792979375</c:v>
                </c:pt>
                <c:pt idx="3">
                  <c:v>28999970.334314518</c:v>
                </c:pt>
                <c:pt idx="4">
                  <c:v>74033961.193333879</c:v>
                </c:pt>
                <c:pt idx="5">
                  <c:v>53288302.980810955</c:v>
                </c:pt>
                <c:pt idx="6">
                  <c:v>37572333.841800444</c:v>
                </c:pt>
                <c:pt idx="7">
                  <c:v>64678295.614948206</c:v>
                </c:pt>
                <c:pt idx="8">
                  <c:v>37621745.082051747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2-4528-AC7D-58A262C8ADF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TURÍSTICO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490483649130748E-2"/>
          <c:y val="0.22609956058863429"/>
          <c:w val="0.93577447857185792"/>
          <c:h val="0.68488631336813233"/>
        </c:manualLayout>
      </c:layout>
      <c:lineChart>
        <c:grouping val="standard"/>
        <c:varyColors val="0"/>
        <c:ser>
          <c:idx val="0"/>
          <c:order val="0"/>
          <c:tx>
            <c:strRef>
              <c:f>ANUAL!$A$2853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ANUAL!$B$2852:$M$2852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ANUAL!$B$2853:$M$2853</c:f>
              <c:numCache>
                <c:formatCode>#,##0</c:formatCode>
                <c:ptCount val="12"/>
                <c:pt idx="0">
                  <c:v>25762546.670101196</c:v>
                </c:pt>
                <c:pt idx="1">
                  <c:v>30430402.064096853</c:v>
                </c:pt>
                <c:pt idx="2">
                  <c:v>13433449.565482987</c:v>
                </c:pt>
                <c:pt idx="3">
                  <c:v>0</c:v>
                </c:pt>
                <c:pt idx="4">
                  <c:v>1248267.4354549074</c:v>
                </c:pt>
                <c:pt idx="5">
                  <c:v>6254638.0507450281</c:v>
                </c:pt>
                <c:pt idx="6">
                  <c:v>28487219.985694088</c:v>
                </c:pt>
                <c:pt idx="7">
                  <c:v>38722869.130657576</c:v>
                </c:pt>
                <c:pt idx="8">
                  <c:v>17148274.608005971</c:v>
                </c:pt>
                <c:pt idx="9">
                  <c:v>11167294.989825649</c:v>
                </c:pt>
                <c:pt idx="10">
                  <c:v>5233857.2016723473</c:v>
                </c:pt>
                <c:pt idx="11">
                  <c:v>4706519.3572068065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B9-48C0-87B3-F7FF0350FB4B}"/>
            </c:ext>
          </c:extLst>
        </c:ser>
        <c:ser>
          <c:idx val="1"/>
          <c:order val="1"/>
          <c:tx>
            <c:strRef>
              <c:f>ANUAL!$A$2854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ANUAL!$B$2852:$M$2852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ANUAL!$B$2854:$M$2854</c:f>
              <c:numCache>
                <c:formatCode>#,##0</c:formatCode>
                <c:ptCount val="12"/>
                <c:pt idx="0">
                  <c:v>18606039.864431079</c:v>
                </c:pt>
                <c:pt idx="1">
                  <c:v>22281569.816361219</c:v>
                </c:pt>
                <c:pt idx="2">
                  <c:v>10143106.630355289</c:v>
                </c:pt>
                <c:pt idx="3">
                  <c:v>0</c:v>
                </c:pt>
                <c:pt idx="4">
                  <c:v>937560.16765785404</c:v>
                </c:pt>
                <c:pt idx="5">
                  <c:v>4773410.6001594048</c:v>
                </c:pt>
                <c:pt idx="6">
                  <c:v>17985173.286838431</c:v>
                </c:pt>
                <c:pt idx="7">
                  <c:v>24203848.920201153</c:v>
                </c:pt>
                <c:pt idx="8">
                  <c:v>10862837.366046892</c:v>
                </c:pt>
                <c:pt idx="9">
                  <c:v>8358987.1625754312</c:v>
                </c:pt>
                <c:pt idx="10">
                  <c:v>3924081.6041147541</c:v>
                </c:pt>
                <c:pt idx="11">
                  <c:v>3434408.3496152679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B9-48C0-87B3-F7FF0350FB4B}"/>
            </c:ext>
          </c:extLst>
        </c:ser>
        <c:ser>
          <c:idx val="2"/>
          <c:order val="2"/>
          <c:tx>
            <c:strRef>
              <c:f>ANUAL!$A$2855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ANUAL!$B$2852:$M$2852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ANUAL!$B$2855:$M$2855</c:f>
              <c:numCache>
                <c:formatCode>#,##0</c:formatCode>
                <c:ptCount val="12"/>
                <c:pt idx="0">
                  <c:v>4080012.6046890002</c:v>
                </c:pt>
                <c:pt idx="1">
                  <c:v>5035443.7234083181</c:v>
                </c:pt>
                <c:pt idx="2">
                  <c:v>1963162.6551628879</c:v>
                </c:pt>
                <c:pt idx="3">
                  <c:v>0</c:v>
                </c:pt>
                <c:pt idx="4">
                  <c:v>210911.71426469364</c:v>
                </c:pt>
                <c:pt idx="5">
                  <c:v>1273980.1541841361</c:v>
                </c:pt>
                <c:pt idx="6">
                  <c:v>8011389.6200368721</c:v>
                </c:pt>
                <c:pt idx="7">
                  <c:v>9888377.5248749107</c:v>
                </c:pt>
                <c:pt idx="8">
                  <c:v>4480152.8287204681</c:v>
                </c:pt>
                <c:pt idx="9">
                  <c:v>2051476.1667977665</c:v>
                </c:pt>
                <c:pt idx="10">
                  <c:v>891371.43954885006</c:v>
                </c:pt>
                <c:pt idx="11">
                  <c:v>917254.80644812807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B9-48C0-87B3-F7FF0350FB4B}"/>
            </c:ext>
          </c:extLst>
        </c:ser>
        <c:ser>
          <c:idx val="3"/>
          <c:order val="3"/>
          <c:tx>
            <c:strRef>
              <c:f>ANUAL!$A$2856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ANUAL!$B$2852:$M$2852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ANUAL!$B$2856:$M$2856</c:f>
              <c:numCache>
                <c:formatCode>#,##0</c:formatCode>
                <c:ptCount val="12"/>
                <c:pt idx="0">
                  <c:v>8779083.493986275</c:v>
                </c:pt>
                <c:pt idx="1">
                  <c:v>10436680.646784132</c:v>
                </c:pt>
                <c:pt idx="2">
                  <c:v>4339926.4510328993</c:v>
                </c:pt>
                <c:pt idx="3">
                  <c:v>0</c:v>
                </c:pt>
                <c:pt idx="4">
                  <c:v>431770.92612661264</c:v>
                </c:pt>
                <c:pt idx="5">
                  <c:v>2172469.4607712887</c:v>
                </c:pt>
                <c:pt idx="6">
                  <c:v>8040753.7334394604</c:v>
                </c:pt>
                <c:pt idx="7">
                  <c:v>10586848.115774803</c:v>
                </c:pt>
                <c:pt idx="8">
                  <c:v>4619965.2664360702</c:v>
                </c:pt>
                <c:pt idx="9">
                  <c:v>5809543.2646950921</c:v>
                </c:pt>
                <c:pt idx="10">
                  <c:v>2876975.8666775571</c:v>
                </c:pt>
                <c:pt idx="11">
                  <c:v>2411582.2872192673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B9-48C0-87B3-F7FF0350FB4B}"/>
            </c:ext>
          </c:extLst>
        </c:ser>
        <c:ser>
          <c:idx val="4"/>
          <c:order val="4"/>
          <c:tx>
            <c:strRef>
              <c:f>ANUAL!$A$2857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ANUAL!$B$2852:$M$2852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ANUAL!$B$2857:$M$2857</c:f>
              <c:numCache>
                <c:formatCode>#,##0</c:formatCode>
                <c:ptCount val="12"/>
                <c:pt idx="0">
                  <c:v>3793937.9028415773</c:v>
                </c:pt>
                <c:pt idx="1">
                  <c:v>4385798.025261269</c:v>
                </c:pt>
                <c:pt idx="2">
                  <c:v>1991473.8634716286</c:v>
                </c:pt>
                <c:pt idx="3">
                  <c:v>0</c:v>
                </c:pt>
                <c:pt idx="4">
                  <c:v>287302.31949254597</c:v>
                </c:pt>
                <c:pt idx="5">
                  <c:v>1047936.6053654447</c:v>
                </c:pt>
                <c:pt idx="6">
                  <c:v>4108484.0373242935</c:v>
                </c:pt>
                <c:pt idx="7">
                  <c:v>5077047.9502944844</c:v>
                </c:pt>
                <c:pt idx="8">
                  <c:v>2543530.1160464943</c:v>
                </c:pt>
                <c:pt idx="9">
                  <c:v>1324569.2441932997</c:v>
                </c:pt>
                <c:pt idx="10">
                  <c:v>660726.15814843541</c:v>
                </c:pt>
                <c:pt idx="11">
                  <c:v>555187.98018516146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B9-48C0-87B3-F7FF0350FB4B}"/>
            </c:ext>
          </c:extLst>
        </c:ser>
        <c:ser>
          <c:idx val="5"/>
          <c:order val="5"/>
          <c:tx>
            <c:strRef>
              <c:f>ANUAL!$A$2858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ANUAL!$B$2852:$M$2852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ANUAL!$B$2858:$M$2858</c:f>
              <c:numCache>
                <c:formatCode>#,##0</c:formatCode>
                <c:ptCount val="12"/>
                <c:pt idx="0">
                  <c:v>4538995.3731786106</c:v>
                </c:pt>
                <c:pt idx="1">
                  <c:v>5320803.1206962205</c:v>
                </c:pt>
                <c:pt idx="2">
                  <c:v>2011996.7018178736</c:v>
                </c:pt>
                <c:pt idx="3">
                  <c:v>0</c:v>
                </c:pt>
                <c:pt idx="4">
                  <c:v>227548.97492049425</c:v>
                </c:pt>
                <c:pt idx="5">
                  <c:v>943117.27248329215</c:v>
                </c:pt>
                <c:pt idx="6">
                  <c:v>4809697.7441735044</c:v>
                </c:pt>
                <c:pt idx="7">
                  <c:v>5959461.0494829938</c:v>
                </c:pt>
                <c:pt idx="8">
                  <c:v>2777138.1902254838</c:v>
                </c:pt>
                <c:pt idx="9">
                  <c:v>3058683.3630344002</c:v>
                </c:pt>
                <c:pt idx="10">
                  <c:v>1459062.652503642</c:v>
                </c:pt>
                <c:pt idx="11">
                  <c:v>1231604.5982366414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0B9-48C0-87B3-F7FF0350FB4B}"/>
            </c:ext>
          </c:extLst>
        </c:ser>
        <c:ser>
          <c:idx val="6"/>
          <c:order val="6"/>
          <c:tx>
            <c:strRef>
              <c:f>ANUAL!$A$2859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ANUAL!$B$2852:$M$2852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ANUAL!$B$2859:$M$2859</c:f>
              <c:numCache>
                <c:formatCode>#,##0</c:formatCode>
                <c:ptCount val="12"/>
                <c:pt idx="0">
                  <c:v>3138687.1846155999</c:v>
                </c:pt>
                <c:pt idx="1">
                  <c:v>3630164.0940427892</c:v>
                </c:pt>
                <c:pt idx="2">
                  <c:v>1212278.9530602624</c:v>
                </c:pt>
                <c:pt idx="3">
                  <c:v>0</c:v>
                </c:pt>
                <c:pt idx="4">
                  <c:v>262204.30136203417</c:v>
                </c:pt>
                <c:pt idx="5">
                  <c:v>558937.92956142861</c:v>
                </c:pt>
                <c:pt idx="6">
                  <c:v>1063583.6829965299</c:v>
                </c:pt>
                <c:pt idx="7">
                  <c:v>1115202.1256514997</c:v>
                </c:pt>
                <c:pt idx="8">
                  <c:v>494877.1862688479</c:v>
                </c:pt>
                <c:pt idx="9">
                  <c:v>511769.98942632857</c:v>
                </c:pt>
                <c:pt idx="10">
                  <c:v>248836.2338179845</c:v>
                </c:pt>
                <c:pt idx="11">
                  <c:v>267722.98587762291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0B9-48C0-87B3-F7FF0350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24568"/>
        <c:axId val="522925744"/>
      </c:lineChart>
      <c:catAx>
        <c:axId val="52292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5744"/>
        <c:crosses val="autoZero"/>
        <c:auto val="1"/>
        <c:lblAlgn val="ctr"/>
        <c:lblOffset val="100"/>
        <c:noMultiLvlLbl val="0"/>
      </c:catAx>
      <c:valAx>
        <c:axId val="52292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4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9060775238743E-3"/>
          <c:y val="8.4369636379722196E-2"/>
          <c:w val="0.99028410300063829"/>
          <c:h val="0.13636497684980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057056816936914"/>
          <c:y val="0.24866634764577084"/>
          <c:w val="0.35183993013887854"/>
          <c:h val="0.64827975232377721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BEB-4D0C-8AD1-D11ED51E86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BEB-4D0C-8AD1-D11ED51E86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BEB-4D0C-8AD1-D11ED51E86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BEB-4D0C-8AD1-D11ED51E86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BEB-4D0C-8AD1-D11ED51E86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BEB-4D0C-8AD1-D11ED51E86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BEB-4D0C-8AD1-D11ED51E86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BEB-4D0C-8AD1-D11ED51E86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BEB-4D0C-8AD1-D11ED51E86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BEB-4D0C-8AD1-D11ED51E86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BEB-4D0C-8AD1-D11ED51E86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4BEB-4D0C-8AD1-D11ED51E8666}"/>
              </c:ext>
            </c:extLst>
          </c:dPt>
          <c:dLbls>
            <c:dLbl>
              <c:idx val="0"/>
              <c:layout>
                <c:manualLayout>
                  <c:x val="2.39880022212512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98800222125123E-2"/>
                  <c:y val="1.47329650092081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1989002036146961E-2"/>
                  <c:y val="-5.52486187845303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171460069735185E-2"/>
                  <c:y val="5.280665883615242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9655756427965372E-3"/>
                  <c:y val="-2.640332941807823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3910403237687734E-2"/>
                  <c:y val="4.53076376502660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9960007404171127E-3"/>
                  <c:y val="1.47329650092081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3993001295729921E-2"/>
                  <c:y val="3.31491712707182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3.3937671489031554E-2"/>
                  <c:y val="-1.10497237569060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4BEB-4D0C-8AD1-D11ED51E866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ANUAL!$B$2852:$M$2852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ANUAL!$B$2860:$M$2860</c:f>
              <c:numCache>
                <c:formatCode>#,##0</c:formatCode>
                <c:ptCount val="12"/>
                <c:pt idx="0">
                  <c:v>68699303.093843341</c:v>
                </c:pt>
                <c:pt idx="1">
                  <c:v>81520861.490650803</c:v>
                </c:pt>
                <c:pt idx="2">
                  <c:v>35095394.820383824</c:v>
                </c:pt>
                <c:pt idx="3">
                  <c:v>0</c:v>
                </c:pt>
                <c:pt idx="4">
                  <c:v>3605565.8392791422</c:v>
                </c:pt>
                <c:pt idx="5">
                  <c:v>17024490.073270023</c:v>
                </c:pt>
                <c:pt idx="6">
                  <c:v>72506302.090503171</c:v>
                </c:pt>
                <c:pt idx="7">
                  <c:v>95553654.816937402</c:v>
                </c:pt>
                <c:pt idx="8">
                  <c:v>42926775.561750226</c:v>
                </c:pt>
                <c:pt idx="9">
                  <c:v>32282324.180547971</c:v>
                </c:pt>
                <c:pt idx="10">
                  <c:v>15294911.15648357</c:v>
                </c:pt>
                <c:pt idx="11">
                  <c:v>13524280.364788897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BEB-4D0C-8AD1-D11ED51E866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DE EXCURSIONISTAS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898207043832139E-2"/>
          <c:y val="0.22102455176754132"/>
          <c:w val="0.93936675517715651"/>
          <c:h val="0.69262932051749659"/>
        </c:manualLayout>
      </c:layout>
      <c:lineChart>
        <c:grouping val="standard"/>
        <c:varyColors val="0"/>
        <c:ser>
          <c:idx val="0"/>
          <c:order val="0"/>
          <c:tx>
            <c:strRef>
              <c:f>ANUAL!$A$3088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ANUAL!$B$3087:$M$3087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ANUAL!$B$3088:$M$3088</c:f>
              <c:numCache>
                <c:formatCode>#,##0</c:formatCode>
                <c:ptCount val="12"/>
                <c:pt idx="0">
                  <c:v>4673304.0357054994</c:v>
                </c:pt>
                <c:pt idx="1">
                  <c:v>5777272.5312029636</c:v>
                </c:pt>
                <c:pt idx="2">
                  <c:v>2390922.8063123226</c:v>
                </c:pt>
                <c:pt idx="3">
                  <c:v>0</c:v>
                </c:pt>
                <c:pt idx="4">
                  <c:v>127818.90462881955</c:v>
                </c:pt>
                <c:pt idx="5">
                  <c:v>936232.04452681518</c:v>
                </c:pt>
                <c:pt idx="6">
                  <c:v>4962366.9909442822</c:v>
                </c:pt>
                <c:pt idx="7">
                  <c:v>6017796.9850577805</c:v>
                </c:pt>
                <c:pt idx="8">
                  <c:v>3555747.5794561226</c:v>
                </c:pt>
                <c:pt idx="9">
                  <c:v>5713818.1858305344</c:v>
                </c:pt>
                <c:pt idx="10">
                  <c:v>2249683.7447014148</c:v>
                </c:pt>
                <c:pt idx="11">
                  <c:v>1744610.5012387144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594-40A8-A038-673A20EF8E61}"/>
            </c:ext>
          </c:extLst>
        </c:ser>
        <c:ser>
          <c:idx val="1"/>
          <c:order val="1"/>
          <c:tx>
            <c:strRef>
              <c:f>ANUAL!$A$3089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ANUAL!$B$3087:$M$3087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ANUAL!$B$3089:$M$3089</c:f>
              <c:numCache>
                <c:formatCode>#,##0</c:formatCode>
                <c:ptCount val="12"/>
                <c:pt idx="0">
                  <c:v>1054763.6940978067</c:v>
                </c:pt>
                <c:pt idx="1">
                  <c:v>1225819.2444184427</c:v>
                </c:pt>
                <c:pt idx="2">
                  <c:v>467935.88148243091</c:v>
                </c:pt>
                <c:pt idx="3">
                  <c:v>0</c:v>
                </c:pt>
                <c:pt idx="4">
                  <c:v>24726.501753597284</c:v>
                </c:pt>
                <c:pt idx="5">
                  <c:v>201579.93426558579</c:v>
                </c:pt>
                <c:pt idx="6">
                  <c:v>2160709.8827664768</c:v>
                </c:pt>
                <c:pt idx="7">
                  <c:v>2593655.7965418594</c:v>
                </c:pt>
                <c:pt idx="8">
                  <c:v>1541867.3944107841</c:v>
                </c:pt>
                <c:pt idx="9">
                  <c:v>2957359.8047994529</c:v>
                </c:pt>
                <c:pt idx="10">
                  <c:v>926698.98249313305</c:v>
                </c:pt>
                <c:pt idx="11">
                  <c:v>865076.69794387568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594-40A8-A038-673A20EF8E61}"/>
            </c:ext>
          </c:extLst>
        </c:ser>
        <c:ser>
          <c:idx val="2"/>
          <c:order val="2"/>
          <c:tx>
            <c:strRef>
              <c:f>ANUAL!$A$3090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ANUAL!$B$3087:$M$3087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ANUAL!$B$3090:$M$3090</c:f>
              <c:numCache>
                <c:formatCode>#,##0</c:formatCode>
                <c:ptCount val="12"/>
                <c:pt idx="0">
                  <c:v>4278581.2790181087</c:v>
                </c:pt>
                <c:pt idx="1">
                  <c:v>5251998.0987033406</c:v>
                </c:pt>
                <c:pt idx="2">
                  <c:v>2087071.5153780493</c:v>
                </c:pt>
                <c:pt idx="3">
                  <c:v>0</c:v>
                </c:pt>
                <c:pt idx="4">
                  <c:v>121546.09644039377</c:v>
                </c:pt>
                <c:pt idx="5">
                  <c:v>847845.68908420694</c:v>
                </c:pt>
                <c:pt idx="6">
                  <c:v>5996914.0010594754</c:v>
                </c:pt>
                <c:pt idx="7">
                  <c:v>7435353.5062355157</c:v>
                </c:pt>
                <c:pt idx="8">
                  <c:v>4158863.2474823804</c:v>
                </c:pt>
                <c:pt idx="9">
                  <c:v>6344576.7115924926</c:v>
                </c:pt>
                <c:pt idx="10">
                  <c:v>2468875.813518771</c:v>
                </c:pt>
                <c:pt idx="11">
                  <c:v>1996967.8485018259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94-40A8-A038-673A20EF8E61}"/>
            </c:ext>
          </c:extLst>
        </c:ser>
        <c:ser>
          <c:idx val="3"/>
          <c:order val="3"/>
          <c:tx>
            <c:strRef>
              <c:f>ANUAL!$A$3091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ANUAL!$B$3087:$M$3087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ANUAL!$B$3091:$M$3091</c:f>
              <c:numCache>
                <c:formatCode>#,##0</c:formatCode>
                <c:ptCount val="12"/>
                <c:pt idx="0">
                  <c:v>988902.07785406511</c:v>
                </c:pt>
                <c:pt idx="1">
                  <c:v>1158217.4861272918</c:v>
                </c:pt>
                <c:pt idx="2">
                  <c:v>472660.86395743495</c:v>
                </c:pt>
                <c:pt idx="3">
                  <c:v>0</c:v>
                </c:pt>
                <c:pt idx="4">
                  <c:v>38013.282877455596</c:v>
                </c:pt>
                <c:pt idx="5">
                  <c:v>208728.67156358817</c:v>
                </c:pt>
                <c:pt idx="6">
                  <c:v>936939.77692565497</c:v>
                </c:pt>
                <c:pt idx="7">
                  <c:v>1130195.4144908225</c:v>
                </c:pt>
                <c:pt idx="8">
                  <c:v>677676.22104058892</c:v>
                </c:pt>
                <c:pt idx="9">
                  <c:v>2026695.1323665949</c:v>
                </c:pt>
                <c:pt idx="10">
                  <c:v>547244.51440831833</c:v>
                </c:pt>
                <c:pt idx="11">
                  <c:v>452567.68246655847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594-40A8-A038-673A20EF8E61}"/>
            </c:ext>
          </c:extLst>
        </c:ser>
        <c:ser>
          <c:idx val="4"/>
          <c:order val="4"/>
          <c:tx>
            <c:strRef>
              <c:f>ANUAL!$A$3092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ANUAL!$B$3087:$M$3087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ANUAL!$B$3092:$M$3092</c:f>
              <c:numCache>
                <c:formatCode>#,##0</c:formatCode>
                <c:ptCount val="12"/>
                <c:pt idx="0">
                  <c:v>1457152.8391903797</c:v>
                </c:pt>
                <c:pt idx="1">
                  <c:v>1806875.7605647154</c:v>
                </c:pt>
                <c:pt idx="2">
                  <c:v>900016.13432363246</c:v>
                </c:pt>
                <c:pt idx="3">
                  <c:v>0</c:v>
                </c:pt>
                <c:pt idx="4">
                  <c:v>32002.587440647421</c:v>
                </c:pt>
                <c:pt idx="5">
                  <c:v>310970.33041859686</c:v>
                </c:pt>
                <c:pt idx="6">
                  <c:v>3929898.105420718</c:v>
                </c:pt>
                <c:pt idx="7">
                  <c:v>4816440.5566709796</c:v>
                </c:pt>
                <c:pt idx="8">
                  <c:v>2716438.6436227905</c:v>
                </c:pt>
                <c:pt idx="9">
                  <c:v>5454386.2475955347</c:v>
                </c:pt>
                <c:pt idx="10">
                  <c:v>2063201.6324880742</c:v>
                </c:pt>
                <c:pt idx="11">
                  <c:v>1657728.9699654959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594-40A8-A038-673A20EF8E61}"/>
            </c:ext>
          </c:extLst>
        </c:ser>
        <c:ser>
          <c:idx val="5"/>
          <c:order val="5"/>
          <c:tx>
            <c:strRef>
              <c:f>ANUAL!$A$3093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ANUAL!$B$3087:$M$3087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ANUAL!$B$3093:$M$3093</c:f>
              <c:numCache>
                <c:formatCode>#,##0</c:formatCode>
                <c:ptCount val="12"/>
                <c:pt idx="0">
                  <c:v>45178.716121644698</c:v>
                </c:pt>
                <c:pt idx="1">
                  <c:v>47369.245008081365</c:v>
                </c:pt>
                <c:pt idx="2">
                  <c:v>25422.415012696289</c:v>
                </c:pt>
                <c:pt idx="3">
                  <c:v>0</c:v>
                </c:pt>
                <c:pt idx="4">
                  <c:v>719.31676745262951</c:v>
                </c:pt>
                <c:pt idx="5">
                  <c:v>11985.814269737817</c:v>
                </c:pt>
                <c:pt idx="6">
                  <c:v>594675.62422617478</c:v>
                </c:pt>
                <c:pt idx="7">
                  <c:v>698739.09013290203</c:v>
                </c:pt>
                <c:pt idx="8">
                  <c:v>451139.87517509819</c:v>
                </c:pt>
                <c:pt idx="9">
                  <c:v>1367609.3521212726</c:v>
                </c:pt>
                <c:pt idx="10">
                  <c:v>489560.17498291796</c:v>
                </c:pt>
                <c:pt idx="11">
                  <c:v>445282.00761805411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594-40A8-A038-673A20EF8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31232"/>
        <c:axId val="522926136"/>
      </c:lineChart>
      <c:catAx>
        <c:axId val="52293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6136"/>
        <c:crosses val="autoZero"/>
        <c:auto val="1"/>
        <c:lblAlgn val="ctr"/>
        <c:lblOffset val="100"/>
        <c:noMultiLvlLbl val="0"/>
      </c:catAx>
      <c:valAx>
        <c:axId val="52292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3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3521456427735486E-4"/>
          <c:y val="5.703276191293527E-2"/>
          <c:w val="0.99028410300063829"/>
          <c:h val="0.18913628984387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DE ALOJAMIENTO PRIVADO</a:t>
            </a:r>
            <a:endParaRPr lang="es-ES" sz="1600" b="1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69434534648145E-2"/>
          <c:y val="0.21539883601506332"/>
          <c:w val="0.93757061687450716"/>
          <c:h val="0.69102191030469018"/>
        </c:manualLayout>
      </c:layout>
      <c:lineChart>
        <c:grouping val="standard"/>
        <c:varyColors val="0"/>
        <c:ser>
          <c:idx val="0"/>
          <c:order val="0"/>
          <c:tx>
            <c:strRef>
              <c:f>ANUAL!$A$3129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ANUAL!$B$3128:$M$3128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ANUAL!$B$3129:$M$3129</c:f>
              <c:numCache>
                <c:formatCode>#,##0</c:formatCode>
                <c:ptCount val="12"/>
                <c:pt idx="0">
                  <c:v>795201.8012716152</c:v>
                </c:pt>
                <c:pt idx="1">
                  <c:v>786601.21949334734</c:v>
                </c:pt>
                <c:pt idx="2">
                  <c:v>426641.8809865248</c:v>
                </c:pt>
                <c:pt idx="3">
                  <c:v>0</c:v>
                </c:pt>
                <c:pt idx="4">
                  <c:v>15220.500786206281</c:v>
                </c:pt>
                <c:pt idx="5">
                  <c:v>157860.49617226468</c:v>
                </c:pt>
                <c:pt idx="6">
                  <c:v>1579876.9757342355</c:v>
                </c:pt>
                <c:pt idx="7">
                  <c:v>1782460.6957794321</c:v>
                </c:pt>
                <c:pt idx="8">
                  <c:v>1091227.769847153</c:v>
                </c:pt>
                <c:pt idx="9">
                  <c:v>4461283.5245018974</c:v>
                </c:pt>
                <c:pt idx="10">
                  <c:v>1134750.3302062433</c:v>
                </c:pt>
                <c:pt idx="11">
                  <c:v>856473.73817252601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41C-406F-AE20-74C387CD44E6}"/>
            </c:ext>
          </c:extLst>
        </c:ser>
        <c:ser>
          <c:idx val="1"/>
          <c:order val="1"/>
          <c:tx>
            <c:strRef>
              <c:f>ANUAL!$A$3130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ANUAL!$B$3128:$M$3128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ANUAL!$B$3130:$M$3130</c:f>
              <c:numCache>
                <c:formatCode>#,##0</c:formatCode>
                <c:ptCount val="12"/>
                <c:pt idx="0">
                  <c:v>3864396.4856749373</c:v>
                </c:pt>
                <c:pt idx="1">
                  <c:v>4090060.8037110511</c:v>
                </c:pt>
                <c:pt idx="2">
                  <c:v>2056374.6816969248</c:v>
                </c:pt>
                <c:pt idx="3">
                  <c:v>0</c:v>
                </c:pt>
                <c:pt idx="4">
                  <c:v>121120.17584293013</c:v>
                </c:pt>
                <c:pt idx="5">
                  <c:v>961276.52410735795</c:v>
                </c:pt>
                <c:pt idx="6">
                  <c:v>23984278.386001829</c:v>
                </c:pt>
                <c:pt idx="7">
                  <c:v>29513639.081053212</c:v>
                </c:pt>
                <c:pt idx="8">
                  <c:v>15820476.896828247</c:v>
                </c:pt>
                <c:pt idx="9">
                  <c:v>4404721.2927463232</c:v>
                </c:pt>
                <c:pt idx="10">
                  <c:v>1794694.3206256374</c:v>
                </c:pt>
                <c:pt idx="11">
                  <c:v>1575890.5760869209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1C-406F-AE20-74C387CD44E6}"/>
            </c:ext>
          </c:extLst>
        </c:ser>
        <c:ser>
          <c:idx val="2"/>
          <c:order val="2"/>
          <c:tx>
            <c:strRef>
              <c:f>ANUAL!$A$3131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ANUAL!$B$3128:$M$3128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ANUAL!$B$3131:$M$3131</c:f>
              <c:numCache>
                <c:formatCode>#,##0</c:formatCode>
                <c:ptCount val="12"/>
                <c:pt idx="0">
                  <c:v>830384.8993844674</c:v>
                </c:pt>
                <c:pt idx="1">
                  <c:v>807425.77629526705</c:v>
                </c:pt>
                <c:pt idx="2">
                  <c:v>440551.64699362515</c:v>
                </c:pt>
                <c:pt idx="3">
                  <c:v>0</c:v>
                </c:pt>
                <c:pt idx="4">
                  <c:v>24758.980327600595</c:v>
                </c:pt>
                <c:pt idx="5">
                  <c:v>211988.94703439405</c:v>
                </c:pt>
                <c:pt idx="6">
                  <c:v>16727699.616651602</c:v>
                </c:pt>
                <c:pt idx="7">
                  <c:v>20335286.636760999</c:v>
                </c:pt>
                <c:pt idx="8">
                  <c:v>11041202.956019875</c:v>
                </c:pt>
                <c:pt idx="9">
                  <c:v>2515570.0025225487</c:v>
                </c:pt>
                <c:pt idx="10">
                  <c:v>875226.850858449</c:v>
                </c:pt>
                <c:pt idx="11">
                  <c:v>757089.75020275707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41C-406F-AE20-74C387CD44E6}"/>
            </c:ext>
          </c:extLst>
        </c:ser>
        <c:ser>
          <c:idx val="3"/>
          <c:order val="3"/>
          <c:tx>
            <c:strRef>
              <c:f>ANUAL!$A$3132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ANUAL!$B$3128:$M$3128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ANUAL!$B$3132:$M$3132</c:f>
              <c:numCache>
                <c:formatCode>#,##0</c:formatCode>
                <c:ptCount val="12"/>
                <c:pt idx="0">
                  <c:v>2367608.7069315664</c:v>
                </c:pt>
                <c:pt idx="1">
                  <c:v>2244064.0092881736</c:v>
                </c:pt>
                <c:pt idx="2">
                  <c:v>1270287.7838412891</c:v>
                </c:pt>
                <c:pt idx="3">
                  <c:v>0</c:v>
                </c:pt>
                <c:pt idx="4">
                  <c:v>81574.675977961961</c:v>
                </c:pt>
                <c:pt idx="5">
                  <c:v>618588.64006069652</c:v>
                </c:pt>
                <c:pt idx="6">
                  <c:v>15327119.693718275</c:v>
                </c:pt>
                <c:pt idx="7">
                  <c:v>18402454.32290522</c:v>
                </c:pt>
                <c:pt idx="8">
                  <c:v>10174296.155449722</c:v>
                </c:pt>
                <c:pt idx="9">
                  <c:v>3413104.9975416069</c:v>
                </c:pt>
                <c:pt idx="10">
                  <c:v>1584572.3723862064</c:v>
                </c:pt>
                <c:pt idx="11">
                  <c:v>1409278.5147854798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41C-406F-AE20-74C387CD44E6}"/>
            </c:ext>
          </c:extLst>
        </c:ser>
        <c:ser>
          <c:idx val="4"/>
          <c:order val="4"/>
          <c:tx>
            <c:strRef>
              <c:f>ANUAL!$A$3133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ANUAL!$B$3128:$M$3128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ANUAL!$B$3133:$M$3133</c:f>
              <c:numCache>
                <c:formatCode>#,##0</c:formatCode>
                <c:ptCount val="12"/>
                <c:pt idx="0">
                  <c:v>1417971.2581475999</c:v>
                </c:pt>
                <c:pt idx="1">
                  <c:v>1549285.3082244867</c:v>
                </c:pt>
                <c:pt idx="2">
                  <c:v>722206.39818679856</c:v>
                </c:pt>
                <c:pt idx="3">
                  <c:v>0</c:v>
                </c:pt>
                <c:pt idx="4">
                  <c:v>48471.23584316724</c:v>
                </c:pt>
                <c:pt idx="5">
                  <c:v>393791.51621433848</c:v>
                </c:pt>
                <c:pt idx="6">
                  <c:v>8551270.9402225837</c:v>
                </c:pt>
                <c:pt idx="7">
                  <c:v>10464324.488784494</c:v>
                </c:pt>
                <c:pt idx="8">
                  <c:v>5663178.2233184837</c:v>
                </c:pt>
                <c:pt idx="9">
                  <c:v>3751475.5296990047</c:v>
                </c:pt>
                <c:pt idx="10">
                  <c:v>1045568.3642186086</c:v>
                </c:pt>
                <c:pt idx="11">
                  <c:v>823835.3437877273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41C-406F-AE20-74C387CD44E6}"/>
            </c:ext>
          </c:extLst>
        </c:ser>
        <c:ser>
          <c:idx val="5"/>
          <c:order val="5"/>
          <c:tx>
            <c:strRef>
              <c:f>ANUAL!$A$3134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ANUAL!$B$3128:$M$3128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ANUAL!$B$3134:$M$3134</c:f>
              <c:numCache>
                <c:formatCode>#,##0</c:formatCode>
                <c:ptCount val="12"/>
                <c:pt idx="0">
                  <c:v>534954.79385744291</c:v>
                </c:pt>
                <c:pt idx="1">
                  <c:v>581783.48259455815</c:v>
                </c:pt>
                <c:pt idx="2">
                  <c:v>292296.038460974</c:v>
                </c:pt>
                <c:pt idx="3">
                  <c:v>0</c:v>
                </c:pt>
                <c:pt idx="4">
                  <c:v>20710.485676585213</c:v>
                </c:pt>
                <c:pt idx="5">
                  <c:v>154399.86880382308</c:v>
                </c:pt>
                <c:pt idx="6">
                  <c:v>8710372.9942267053</c:v>
                </c:pt>
                <c:pt idx="7">
                  <c:v>10644500.223531146</c:v>
                </c:pt>
                <c:pt idx="8">
                  <c:v>5708952.9922427479</c:v>
                </c:pt>
                <c:pt idx="9">
                  <c:v>1715305.6820077421</c:v>
                </c:pt>
                <c:pt idx="10">
                  <c:v>545021.88146852015</c:v>
                </c:pt>
                <c:pt idx="11">
                  <c:v>447581.83062582376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41C-406F-AE20-74C387CD44E6}"/>
            </c:ext>
          </c:extLst>
        </c:ser>
        <c:ser>
          <c:idx val="6"/>
          <c:order val="6"/>
          <c:tx>
            <c:strRef>
              <c:f>ANUAL!$A$3135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ANUAL!$B$3128:$M$3128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ANUAL!$B$3135:$M$3135</c:f>
              <c:numCache>
                <c:formatCode>#,##0</c:formatCode>
                <c:ptCount val="12"/>
                <c:pt idx="0">
                  <c:v>983137.425127347</c:v>
                </c:pt>
                <c:pt idx="1">
                  <c:v>1123442.2552471235</c:v>
                </c:pt>
                <c:pt idx="2">
                  <c:v>339527.73759263853</c:v>
                </c:pt>
                <c:pt idx="3">
                  <c:v>0</c:v>
                </c:pt>
                <c:pt idx="4">
                  <c:v>43782.000417195479</c:v>
                </c:pt>
                <c:pt idx="5">
                  <c:v>227133.64178943395</c:v>
                </c:pt>
                <c:pt idx="6">
                  <c:v>1296464.2525809039</c:v>
                </c:pt>
                <c:pt idx="7">
                  <c:v>1433741.5018280975</c:v>
                </c:pt>
                <c:pt idx="8">
                  <c:v>935320.19014551106</c:v>
                </c:pt>
                <c:pt idx="9">
                  <c:v>898333.85482799541</c:v>
                </c:pt>
                <c:pt idx="10">
                  <c:v>462501.60999667004</c:v>
                </c:pt>
                <c:pt idx="11">
                  <c:v>449632.64563398535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41C-406F-AE20-74C387CD4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926528"/>
        <c:axId val="522923392"/>
      </c:lineChart>
      <c:catAx>
        <c:axId val="52292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3392"/>
        <c:crosses val="autoZero"/>
        <c:auto val="1"/>
        <c:lblAlgn val="ctr"/>
        <c:lblOffset val="100"/>
        <c:noMultiLvlLbl val="0"/>
      </c:catAx>
      <c:valAx>
        <c:axId val="52292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034130157109323E-3"/>
          <c:y val="8.9803434896724862E-2"/>
          <c:w val="0.99028410300063829"/>
          <c:h val="8.55882688576971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GASTO TURÍSTICO TOTAL EN CASTILLA Y LEÓN. AÑO 2020</a:t>
            </a:r>
            <a:endParaRPr lang="es-ES" sz="1600">
              <a:effectLst/>
            </a:endParaRPr>
          </a:p>
        </c:rich>
      </c:tx>
      <c:layout>
        <c:manualLayout>
          <c:xMode val="edge"/>
          <c:yMode val="edge"/>
          <c:x val="0.34830575066599412"/>
          <c:y val="1.12723952984137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9057292080914129"/>
          <c:w val="0.92674616695059631"/>
          <c:h val="0.775926064104829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'GASTO X PROV'!$A$103:$A$109</c:f>
              <c:strCache>
                <c:ptCount val="7"/>
                <c:pt idx="0">
                  <c:v>GASTO EN RESTAURANTES</c:v>
                </c:pt>
                <c:pt idx="1">
                  <c:v>GASTO EN ALOJAMIENTO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PROV'!$B$103:$B$109</c:f>
              <c:numCache>
                <c:formatCode>#,##0.00</c:formatCode>
                <c:ptCount val="7"/>
                <c:pt idx="0">
                  <c:v>251847527.30233741</c:v>
                </c:pt>
                <c:pt idx="1">
                  <c:v>195695956.46949822</c:v>
                </c:pt>
                <c:pt idx="2">
                  <c:v>158374124.71524087</c:v>
                </c:pt>
                <c:pt idx="3">
                  <c:v>107390913.11616108</c:v>
                </c:pt>
                <c:pt idx="4">
                  <c:v>86839101.12195079</c:v>
                </c:pt>
                <c:pt idx="5">
                  <c:v>68845213.93335031</c:v>
                </c:pt>
                <c:pt idx="6">
                  <c:v>24874963.413303863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1E-450F-8574-3FC3C2EC8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22927312"/>
        <c:axId val="522929664"/>
      </c:barChart>
      <c:catAx>
        <c:axId val="5229273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9664"/>
        <c:crosses val="autoZero"/>
        <c:auto val="1"/>
        <c:lblAlgn val="ctr"/>
        <c:lblOffset val="100"/>
        <c:noMultiLvlLbl val="0"/>
      </c:catAx>
      <c:valAx>
        <c:axId val="5229296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2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GASTO TURÍSTICO EN CASTILLA Y LEÓN. AÑO 2020</a:t>
            </a:r>
            <a:endParaRPr lang="es-ES" sz="1600">
              <a:effectLst/>
            </a:endParaRPr>
          </a:p>
        </c:rich>
      </c:tx>
      <c:layout>
        <c:manualLayout>
          <c:xMode val="edge"/>
          <c:yMode val="edge"/>
          <c:x val="0.34830572655690767"/>
          <c:y val="1.85186467076230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8768173000114116"/>
          <c:w val="0.92674616695059631"/>
          <c:h val="0.780561166267260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'GASTO X PROV'!$A$11:$A$17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PROV'!$B$11:$B$17</c:f>
              <c:numCache>
                <c:formatCode>#,##0.00</c:formatCode>
                <c:ptCount val="7"/>
                <c:pt idx="0">
                  <c:v>182595339.05894339</c:v>
                </c:pt>
                <c:pt idx="1">
                  <c:v>125511023.76835677</c:v>
                </c:pt>
                <c:pt idx="2">
                  <c:v>60505599.512943462</c:v>
                </c:pt>
                <c:pt idx="3">
                  <c:v>38803533.238136023</c:v>
                </c:pt>
                <c:pt idx="4">
                  <c:v>32338109.040753163</c:v>
                </c:pt>
                <c:pt idx="5">
                  <c:v>25775994.202624634</c:v>
                </c:pt>
                <c:pt idx="6">
                  <c:v>12504264.666680928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8F-4E3C-897D-46F86184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22930056"/>
        <c:axId val="522930448"/>
      </c:barChart>
      <c:catAx>
        <c:axId val="522930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30448"/>
        <c:crosses val="autoZero"/>
        <c:auto val="1"/>
        <c:lblAlgn val="ctr"/>
        <c:lblOffset val="100"/>
        <c:noMultiLvlLbl val="0"/>
      </c:catAx>
      <c:valAx>
        <c:axId val="5229304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22930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Nº de viajeros y pernoctaciones por provincias</a:t>
            </a:r>
          </a:p>
        </c:rich>
      </c:tx>
      <c:layout>
        <c:manualLayout>
          <c:xMode val="edge"/>
          <c:yMode val="edge"/>
          <c:x val="0.29058837680542576"/>
          <c:y val="4.3137492428831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05931012138677E-2"/>
          <c:y val="0.31372669166165618"/>
          <c:w val="0.8635299078181915"/>
          <c:h val="0.529413792179044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CyL'!$C$22:$K$22</c:f>
              <c:numCache>
                <c:formatCode>#,##0</c:formatCode>
                <c:ptCount val="9"/>
                <c:pt idx="0">
                  <c:v>340828</c:v>
                </c:pt>
                <c:pt idx="1">
                  <c:v>387853</c:v>
                </c:pt>
                <c:pt idx="2">
                  <c:v>490367</c:v>
                </c:pt>
                <c:pt idx="3">
                  <c:v>151246</c:v>
                </c:pt>
                <c:pt idx="4">
                  <c:v>498757</c:v>
                </c:pt>
                <c:pt idx="5">
                  <c:v>325616</c:v>
                </c:pt>
                <c:pt idx="6">
                  <c:v>197687</c:v>
                </c:pt>
                <c:pt idx="7">
                  <c:v>351241</c:v>
                </c:pt>
                <c:pt idx="8">
                  <c:v>180965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D4-4C12-8B4C-30F9F2CBB472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CyL'!$C$25:$K$25</c:f>
              <c:numCache>
                <c:formatCode>#,##0</c:formatCode>
                <c:ptCount val="9"/>
                <c:pt idx="0">
                  <c:v>633135</c:v>
                </c:pt>
                <c:pt idx="1">
                  <c:v>654827</c:v>
                </c:pt>
                <c:pt idx="2">
                  <c:v>939060</c:v>
                </c:pt>
                <c:pt idx="3">
                  <c:v>302711</c:v>
                </c:pt>
                <c:pt idx="4">
                  <c:v>861928</c:v>
                </c:pt>
                <c:pt idx="5">
                  <c:v>552267</c:v>
                </c:pt>
                <c:pt idx="6">
                  <c:v>418588</c:v>
                </c:pt>
                <c:pt idx="7">
                  <c:v>635075</c:v>
                </c:pt>
                <c:pt idx="8">
                  <c:v>327864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D4-4C12-8B4C-30F9F2CB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921824"/>
        <c:axId val="522924960"/>
      </c:barChart>
      <c:catAx>
        <c:axId val="522921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924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9249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92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823678180063"/>
          <c:y val="0.14509872804360993"/>
          <c:w val="0.39882380154889574"/>
          <c:h val="9.803957197657983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Nº de viajeros y pernoctaciones mensuales</a:t>
            </a:r>
          </a:p>
        </c:rich>
      </c:tx>
      <c:layout>
        <c:manualLayout>
          <c:xMode val="edge"/>
          <c:yMode val="edge"/>
          <c:x val="0.33628348519303453"/>
          <c:y val="4.0590360987485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79813271852413E-2"/>
          <c:y val="0.32103378876302463"/>
          <c:w val="0.84759176767584621"/>
          <c:h val="0.51660609686003955"/>
        </c:manualLayout>
      </c:layout>
      <c:lineChart>
        <c:grouping val="standar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CyL'!$C$55:$N$55</c:f>
              <c:numCache>
                <c:formatCode>#,##0</c:formatCode>
                <c:ptCount val="12"/>
                <c:pt idx="0">
                  <c:v>440226</c:v>
                </c:pt>
                <c:pt idx="1">
                  <c:v>530752</c:v>
                </c:pt>
                <c:pt idx="2">
                  <c:v>223135</c:v>
                </c:pt>
                <c:pt idx="3">
                  <c:v>0</c:v>
                </c:pt>
                <c:pt idx="4">
                  <c:v>12656</c:v>
                </c:pt>
                <c:pt idx="5">
                  <c:v>96672</c:v>
                </c:pt>
                <c:pt idx="6">
                  <c:v>437556</c:v>
                </c:pt>
                <c:pt idx="7">
                  <c:v>516707</c:v>
                </c:pt>
                <c:pt idx="8">
                  <c:v>292947</c:v>
                </c:pt>
                <c:pt idx="9">
                  <c:v>205905</c:v>
                </c:pt>
                <c:pt idx="10">
                  <c:v>88453</c:v>
                </c:pt>
                <c:pt idx="11">
                  <c:v>79551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F19-4C92-9148-D34E51A4F530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CyL'!$C$58:$N$58</c:f>
              <c:numCache>
                <c:formatCode>#,##0</c:formatCode>
                <c:ptCount val="12"/>
                <c:pt idx="0">
                  <c:v>721404</c:v>
                </c:pt>
                <c:pt idx="1">
                  <c:v>852942</c:v>
                </c:pt>
                <c:pt idx="2">
                  <c:v>377922</c:v>
                </c:pt>
                <c:pt idx="3">
                  <c:v>0</c:v>
                </c:pt>
                <c:pt idx="4">
                  <c:v>40337</c:v>
                </c:pt>
                <c:pt idx="5">
                  <c:v>185143</c:v>
                </c:pt>
                <c:pt idx="6">
                  <c:v>870779</c:v>
                </c:pt>
                <c:pt idx="7">
                  <c:v>1149010</c:v>
                </c:pt>
                <c:pt idx="8">
                  <c:v>490417</c:v>
                </c:pt>
                <c:pt idx="9">
                  <c:v>332813</c:v>
                </c:pt>
                <c:pt idx="10">
                  <c:v>160643</c:v>
                </c:pt>
                <c:pt idx="11">
                  <c:v>144045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F19-4C92-9148-D34E51A4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2933192"/>
        <c:axId val="522922216"/>
      </c:lineChart>
      <c:catAx>
        <c:axId val="52293319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92221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22922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9331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841720423453946"/>
          <c:y val="0.18081212674502642"/>
          <c:w val="0.33333364272491472"/>
          <c:h val="9.225113165202172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PROV'!$C$211:$N$211</c:f>
              <c:numCache>
                <c:formatCode>General</c:formatCode>
                <c:ptCount val="12"/>
                <c:pt idx="0">
                  <c:v>14329</c:v>
                </c:pt>
                <c:pt idx="1">
                  <c:v>18558</c:v>
                </c:pt>
                <c:pt idx="2">
                  <c:v>22874</c:v>
                </c:pt>
                <c:pt idx="3">
                  <c:v>30419</c:v>
                </c:pt>
                <c:pt idx="4">
                  <c:v>34231</c:v>
                </c:pt>
                <c:pt idx="5">
                  <c:v>29580</c:v>
                </c:pt>
                <c:pt idx="6">
                  <c:v>32696</c:v>
                </c:pt>
                <c:pt idx="7">
                  <c:v>44268</c:v>
                </c:pt>
                <c:pt idx="8">
                  <c:v>34651</c:v>
                </c:pt>
                <c:pt idx="9">
                  <c:v>30016</c:v>
                </c:pt>
                <c:pt idx="10">
                  <c:v>20285</c:v>
                </c:pt>
                <c:pt idx="11">
                  <c:v>18111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7D-4901-A753-1B28010C146A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PROV'!$C$210:$N$210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PROV'!$C$212:$N$212</c:f>
              <c:numCache>
                <c:formatCode>General</c:formatCode>
                <c:ptCount val="12"/>
                <c:pt idx="0">
                  <c:v>25012</c:v>
                </c:pt>
                <c:pt idx="1">
                  <c:v>32669</c:v>
                </c:pt>
                <c:pt idx="2">
                  <c:v>42288</c:v>
                </c:pt>
                <c:pt idx="3">
                  <c:v>53643</c:v>
                </c:pt>
                <c:pt idx="4">
                  <c:v>55821</c:v>
                </c:pt>
                <c:pt idx="5">
                  <c:v>48301</c:v>
                </c:pt>
                <c:pt idx="6">
                  <c:v>58860</c:v>
                </c:pt>
                <c:pt idx="7">
                  <c:v>85073</c:v>
                </c:pt>
                <c:pt idx="8">
                  <c:v>56547</c:v>
                </c:pt>
                <c:pt idx="9">
                  <c:v>55410</c:v>
                </c:pt>
                <c:pt idx="10">
                  <c:v>37218</c:v>
                </c:pt>
                <c:pt idx="11">
                  <c:v>36652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7D-4901-A753-1B28010C1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885632"/>
        <c:axId val="317887200"/>
      </c:barChart>
      <c:catAx>
        <c:axId val="3178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87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887200"/>
        <c:scaling>
          <c:orientation val="minMax"/>
          <c:max val="12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85632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3.873263153933715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880866425992779"/>
          <c:y val="0.45070422535211269"/>
          <c:w val="0.40613718411552346"/>
          <c:h val="0.3169014084507042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4-49E0-AF23-AB779880E81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4-49E0-AF23-AB779880E81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4-49E0-AF23-AB779880E81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4-49E0-AF23-AB779880E81F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8AA4-49E0-AF23-AB779880E81F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8AA4-49E0-AF23-AB779880E81F}"/>
              </c:ext>
            </c:extLst>
          </c:dPt>
          <c:dLbls>
            <c:dLbl>
              <c:idx val="0"/>
              <c:layout>
                <c:manualLayout>
                  <c:x val="-2.0834320096251302E-2"/>
                  <c:y val="8.03556230233197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A4-49E0-AF23-AB779880E81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916698093797666E-3"/>
                  <c:y val="-3.830150409414967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A4-49E0-AF23-AB779880E81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946096582293607E-2"/>
                  <c:y val="-8.928174836467411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A4-49E0-AF23-AB779880E81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PROV'!$D$23:$I$23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PROV'!$D$30:$I$30</c:f>
              <c:numCache>
                <c:formatCode>0%</c:formatCode>
                <c:ptCount val="6"/>
                <c:pt idx="0">
                  <c:v>0.62254568286643119</c:v>
                </c:pt>
                <c:pt idx="1">
                  <c:v>7.5774290844648914E-2</c:v>
                </c:pt>
                <c:pt idx="2">
                  <c:v>0.17667562524205757</c:v>
                </c:pt>
                <c:pt idx="3">
                  <c:v>1.1712652716326124E-2</c:v>
                </c:pt>
                <c:pt idx="4">
                  <c:v>8.0134261269613996E-2</c:v>
                </c:pt>
                <c:pt idx="5">
                  <c:v>3.3157487060922225E-2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AA4-49E0-AF23-AB779880E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4617745822408E-2"/>
          <c:y val="0.25461300488101951"/>
          <c:w val="0.90097336857365629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PROV'!$C$35:$N$35</c:f>
              <c:numCache>
                <c:formatCode>#,##0</c:formatCode>
                <c:ptCount val="12"/>
                <c:pt idx="0">
                  <c:v>41990</c:v>
                </c:pt>
                <c:pt idx="1">
                  <c:v>61692</c:v>
                </c:pt>
                <c:pt idx="2">
                  <c:v>21618</c:v>
                </c:pt>
                <c:pt idx="3">
                  <c:v>0</c:v>
                </c:pt>
                <c:pt idx="4">
                  <c:v>834</c:v>
                </c:pt>
                <c:pt idx="5">
                  <c:v>13034</c:v>
                </c:pt>
                <c:pt idx="6">
                  <c:v>55578</c:v>
                </c:pt>
                <c:pt idx="7">
                  <c:v>70237</c:v>
                </c:pt>
                <c:pt idx="8">
                  <c:v>35202</c:v>
                </c:pt>
                <c:pt idx="9">
                  <c:v>24543</c:v>
                </c:pt>
                <c:pt idx="10">
                  <c:v>9436</c:v>
                </c:pt>
                <c:pt idx="11">
                  <c:v>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EE-429B-BB25-7553611C1B0F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PROV'!$C$36:$N$36</c:f>
              <c:numCache>
                <c:formatCode>#,##0</c:formatCode>
                <c:ptCount val="12"/>
                <c:pt idx="0">
                  <c:v>65467</c:v>
                </c:pt>
                <c:pt idx="1">
                  <c:v>92768</c:v>
                </c:pt>
                <c:pt idx="2">
                  <c:v>40622</c:v>
                </c:pt>
                <c:pt idx="3">
                  <c:v>0</c:v>
                </c:pt>
                <c:pt idx="4">
                  <c:v>3881</c:v>
                </c:pt>
                <c:pt idx="5">
                  <c:v>23227</c:v>
                </c:pt>
                <c:pt idx="6">
                  <c:v>119973</c:v>
                </c:pt>
                <c:pt idx="7">
                  <c:v>162953</c:v>
                </c:pt>
                <c:pt idx="8">
                  <c:v>61652</c:v>
                </c:pt>
                <c:pt idx="9">
                  <c:v>39020</c:v>
                </c:pt>
                <c:pt idx="10">
                  <c:v>13340</c:v>
                </c:pt>
                <c:pt idx="11">
                  <c:v>10232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EE-429B-BB25-7553611C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922608"/>
        <c:axId val="522923000"/>
      </c:barChart>
      <c:catAx>
        <c:axId val="52292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923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9230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922608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427973210879289"/>
          <c:y val="9.2250978061704542E-2"/>
          <c:w val="0.29973505063180578"/>
          <c:h val="8.85609864804635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14801444043323"/>
          <c:y val="0.4187008491363739"/>
          <c:w val="0.44043321299638988"/>
          <c:h val="0.3943105084099832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F5-4587-AEB2-581B78BFE51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F5-4587-AEB2-581B78BFE51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F5-4587-AEB2-581B78BFE518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F5-4587-AEB2-581B78BFE518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C7F5-4587-AEB2-581B78BFE518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C7F5-4587-AEB2-581B78BFE518}"/>
              </c:ext>
            </c:extLst>
          </c:dPt>
          <c:dLbls>
            <c:dLbl>
              <c:idx val="0"/>
              <c:layout>
                <c:manualLayout>
                  <c:x val="0.10668138492093948"/>
                  <c:y val="-1.2358575784365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F5-4587-AEB2-581B78BFE5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951278315592035E-2"/>
                  <c:y val="-5.6044435903369605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7F5-4587-AEB2-581B78BFE51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0109571775913861"/>
                  <c:y val="-9.4972923918123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7F5-4587-AEB2-581B78BFE51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0803373543294015E-2"/>
                  <c:y val="-2.801791819934229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7F5-4587-AEB2-581B78BFE51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1226076112878438E-2"/>
                  <c:y val="0.5255238071466874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7F5-4587-AEB2-581B78BFE51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3622363744254404"/>
                  <c:y val="0.3358589387028096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7F5-4587-AEB2-581B78BFE51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7F5-4587-AEB2-581B78BFE51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7F5-4587-AEB2-581B78BFE51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7F5-4587-AEB2-581B78BFE51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PROV'!$D$75:$I$75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PROV'!$D$82:$I$82</c:f>
              <c:numCache>
                <c:formatCode>0%</c:formatCode>
                <c:ptCount val="6"/>
                <c:pt idx="0">
                  <c:v>0.87630124285563393</c:v>
                </c:pt>
                <c:pt idx="1">
                  <c:v>6.3419085286420124E-2</c:v>
                </c:pt>
                <c:pt idx="2">
                  <c:v>0.10914302815496379</c:v>
                </c:pt>
                <c:pt idx="3">
                  <c:v>1.5811494360791954E-2</c:v>
                </c:pt>
                <c:pt idx="4">
                  <c:v>4.0260776696750267E-2</c:v>
                </c:pt>
                <c:pt idx="5">
                  <c:v>3.3037191780018071E-2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7F5-4587-AEB2-581B78BF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2841333532730218"/>
          <c:w val="0.90362589075787703"/>
          <c:h val="0.57933683719304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PROV'!$C$87:$N$87</c:f>
              <c:numCache>
                <c:formatCode>#,##0</c:formatCode>
                <c:ptCount val="12"/>
                <c:pt idx="0">
                  <c:v>60275</c:v>
                </c:pt>
                <c:pt idx="1">
                  <c:v>73877</c:v>
                </c:pt>
                <c:pt idx="2">
                  <c:v>23353</c:v>
                </c:pt>
                <c:pt idx="3">
                  <c:v>0</c:v>
                </c:pt>
                <c:pt idx="4">
                  <c:v>2271</c:v>
                </c:pt>
                <c:pt idx="5">
                  <c:v>12942</c:v>
                </c:pt>
                <c:pt idx="6">
                  <c:v>63070</c:v>
                </c:pt>
                <c:pt idx="7">
                  <c:v>67874</c:v>
                </c:pt>
                <c:pt idx="8">
                  <c:v>41210</c:v>
                </c:pt>
                <c:pt idx="9">
                  <c:v>26601</c:v>
                </c:pt>
                <c:pt idx="10">
                  <c:v>8577</c:v>
                </c:pt>
                <c:pt idx="11">
                  <c:v>7803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9B-4CF0-97A6-A49CB4F6D961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PROV'!$C$88:$N$88</c:f>
              <c:numCache>
                <c:formatCode>#,##0</c:formatCode>
                <c:ptCount val="12"/>
                <c:pt idx="0">
                  <c:v>97067</c:v>
                </c:pt>
                <c:pt idx="1">
                  <c:v>112494</c:v>
                </c:pt>
                <c:pt idx="2">
                  <c:v>34916</c:v>
                </c:pt>
                <c:pt idx="3">
                  <c:v>0</c:v>
                </c:pt>
                <c:pt idx="4">
                  <c:v>5821</c:v>
                </c:pt>
                <c:pt idx="5">
                  <c:v>26424</c:v>
                </c:pt>
                <c:pt idx="6">
                  <c:v>113568</c:v>
                </c:pt>
                <c:pt idx="7">
                  <c:v>124062</c:v>
                </c:pt>
                <c:pt idx="8">
                  <c:v>64332</c:v>
                </c:pt>
                <c:pt idx="9">
                  <c:v>44561</c:v>
                </c:pt>
                <c:pt idx="10">
                  <c:v>17845</c:v>
                </c:pt>
                <c:pt idx="11">
                  <c:v>13737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9B-4CF0-97A6-A49CB4F6D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935152"/>
        <c:axId val="522935936"/>
      </c:barChart>
      <c:catAx>
        <c:axId val="52293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93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9359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9351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592422006793807"/>
          <c:y val="0.12915161920549406"/>
          <c:w val="0.29973505063180583"/>
          <c:h val="8.85611666962682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743682310469315"/>
          <c:y val="0.40244062198544678"/>
          <c:w val="0.4711191335740072"/>
          <c:h val="0.4227659059241057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87A-4F56-BF86-A4EFEC23CFE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87A-4F56-BF86-A4EFEC23CFE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87A-4F56-BF86-A4EFEC23CFEC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87A-4F56-BF86-A4EFEC23CFEC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987A-4F56-BF86-A4EFEC23CFEC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987A-4F56-BF86-A4EFEC23CFEC}"/>
              </c:ext>
            </c:extLst>
          </c:dPt>
          <c:dLbls>
            <c:dLbl>
              <c:idx val="0"/>
              <c:layout>
                <c:manualLayout>
                  <c:x val="0.11574679665824217"/>
                  <c:y val="-6.98860573183698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87A-4F56-BF86-A4EFEC23CFE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6397285497367406E-3"/>
                  <c:y val="2.956380673681924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87A-4F56-BF86-A4EFEC23CFE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1336299065723261E-2"/>
                  <c:y val="-8.43054942130219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87A-4F56-BF86-A4EFEC23CFE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323781044669673"/>
                  <c:y val="0.536206545907258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87A-4F56-BF86-A4EFEC23CFE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404062116772393E-2"/>
                  <c:y val="0.5406575238953759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87A-4F56-BF86-A4EFEC23CFE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1091532073608799"/>
                  <c:y val="0.351088759667973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87A-4F56-BF86-A4EFEC23CFE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87A-4F56-BF86-A4EFEC23CFE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87A-4F56-BF86-A4EFEC23CFE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87A-4F56-BF86-A4EFEC23CFE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PROV'!$D$129:$I$129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PROV'!$D$136:$I$136</c:f>
              <c:numCache>
                <c:formatCode>0%</c:formatCode>
                <c:ptCount val="6"/>
                <c:pt idx="0">
                  <c:v>1.1247755466100202</c:v>
                </c:pt>
                <c:pt idx="1">
                  <c:v>3.9421643761662774E-2</c:v>
                </c:pt>
                <c:pt idx="2">
                  <c:v>0.15082387597263136</c:v>
                </c:pt>
                <c:pt idx="3">
                  <c:v>3.7511589423404178E-2</c:v>
                </c:pt>
                <c:pt idx="4">
                  <c:v>4.1598694942903754E-2</c:v>
                </c:pt>
                <c:pt idx="5">
                  <c:v>4.4620747121715355E-2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87A-4F56-BF86-A4EFEC23C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745399315973935E-2"/>
          <c:y val="0.28782339682202207"/>
          <c:w val="0.90185754263506324"/>
          <c:h val="0.57564679364404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PROV'!$C$141:$N$141</c:f>
              <c:numCache>
                <c:formatCode>#,##0</c:formatCode>
                <c:ptCount val="12"/>
                <c:pt idx="0">
                  <c:v>64719</c:v>
                </c:pt>
                <c:pt idx="1">
                  <c:v>79963</c:v>
                </c:pt>
                <c:pt idx="2">
                  <c:v>47327</c:v>
                </c:pt>
                <c:pt idx="3">
                  <c:v>0</c:v>
                </c:pt>
                <c:pt idx="4">
                  <c:v>1842</c:v>
                </c:pt>
                <c:pt idx="5">
                  <c:v>18215</c:v>
                </c:pt>
                <c:pt idx="6">
                  <c:v>72288</c:v>
                </c:pt>
                <c:pt idx="7">
                  <c:v>86783</c:v>
                </c:pt>
                <c:pt idx="8">
                  <c:v>53888</c:v>
                </c:pt>
                <c:pt idx="9">
                  <c:v>30962</c:v>
                </c:pt>
                <c:pt idx="10">
                  <c:v>14840</c:v>
                </c:pt>
                <c:pt idx="11">
                  <c:v>19540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FB-4601-B6F8-79831EB71BE7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PROV'!$C$142:$N$142</c:f>
              <c:numCache>
                <c:formatCode>#,##0</c:formatCode>
                <c:ptCount val="12"/>
                <c:pt idx="0">
                  <c:v>109137</c:v>
                </c:pt>
                <c:pt idx="1">
                  <c:v>129877</c:v>
                </c:pt>
                <c:pt idx="2">
                  <c:v>78694</c:v>
                </c:pt>
                <c:pt idx="3">
                  <c:v>0</c:v>
                </c:pt>
                <c:pt idx="4">
                  <c:v>5715</c:v>
                </c:pt>
                <c:pt idx="5">
                  <c:v>39182</c:v>
                </c:pt>
                <c:pt idx="6">
                  <c:v>158072</c:v>
                </c:pt>
                <c:pt idx="7">
                  <c:v>207902</c:v>
                </c:pt>
                <c:pt idx="8">
                  <c:v>93302</c:v>
                </c:pt>
                <c:pt idx="9">
                  <c:v>51969</c:v>
                </c:pt>
                <c:pt idx="10">
                  <c:v>29107</c:v>
                </c:pt>
                <c:pt idx="11">
                  <c:v>36103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FB-4601-B6F8-79831EB7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934368"/>
        <c:axId val="522880664"/>
      </c:barChart>
      <c:catAx>
        <c:axId val="5229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80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880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934368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88180242793645"/>
          <c:y val="0.11070116235470566"/>
          <c:w val="0.29973505063180589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97111913357402"/>
          <c:y val="0.34959488374493358"/>
          <c:w val="0.57400722021660655"/>
          <c:h val="0.5081320984664732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54-4B47-989B-4301983EB2C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54-4B47-989B-4301983EB2C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54-4B47-989B-4301983EB2C3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54-4B47-989B-4301983EB2C3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1F54-4B47-989B-4301983EB2C3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1F54-4B47-989B-4301983EB2C3}"/>
              </c:ext>
            </c:extLst>
          </c:dPt>
          <c:dLbls>
            <c:dLbl>
              <c:idx val="0"/>
              <c:layout>
                <c:manualLayout>
                  <c:x val="0.11662539261620541"/>
                  <c:y val="-1.516420613119784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54-4B47-989B-4301983EB2C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0784094698586043E-2"/>
                  <c:y val="-7.639812454914807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F54-4B47-989B-4301983EB2C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34451875408421E-2"/>
                  <c:y val="-9.872478076130708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F54-4B47-989B-4301983EB2C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3284351156511871"/>
                  <c:y val="0.575878570375274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F54-4B47-989B-4301983EB2C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2530342929101239E-2"/>
                  <c:y val="0.595113175616596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F54-4B47-989B-4301983EB2C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356889987917051"/>
                  <c:y val="0.405868916280628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F54-4B47-989B-4301983EB2C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F54-4B47-989B-4301983EB2C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F54-4B47-989B-4301983EB2C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F54-4B47-989B-4301983EB2C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PROV'!$D$183:$I$183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PROV'!$D$190:$I$190</c:f>
              <c:numCache>
                <c:formatCode>0%</c:formatCode>
                <c:ptCount val="6"/>
                <c:pt idx="0">
                  <c:v>0.33739892262372811</c:v>
                </c:pt>
                <c:pt idx="1">
                  <c:v>8.2827701949370353E-3</c:v>
                </c:pt>
                <c:pt idx="2">
                  <c:v>7.6155714906052316E-2</c:v>
                </c:pt>
                <c:pt idx="3">
                  <c:v>1.1014353280833734E-2</c:v>
                </c:pt>
                <c:pt idx="4">
                  <c:v>4.2543453002687574E-3</c:v>
                </c:pt>
                <c:pt idx="5">
                  <c:v>6.6543828558686489E-3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F54-4B47-989B-4301983EB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28044330972402148"/>
          <c:w val="0.90451006481928398"/>
          <c:h val="0.58671692429104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PROV'!$C$195:$N$195</c:f>
              <c:numCache>
                <c:formatCode>#,##0</c:formatCode>
                <c:ptCount val="12"/>
                <c:pt idx="0">
                  <c:v>22769</c:v>
                </c:pt>
                <c:pt idx="1">
                  <c:v>19977</c:v>
                </c:pt>
                <c:pt idx="2">
                  <c:v>11835</c:v>
                </c:pt>
                <c:pt idx="3">
                  <c:v>0</c:v>
                </c:pt>
                <c:pt idx="4">
                  <c:v>356</c:v>
                </c:pt>
                <c:pt idx="5">
                  <c:v>5696</c:v>
                </c:pt>
                <c:pt idx="6">
                  <c:v>24583</c:v>
                </c:pt>
                <c:pt idx="7">
                  <c:v>26102</c:v>
                </c:pt>
                <c:pt idx="8">
                  <c:v>16935</c:v>
                </c:pt>
                <c:pt idx="9">
                  <c:v>12122</c:v>
                </c:pt>
                <c:pt idx="10">
                  <c:v>6601</c:v>
                </c:pt>
                <c:pt idx="11">
                  <c:v>4270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8C-4460-A7AE-CD635F08AEBB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PROV'!$C$196:$N$196</c:f>
              <c:numCache>
                <c:formatCode>#,##0</c:formatCode>
                <c:ptCount val="12"/>
                <c:pt idx="0">
                  <c:v>37338</c:v>
                </c:pt>
                <c:pt idx="1">
                  <c:v>38405</c:v>
                </c:pt>
                <c:pt idx="2">
                  <c:v>23786</c:v>
                </c:pt>
                <c:pt idx="3">
                  <c:v>0</c:v>
                </c:pt>
                <c:pt idx="4">
                  <c:v>3120</c:v>
                </c:pt>
                <c:pt idx="5">
                  <c:v>11220</c:v>
                </c:pt>
                <c:pt idx="6">
                  <c:v>48404</c:v>
                </c:pt>
                <c:pt idx="7">
                  <c:v>68458</c:v>
                </c:pt>
                <c:pt idx="8">
                  <c:v>30195</c:v>
                </c:pt>
                <c:pt idx="9">
                  <c:v>19990</c:v>
                </c:pt>
                <c:pt idx="10">
                  <c:v>13429</c:v>
                </c:pt>
                <c:pt idx="11">
                  <c:v>8366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8C-4460-A7AE-CD635F08A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81056"/>
        <c:axId val="522877920"/>
      </c:barChart>
      <c:catAx>
        <c:axId val="5228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7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877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81056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65012341933613"/>
          <c:y val="9.5940969642945587E-2"/>
          <c:w val="0.29973505063180589"/>
          <c:h val="8.85609864804635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7509025270758"/>
          <c:y val="0.39431050840998322"/>
          <c:w val="0.56498194945848379"/>
          <c:h val="0.50406704167874139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0F-4623-953D-AD2AFAFB9F2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0F-4623-953D-AD2AFAFB9F2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0F-4623-953D-AD2AFAFB9F2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0F-4623-953D-AD2AFAFB9F2F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10F-4623-953D-AD2AFAFB9F2F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10F-4623-953D-AD2AFAFB9F2F}"/>
              </c:ext>
            </c:extLst>
          </c:dPt>
          <c:dLbls>
            <c:dLbl>
              <c:idx val="0"/>
              <c:layout>
                <c:manualLayout>
                  <c:x val="0.17569224799859351"/>
                  <c:y val="-0.309299278876210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10F-4623-953D-AD2AFAFB9F2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8074742661220775E-3"/>
                  <c:y val="-4.72411295745571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10F-4623-953D-AD2AFAFB9F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3095204733214876E-2"/>
                  <c:y val="-0.105775946342320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10F-4623-953D-AD2AFAFB9F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9874474516199797"/>
                  <c:y val="0.566477150023169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10F-4623-953D-AD2AFAFB9F2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624731181732924E-2"/>
                  <c:y val="0.548707057428481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10F-4623-953D-AD2AFAFB9F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2423135464753921"/>
                  <c:y val="0.359435419687327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10F-4623-953D-AD2AFAFB9F2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10F-4623-953D-AD2AFAFB9F2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10F-4623-953D-AD2AFAFB9F2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10F-4623-953D-AD2AFAFB9F2F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PROV'!$D$237:$I$237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PROV'!$D$244:$I$244</c:f>
              <c:numCache>
                <c:formatCode>0%</c:formatCode>
                <c:ptCount val="6"/>
                <c:pt idx="0">
                  <c:v>1.1088525590620488</c:v>
                </c:pt>
                <c:pt idx="1">
                  <c:v>3.2981445186428343E-2</c:v>
                </c:pt>
                <c:pt idx="2">
                  <c:v>0.1343727628011783</c:v>
                </c:pt>
                <c:pt idx="3">
                  <c:v>8.8490382245590155E-3</c:v>
                </c:pt>
                <c:pt idx="4">
                  <c:v>8.1231588953959183E-2</c:v>
                </c:pt>
                <c:pt idx="5">
                  <c:v>9.7081225720891479E-2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10F-4623-953D-AD2AFAFB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2619930919790201"/>
          <c:w val="0.90804676106491167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PROV'!$C$249:$N$249</c:f>
              <c:numCache>
                <c:formatCode>#,##0</c:formatCode>
                <c:ptCount val="12"/>
                <c:pt idx="0">
                  <c:v>90549</c:v>
                </c:pt>
                <c:pt idx="1">
                  <c:v>110947</c:v>
                </c:pt>
                <c:pt idx="2">
                  <c:v>48351</c:v>
                </c:pt>
                <c:pt idx="3">
                  <c:v>0</c:v>
                </c:pt>
                <c:pt idx="4">
                  <c:v>1097</c:v>
                </c:pt>
                <c:pt idx="5">
                  <c:v>8587</c:v>
                </c:pt>
                <c:pt idx="6">
                  <c:v>67092</c:v>
                </c:pt>
                <c:pt idx="7">
                  <c:v>82378</c:v>
                </c:pt>
                <c:pt idx="8">
                  <c:v>39034</c:v>
                </c:pt>
                <c:pt idx="9">
                  <c:v>24497</c:v>
                </c:pt>
                <c:pt idx="10">
                  <c:v>15901</c:v>
                </c:pt>
                <c:pt idx="11">
                  <c:v>10324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C9-4436-8FEF-6B659C6CB09A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PROV'!$C$250:$N$250</c:f>
              <c:numCache>
                <c:formatCode>#,##0</c:formatCode>
                <c:ptCount val="12"/>
                <c:pt idx="0">
                  <c:v>145754</c:v>
                </c:pt>
                <c:pt idx="1">
                  <c:v>178449</c:v>
                </c:pt>
                <c:pt idx="2">
                  <c:v>80607</c:v>
                </c:pt>
                <c:pt idx="3">
                  <c:v>0</c:v>
                </c:pt>
                <c:pt idx="4">
                  <c:v>2918</c:v>
                </c:pt>
                <c:pt idx="5">
                  <c:v>18353</c:v>
                </c:pt>
                <c:pt idx="6">
                  <c:v>119939</c:v>
                </c:pt>
                <c:pt idx="7">
                  <c:v>165143</c:v>
                </c:pt>
                <c:pt idx="8">
                  <c:v>63178</c:v>
                </c:pt>
                <c:pt idx="9">
                  <c:v>40827</c:v>
                </c:pt>
                <c:pt idx="10">
                  <c:v>27939</c:v>
                </c:pt>
                <c:pt idx="11">
                  <c:v>18821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C9-4436-8FEF-6B659C6C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75568"/>
        <c:axId val="522881840"/>
      </c:barChart>
      <c:catAx>
        <c:axId val="52287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8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881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5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299759596600341"/>
          <c:y val="8.4870838513606842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4-4D13-8371-21CDDA93A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7886416"/>
        <c:axId val="317891512"/>
      </c:barChart>
      <c:catAx>
        <c:axId val="317886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91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89151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8641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48736462093862"/>
          <c:y val="0.4187008491363739"/>
          <c:w val="0.54693140794223827"/>
          <c:h val="0.4878068145278142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75-4998-B23A-E0EA378A15C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75-4998-B23A-E0EA378A15C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F75-4998-B23A-E0EA378A15C8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F75-4998-B23A-E0EA378A15C8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3F75-4998-B23A-E0EA378A15C8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3F75-4998-B23A-E0EA378A15C8}"/>
              </c:ext>
            </c:extLst>
          </c:dPt>
          <c:dLbls>
            <c:dLbl>
              <c:idx val="0"/>
              <c:layout>
                <c:manualLayout>
                  <c:x val="8.8295392029279052E-2"/>
                  <c:y val="-0.162780924190976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F75-4998-B23A-E0EA378A15C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180548209383355E-2"/>
                  <c:y val="-6.959009922606024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F75-4998-B23A-E0EA378A15C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2300905298066578"/>
                  <c:y val="-6.58380120117073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F75-4998-B23A-E0EA378A15C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2434091053048205"/>
                  <c:y val="0.53891498834899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F75-4998-B23A-E0EA378A15C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2993169713891415E-2"/>
                  <c:y val="0.5246579183476426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F75-4998-B23A-E0EA378A15C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6449535689727555"/>
                  <c:y val="0.3353281206570794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F75-4998-B23A-E0EA378A15C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F75-4998-B23A-E0EA378A15C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F75-4998-B23A-E0EA378A15C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F75-4998-B23A-E0EA378A15C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PROV'!$D$291:$I$291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PROV'!$D$298:$I$298</c:f>
              <c:numCache>
                <c:formatCode>0%</c:formatCode>
                <c:ptCount val="6"/>
                <c:pt idx="0">
                  <c:v>0.65450021711831186</c:v>
                </c:pt>
                <c:pt idx="1">
                  <c:v>2.1321605032450387E-2</c:v>
                </c:pt>
                <c:pt idx="2">
                  <c:v>0.15624009764455971</c:v>
                </c:pt>
                <c:pt idx="3">
                  <c:v>1.6996842982384075E-2</c:v>
                </c:pt>
                <c:pt idx="4">
                  <c:v>8.5494736347952627E-2</c:v>
                </c:pt>
                <c:pt idx="5">
                  <c:v>2.0814017627659699E-2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F75-4998-B23A-E0EA378A1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2619930919790201"/>
          <c:w val="0.90804676106491167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PROV'!$C$303:$N$303</c:f>
              <c:numCache>
                <c:formatCode>#,##0</c:formatCode>
                <c:ptCount val="12"/>
                <c:pt idx="0">
                  <c:v>50076</c:v>
                </c:pt>
                <c:pt idx="1">
                  <c:v>57934</c:v>
                </c:pt>
                <c:pt idx="2">
                  <c:v>21283</c:v>
                </c:pt>
                <c:pt idx="3">
                  <c:v>0</c:v>
                </c:pt>
                <c:pt idx="4">
                  <c:v>818</c:v>
                </c:pt>
                <c:pt idx="5">
                  <c:v>13060</c:v>
                </c:pt>
                <c:pt idx="6">
                  <c:v>50166</c:v>
                </c:pt>
                <c:pt idx="7">
                  <c:v>58187</c:v>
                </c:pt>
                <c:pt idx="8">
                  <c:v>35956</c:v>
                </c:pt>
                <c:pt idx="9">
                  <c:v>24520</c:v>
                </c:pt>
                <c:pt idx="10">
                  <c:v>7336</c:v>
                </c:pt>
                <c:pt idx="11">
                  <c:v>6280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BB-471A-A1CA-DB5B4D870677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PROV'!$C$304:$N$304</c:f>
              <c:numCache>
                <c:formatCode>#,##0</c:formatCode>
                <c:ptCount val="12"/>
                <c:pt idx="0">
                  <c:v>74066</c:v>
                </c:pt>
                <c:pt idx="1">
                  <c:v>89034</c:v>
                </c:pt>
                <c:pt idx="2">
                  <c:v>35451</c:v>
                </c:pt>
                <c:pt idx="3">
                  <c:v>0</c:v>
                </c:pt>
                <c:pt idx="4">
                  <c:v>1968</c:v>
                </c:pt>
                <c:pt idx="5">
                  <c:v>22231</c:v>
                </c:pt>
                <c:pt idx="6">
                  <c:v>97028</c:v>
                </c:pt>
                <c:pt idx="7">
                  <c:v>118492</c:v>
                </c:pt>
                <c:pt idx="8">
                  <c:v>54882</c:v>
                </c:pt>
                <c:pt idx="9">
                  <c:v>37609</c:v>
                </c:pt>
                <c:pt idx="10">
                  <c:v>11835</c:v>
                </c:pt>
                <c:pt idx="11">
                  <c:v>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BB-471A-A1CA-DB5B4D870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77528"/>
        <c:axId val="522882232"/>
      </c:barChart>
      <c:catAx>
        <c:axId val="52287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82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8822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7528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653432988126923"/>
          <c:y val="9.2251100191423449E-2"/>
          <c:w val="0.29973505063180578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812274368231047"/>
          <c:y val="0.37805028125905604"/>
          <c:w val="0.49638989169675091"/>
          <c:h val="0.4430911898627646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12-4153-9DC1-17E3EE221C0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12-4153-9DC1-17E3EE221C0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12-4153-9DC1-17E3EE221C07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312-4153-9DC1-17E3EE221C07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F312-4153-9DC1-17E3EE221C07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F312-4153-9DC1-17E3EE221C07}"/>
              </c:ext>
            </c:extLst>
          </c:dPt>
          <c:dLbls>
            <c:dLbl>
              <c:idx val="0"/>
              <c:layout>
                <c:manualLayout>
                  <c:x val="6.6870978891687693E-2"/>
                  <c:y val="-5.579762513554065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312-4153-9DC1-17E3EE221C0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730405773387106E-2"/>
                  <c:y val="-8.860142609161825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312-4153-9DC1-17E3EE221C0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0650639990685057"/>
                  <c:y val="-0.1427149647467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312-4153-9DC1-17E3EE221C0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1361922797267718"/>
                  <c:y val="0.586249278169031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312-4153-9DC1-17E3EE221C0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4997244203345073E-2"/>
                  <c:y val="0.5657034014251476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312-4153-9DC1-17E3EE221C0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5340734413589139"/>
                  <c:y val="0.37621402810032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312-4153-9DC1-17E3EE221C0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312-4153-9DC1-17E3EE221C0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312-4153-9DC1-17E3EE221C0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312-4153-9DC1-17E3EE221C0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PROV'!$D$345:$I$345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PROV'!$D$352:$I$352</c:f>
              <c:numCache>
                <c:formatCode>0%</c:formatCode>
                <c:ptCount val="6"/>
                <c:pt idx="0">
                  <c:v>0.37579658948208483</c:v>
                </c:pt>
                <c:pt idx="1">
                  <c:v>6.0977971293438335E-2</c:v>
                </c:pt>
                <c:pt idx="2">
                  <c:v>0.10876453812480195</c:v>
                </c:pt>
                <c:pt idx="3">
                  <c:v>4.0753693945333128E-3</c:v>
                </c:pt>
                <c:pt idx="4">
                  <c:v>1.3743002335488868E-2</c:v>
                </c:pt>
                <c:pt idx="5">
                  <c:v>1.6662363420845705E-2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312-4153-9DC1-17E3EE22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22878270003801754"/>
          <c:w val="0.91069928324913241"/>
          <c:h val="0.64944766462404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PROV'!$C$357:$N$357</c:f>
              <c:numCache>
                <c:formatCode>#,##0</c:formatCode>
                <c:ptCount val="12"/>
                <c:pt idx="0">
                  <c:v>23105</c:v>
                </c:pt>
                <c:pt idx="1">
                  <c:v>29979</c:v>
                </c:pt>
                <c:pt idx="2">
                  <c:v>16570</c:v>
                </c:pt>
                <c:pt idx="3">
                  <c:v>0</c:v>
                </c:pt>
                <c:pt idx="4">
                  <c:v>518</c:v>
                </c:pt>
                <c:pt idx="5">
                  <c:v>6203</c:v>
                </c:pt>
                <c:pt idx="6">
                  <c:v>31823</c:v>
                </c:pt>
                <c:pt idx="7">
                  <c:v>42629</c:v>
                </c:pt>
                <c:pt idx="8">
                  <c:v>18961</c:v>
                </c:pt>
                <c:pt idx="9">
                  <c:v>19520</c:v>
                </c:pt>
                <c:pt idx="10">
                  <c:v>4782</c:v>
                </c:pt>
                <c:pt idx="11">
                  <c:v>3597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55-4EAC-93DD-EDF22CD6D57A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PROV'!$C$358:$N$358</c:f>
              <c:numCache>
                <c:formatCode>#,##0</c:formatCode>
                <c:ptCount val="12"/>
                <c:pt idx="0">
                  <c:v>36971</c:v>
                </c:pt>
                <c:pt idx="1">
                  <c:v>48624</c:v>
                </c:pt>
                <c:pt idx="2">
                  <c:v>29402</c:v>
                </c:pt>
                <c:pt idx="3">
                  <c:v>0</c:v>
                </c:pt>
                <c:pt idx="4">
                  <c:v>1126</c:v>
                </c:pt>
                <c:pt idx="5">
                  <c:v>10514</c:v>
                </c:pt>
                <c:pt idx="6">
                  <c:v>79669</c:v>
                </c:pt>
                <c:pt idx="7">
                  <c:v>131372</c:v>
                </c:pt>
                <c:pt idx="8">
                  <c:v>35707</c:v>
                </c:pt>
                <c:pt idx="9">
                  <c:v>28960</c:v>
                </c:pt>
                <c:pt idx="10">
                  <c:v>8285</c:v>
                </c:pt>
                <c:pt idx="11">
                  <c:v>7958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55-4EAC-93DD-EDF22CD6D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75176"/>
        <c:axId val="522879488"/>
      </c:barChart>
      <c:catAx>
        <c:axId val="522875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879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5176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0130130406205"/>
          <c:y val="6.6420640816124393E-2"/>
          <c:w val="0.29973505063180583"/>
          <c:h val="8.85609864804635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3.58422897867693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314079422382671"/>
          <c:y val="0.4408617581686764"/>
          <c:w val="0.58664259927797835"/>
          <c:h val="0.4587829678503299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3B-4E72-8F66-E71970B24A7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3B-4E72-8F66-E71970B24A7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3B-4E72-8F66-E71970B24A7B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3B-4E72-8F66-E71970B24A7B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53B-4E72-8F66-E71970B24A7B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53B-4E72-8F66-E71970B24A7B}"/>
              </c:ext>
            </c:extLst>
          </c:dPt>
          <c:dLbls>
            <c:dLbl>
              <c:idx val="0"/>
              <c:layout>
                <c:manualLayout>
                  <c:x val="0.22556689584098011"/>
                  <c:y val="-0.278723485310059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53B-4E72-8F66-E71970B24A7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1669633234640375E-2"/>
                  <c:y val="-3.017670327490368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53B-4E72-8F66-E71970B24A7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761910752307653"/>
                  <c:y val="-0.1159199880079767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53B-4E72-8F66-E71970B24A7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816795166093167E-2"/>
                  <c:y val="-3.672740001778557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53B-4E72-8F66-E71970B24A7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85733705326244E-2"/>
                  <c:y val="0.391691363865446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53B-4E72-8F66-E71970B24A7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3079017563115986"/>
                  <c:y val="0.224866496928856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53B-4E72-8F66-E71970B24A7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44087225887747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53B-4E72-8F66-E71970B24A7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1935490645618579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53B-4E72-8F66-E71970B24A7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54122403262220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53B-4E72-8F66-E71970B24A7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PROV'!$D$402:$I$402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PROV'!$D$409:$I$409</c:f>
              <c:numCache>
                <c:formatCode>0%</c:formatCode>
                <c:ptCount val="6"/>
                <c:pt idx="0">
                  <c:v>0.87404203879962916</c:v>
                </c:pt>
                <c:pt idx="1">
                  <c:v>2.7532949170842771E-2</c:v>
                </c:pt>
                <c:pt idx="2">
                  <c:v>7.1769338199913157E-2</c:v>
                </c:pt>
                <c:pt idx="3">
                  <c:v>5.460232140551833E-3</c:v>
                </c:pt>
                <c:pt idx="4">
                  <c:v>4.1569354630488102E-2</c:v>
                </c:pt>
                <c:pt idx="5">
                  <c:v>1.0178154376987806E-2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53B-4E72-8F66-E71970B24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22878270003801754"/>
          <c:w val="0.91069928324913241"/>
          <c:h val="0.64944766462404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PROV'!$C$414:$N$414</c:f>
              <c:numCache>
                <c:formatCode>#,##0</c:formatCode>
                <c:ptCount val="12"/>
                <c:pt idx="0">
                  <c:v>62053</c:v>
                </c:pt>
                <c:pt idx="1">
                  <c:v>69050</c:v>
                </c:pt>
                <c:pt idx="2">
                  <c:v>18681</c:v>
                </c:pt>
                <c:pt idx="3">
                  <c:v>0</c:v>
                </c:pt>
                <c:pt idx="4">
                  <c:v>2619</c:v>
                </c:pt>
                <c:pt idx="5">
                  <c:v>10566</c:v>
                </c:pt>
                <c:pt idx="6">
                  <c:v>43721</c:v>
                </c:pt>
                <c:pt idx="7">
                  <c:v>48287</c:v>
                </c:pt>
                <c:pt idx="8">
                  <c:v>30587</c:v>
                </c:pt>
                <c:pt idx="9">
                  <c:v>31904</c:v>
                </c:pt>
                <c:pt idx="10">
                  <c:v>16559</c:v>
                </c:pt>
                <c:pt idx="11">
                  <c:v>17214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34-48AB-9EFC-4564769BE6C0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PROV'!$C$415:$N$415</c:f>
              <c:numCache>
                <c:formatCode>#,##0</c:formatCode>
                <c:ptCount val="12"/>
                <c:pt idx="0">
                  <c:v>116688</c:v>
                </c:pt>
                <c:pt idx="1">
                  <c:v>118791</c:v>
                </c:pt>
                <c:pt idx="2">
                  <c:v>33213</c:v>
                </c:pt>
                <c:pt idx="3">
                  <c:v>0</c:v>
                </c:pt>
                <c:pt idx="4">
                  <c:v>8851</c:v>
                </c:pt>
                <c:pt idx="5">
                  <c:v>18194</c:v>
                </c:pt>
                <c:pt idx="6">
                  <c:v>77692</c:v>
                </c:pt>
                <c:pt idx="7">
                  <c:v>95265</c:v>
                </c:pt>
                <c:pt idx="8">
                  <c:v>52794</c:v>
                </c:pt>
                <c:pt idx="9">
                  <c:v>52264</c:v>
                </c:pt>
                <c:pt idx="10">
                  <c:v>29718</c:v>
                </c:pt>
                <c:pt idx="11">
                  <c:v>31605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34-48AB-9EFC-4564769B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76744"/>
        <c:axId val="522874784"/>
      </c:barChart>
      <c:catAx>
        <c:axId val="522876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8747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6744"/>
        <c:crosses val="autoZero"/>
        <c:crossBetween val="between"/>
        <c:minorUnit val="2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0130130406205"/>
          <c:y val="6.6420776350324631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8014440433213"/>
          <c:y val="0.35365994053266536"/>
          <c:w val="0.54151624548736466"/>
          <c:h val="0.4878068145278142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36-4646-A520-FB64DB58AD5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36-4646-A520-FB64DB58AD5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36-4646-A520-FB64DB58AD50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36-4646-A520-FB64DB58AD50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7536-4646-A520-FB64DB58AD50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7536-4646-A520-FB64DB58AD50}"/>
              </c:ext>
            </c:extLst>
          </c:dPt>
          <c:dLbls>
            <c:dLbl>
              <c:idx val="0"/>
              <c:layout>
                <c:manualLayout>
                  <c:x val="0.11839622985457687"/>
                  <c:y val="-3.88231897328230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36-4646-A520-FB64DB58AD5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9520454026141452E-2"/>
                  <c:y val="-6.962996535388499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36-4646-A520-FB64DB58AD5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0474085826526208"/>
                  <c:y val="-0.136063311903440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36-4646-A520-FB64DB58AD5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861038208919749"/>
                  <c:y val="0.603672591674008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36-4646-A520-FB64DB58AD5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095790901905293E-2"/>
                  <c:y val="0.587366930665833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536-4646-A520-FB64DB58AD5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3126846749581462"/>
                  <c:y val="0.3980206398552881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536-4646-A520-FB64DB58AD5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2093862815884476"/>
                  <c:y val="0.390245451622251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536-4646-A520-FB64DB58AD5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953068592057762"/>
                  <c:y val="0.219513066537516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536-4646-A520-FB64DB58AD5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7184115523465705"/>
                  <c:y val="0.174797441872466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536-4646-A520-FB64DB58AD5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PROV'!$D$456:$I$456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PROV'!$D$463:$I$463</c:f>
              <c:numCache>
                <c:formatCode>0%</c:formatCode>
                <c:ptCount val="6"/>
                <c:pt idx="0">
                  <c:v>0.33655978968864059</c:v>
                </c:pt>
                <c:pt idx="1">
                  <c:v>1.8789536070980085E-2</c:v>
                </c:pt>
                <c:pt idx="2">
                  <c:v>0.12931155890947926</c:v>
                </c:pt>
                <c:pt idx="3">
                  <c:v>3.0513924912272464E-3</c:v>
                </c:pt>
                <c:pt idx="4">
                  <c:v>2.827525907495863E-2</c:v>
                </c:pt>
                <c:pt idx="5">
                  <c:v>1.4969427394462897E-2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536-4646-A520-FB64DB58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29573377380858E-2"/>
          <c:y val="0.20664243874401583"/>
          <c:w val="0.91865684980179474"/>
          <c:h val="0.675277969467051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PROV'!$C$468:$N$468</c:f>
              <c:numCache>
                <c:formatCode>#,##0</c:formatCode>
                <c:ptCount val="12"/>
                <c:pt idx="0">
                  <c:v>24690</c:v>
                </c:pt>
                <c:pt idx="1">
                  <c:v>27333</c:v>
                </c:pt>
                <c:pt idx="2">
                  <c:v>14117</c:v>
                </c:pt>
                <c:pt idx="3">
                  <c:v>0</c:v>
                </c:pt>
                <c:pt idx="4">
                  <c:v>2301</c:v>
                </c:pt>
                <c:pt idx="5">
                  <c:v>8369</c:v>
                </c:pt>
                <c:pt idx="6">
                  <c:v>29235</c:v>
                </c:pt>
                <c:pt idx="7">
                  <c:v>34230</c:v>
                </c:pt>
                <c:pt idx="8">
                  <c:v>21174</c:v>
                </c:pt>
                <c:pt idx="9">
                  <c:v>11236</c:v>
                </c:pt>
                <c:pt idx="10">
                  <c:v>4421</c:v>
                </c:pt>
                <c:pt idx="11">
                  <c:v>3859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DA-46F9-88D4-EEE9A14E43CC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PROV'!$C$469:$N$469</c:f>
              <c:numCache>
                <c:formatCode>#,##0</c:formatCode>
                <c:ptCount val="12"/>
                <c:pt idx="0">
                  <c:v>38916</c:v>
                </c:pt>
                <c:pt idx="1">
                  <c:v>44500</c:v>
                </c:pt>
                <c:pt idx="2">
                  <c:v>21231</c:v>
                </c:pt>
                <c:pt idx="3">
                  <c:v>0</c:v>
                </c:pt>
                <c:pt idx="4">
                  <c:v>6937</c:v>
                </c:pt>
                <c:pt idx="5">
                  <c:v>15798</c:v>
                </c:pt>
                <c:pt idx="6">
                  <c:v>56434</c:v>
                </c:pt>
                <c:pt idx="7">
                  <c:v>75363</c:v>
                </c:pt>
                <c:pt idx="8">
                  <c:v>34375</c:v>
                </c:pt>
                <c:pt idx="9">
                  <c:v>17613</c:v>
                </c:pt>
                <c:pt idx="10">
                  <c:v>9145</c:v>
                </c:pt>
                <c:pt idx="11">
                  <c:v>7552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DA-46F9-88D4-EEE9A14E4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73608"/>
        <c:axId val="522881448"/>
      </c:barChart>
      <c:catAx>
        <c:axId val="522873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81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2881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3608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93106903668565"/>
          <c:y val="5.1660647682197622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26000050781349182"/>
          <c:w val="0.82327586206896552"/>
          <c:h val="0.57600112500219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96-4C33-B899-0D5C258995A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96-4C33-B899-0D5C258995A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96-4C33-B899-0D5C258995A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96-4C33-B899-0D5C258995A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196-4C33-B899-0D5C258995A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196-4C33-B899-0D5C258995A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196-4C33-B899-0D5C258995A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196-4C33-B899-0D5C258995A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196-4C33-B899-0D5C258995AC}"/>
              </c:ext>
            </c:extLst>
          </c:dPt>
          <c:cat>
            <c:strRef>
              <c:f>'M.V. Y P. MESES'!$A$9:$B$11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MESES'!$C$9:$C$11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196-4C33-B899-0D5C258995AC}"/>
            </c:ext>
          </c:extLst>
        </c:ser>
        <c:ser>
          <c:idx val="1"/>
          <c:order val="1"/>
          <c:tx>
            <c:strRef>
              <c:f>'M.V.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MESES'!$A$9:$B$11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MESES'!$D$9:$D$11</c:f>
              <c:numCache>
                <c:formatCode>#,##0</c:formatCode>
                <c:ptCount val="3"/>
                <c:pt idx="0">
                  <c:v>440226</c:v>
                </c:pt>
                <c:pt idx="1">
                  <c:v>356818</c:v>
                </c:pt>
                <c:pt idx="2">
                  <c:v>83408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196-4C33-B899-0D5C2589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70864"/>
        <c:axId val="522878704"/>
      </c:barChart>
      <c:catAx>
        <c:axId val="52287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2878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0864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8710359408033828"/>
          <c:y val="1.865674063469339E-2"/>
          <c:w val="0.2452431289640592"/>
          <c:h val="7.46269625387735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147410358565737"/>
          <c:w val="0.8280552134023409"/>
          <c:h val="0.581673306772908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F7D-43F0-89A3-C48F0338AFF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F7D-43F0-89A3-C48F0338AFF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F7D-43F0-89A3-C48F0338AFF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F7D-43F0-89A3-C48F0338AFF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F7D-43F0-89A3-C48F0338AFF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F7D-43F0-89A3-C48F0338AFF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F7D-43F0-89A3-C48F0338AFF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F7D-43F0-89A3-C48F0338AFF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F7D-43F0-89A3-C48F0338AFF6}"/>
              </c:ext>
            </c:extLst>
          </c:dPt>
          <c:cat>
            <c:strRef>
              <c:f>'M.V. Y P. MESES'!$A$12:$B$14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MESES'!$C$12:$C$14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F7D-43F0-89A3-C48F0338AFF6}"/>
            </c:ext>
          </c:extLst>
        </c:ser>
        <c:ser>
          <c:idx val="1"/>
          <c:order val="1"/>
          <c:tx>
            <c:strRef>
              <c:f>'M.V.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MESES'!$A$12:$B$14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MESES'!$D$12:$D$14</c:f>
              <c:numCache>
                <c:formatCode>#,##0</c:formatCode>
                <c:ptCount val="3"/>
                <c:pt idx="0">
                  <c:v>721404</c:v>
                </c:pt>
                <c:pt idx="1">
                  <c:v>585787</c:v>
                </c:pt>
                <c:pt idx="2">
                  <c:v>135617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F7D-43F0-89A3-C48F0338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77136"/>
        <c:axId val="522871648"/>
      </c:barChart>
      <c:catAx>
        <c:axId val="52287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2871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2287713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6923076923076927E-2"/>
          <c:y val="1.9920136442088707E-2"/>
          <c:w val="0.14479661761736795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5A-4CC6-A683-BBED4C6C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7890336"/>
        <c:axId val="317890728"/>
      </c:barChart>
      <c:catAx>
        <c:axId val="317890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90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89072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9033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3200064843876648"/>
          <c:w val="0.82327586206896552"/>
          <c:h val="0.56400110156465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24-4B48-865F-04024B5572A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24-4B48-865F-04024B5572A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24-4B48-865F-04024B5572A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24-4B48-865F-04024B5572A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24-4B48-865F-04024B5572A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24-4B48-865F-04024B5572A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24-4B48-865F-04024B5572A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24-4B48-865F-04024B5572A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24-4B48-865F-04024B5572A6}"/>
              </c:ext>
            </c:extLst>
          </c:dPt>
          <c:cat>
            <c:strRef>
              <c:f>'M.V. Y P. MESES'!$A$27:$B$29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MESES'!$C$27:$C$29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24-4B48-865F-04024B5572A6}"/>
            </c:ext>
          </c:extLst>
        </c:ser>
        <c:ser>
          <c:idx val="1"/>
          <c:order val="1"/>
          <c:tx>
            <c:strRef>
              <c:f>'M.V.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MESES'!$A$27:$B$29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MESES'!$D$27:$D$29</c:f>
              <c:numCache>
                <c:formatCode>#,##0</c:formatCode>
                <c:ptCount val="3"/>
                <c:pt idx="0">
                  <c:v>530752</c:v>
                </c:pt>
                <c:pt idx="1">
                  <c:v>451900</c:v>
                </c:pt>
                <c:pt idx="2">
                  <c:v>78852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324-4B48-865F-04024B55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865408"/>
        <c:axId val="519863840"/>
      </c:barChart>
      <c:catAx>
        <c:axId val="5198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86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8638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865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9827586206896552"/>
          <c:y val="0.02"/>
          <c:w val="0.24784482758620685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3466135458167329"/>
          <c:w val="0.8280552134023409"/>
          <c:h val="0.56175298804780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B-408A-8F85-F3A0BAA2872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B-408A-8F85-F3A0BAA2872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B-408A-8F85-F3A0BAA2872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B-408A-8F85-F3A0BAA2872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EB-408A-8F85-F3A0BAA2872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4EB-408A-8F85-F3A0BAA2872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4EB-408A-8F85-F3A0BAA2872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4EB-408A-8F85-F3A0BAA2872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4EB-408A-8F85-F3A0BAA28721}"/>
              </c:ext>
            </c:extLst>
          </c:dPt>
          <c:cat>
            <c:strRef>
              <c:f>'M.V. Y P. MESES'!$A$30:$B$32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MESES'!$C$30:$C$32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EB-408A-8F85-F3A0BAA28721}"/>
            </c:ext>
          </c:extLst>
        </c:ser>
        <c:ser>
          <c:idx val="1"/>
          <c:order val="1"/>
          <c:tx>
            <c:strRef>
              <c:f>'M.V.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MESES'!$A$30:$B$32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MESES'!$D$30:$D$32</c:f>
              <c:numCache>
                <c:formatCode>#,##0</c:formatCode>
                <c:ptCount val="3"/>
                <c:pt idx="0">
                  <c:v>852942</c:v>
                </c:pt>
                <c:pt idx="1">
                  <c:v>732104</c:v>
                </c:pt>
                <c:pt idx="2">
                  <c:v>120838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4EB-408A-8F85-F3A0BAA28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865800"/>
        <c:axId val="519870504"/>
      </c:barChart>
      <c:catAx>
        <c:axId val="51986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870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8705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865800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4660633484162894E-2"/>
          <c:y val="1.9920136442088707E-2"/>
          <c:w val="0.2081450339069607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28800056250109862"/>
          <c:w val="0.84051724137931039"/>
          <c:h val="0.60800118750231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98-4B94-A881-7FDF2714931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98-4B94-A881-7FDF2714931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98-4B94-A881-7FDF2714931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98-4B94-A881-7FDF2714931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B98-4B94-A881-7FDF2714931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B98-4B94-A881-7FDF2714931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B98-4B94-A881-7FDF2714931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B98-4B94-A881-7FDF2714931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B98-4B94-A881-7FDF27149316}"/>
              </c:ext>
            </c:extLst>
          </c:dPt>
          <c:cat>
            <c:strRef>
              <c:f>'M.V. Y P. MESES'!$A$45:$B$47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MESES'!$C$45:$C$47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B98-4B94-A881-7FDF27149316}"/>
            </c:ext>
          </c:extLst>
        </c:ser>
        <c:ser>
          <c:idx val="1"/>
          <c:order val="1"/>
          <c:tx>
            <c:strRef>
              <c:f>'M.V.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MESES'!$A$45:$B$47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MESES'!$D$45:$D$47</c:f>
              <c:numCache>
                <c:formatCode>#,##0</c:formatCode>
                <c:ptCount val="3"/>
                <c:pt idx="0">
                  <c:v>223135</c:v>
                </c:pt>
                <c:pt idx="1">
                  <c:v>189265</c:v>
                </c:pt>
                <c:pt idx="2">
                  <c:v>33870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B98-4B94-A881-7FDF27149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872072"/>
        <c:axId val="519860704"/>
      </c:barChart>
      <c:catAx>
        <c:axId val="519872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86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860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19872072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0474137931034486"/>
          <c:y val="0.02"/>
          <c:w val="0.2306034482758621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29482071713147412"/>
          <c:w val="0.84389233497014526"/>
          <c:h val="0.60159362549800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02-4E68-9CF4-46190377286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02-4E68-9CF4-46190377286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02-4E68-9CF4-46190377286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02-4E68-9CF4-46190377286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A02-4E68-9CF4-46190377286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A02-4E68-9CF4-46190377286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A02-4E68-9CF4-46190377286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A02-4E68-9CF4-46190377286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A02-4E68-9CF4-46190377286C}"/>
              </c:ext>
            </c:extLst>
          </c:dPt>
          <c:cat>
            <c:strRef>
              <c:f>'M.V. Y P. MESES'!$A$48:$B$50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MESES'!$C$48:$C$50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A02-4E68-9CF4-46190377286C}"/>
            </c:ext>
          </c:extLst>
        </c:ser>
        <c:ser>
          <c:idx val="1"/>
          <c:order val="1"/>
          <c:tx>
            <c:strRef>
              <c:f>'M.V.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MESES'!$A$48:$B$50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MESES'!$D$48:$D$50</c:f>
              <c:numCache>
                <c:formatCode>#,##0</c:formatCode>
                <c:ptCount val="3"/>
                <c:pt idx="0">
                  <c:v>377922</c:v>
                </c:pt>
                <c:pt idx="1">
                  <c:v>323380</c:v>
                </c:pt>
                <c:pt idx="2">
                  <c:v>54542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A02-4E68-9CF4-461903772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2848"/>
        <c:axId val="531834808"/>
      </c:barChart>
      <c:catAx>
        <c:axId val="53183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4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348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284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4660633484162894E-2"/>
          <c:y val="1.9920136442088707E-2"/>
          <c:w val="0.12669707010605574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4000066406379698"/>
          <c:w val="0.82974137931034486"/>
          <c:h val="0.5560010859396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BC-435E-BBE6-70338B785802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BC-435E-BBE6-70338B785802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BC-435E-BBE6-70338B785802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BC-435E-BBE6-70338B785802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BC-435E-BBE6-70338B785802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CBC-435E-BBE6-70338B785802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CBC-435E-BBE6-70338B785802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CBC-435E-BBE6-70338B785802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CBC-435E-BBE6-70338B785802}"/>
              </c:ext>
            </c:extLst>
          </c:dPt>
          <c:cat>
            <c:strRef>
              <c:f>'M.V. Y P. MESES'!$A$63:$B$65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MESES'!$C$63:$C$65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BC-435E-BBE6-70338B785802}"/>
            </c:ext>
          </c:extLst>
        </c:ser>
        <c:ser>
          <c:idx val="1"/>
          <c:order val="1"/>
          <c:tx>
            <c:strRef>
              <c:f>'M.V.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MESES'!$A$63:$B$65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MESES'!$D$63:$D$65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BC-435E-BBE6-70338B785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8728"/>
        <c:axId val="531835200"/>
      </c:barChart>
      <c:catAx>
        <c:axId val="531838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352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8728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5732758620689657"/>
          <c:y val="0.02"/>
          <c:w val="0.2262931034482758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386454183266932"/>
          <c:w val="0.8371049971553719"/>
          <c:h val="0.55776892430278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EE-425D-BC4B-89A789C9D14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EE-425D-BC4B-89A789C9D14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EE-425D-BC4B-89A789C9D14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EE-425D-BC4B-89A789C9D14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7EE-425D-BC4B-89A789C9D14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7EE-425D-BC4B-89A789C9D14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7EE-425D-BC4B-89A789C9D14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7EE-425D-BC4B-89A789C9D14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7EE-425D-BC4B-89A789C9D143}"/>
              </c:ext>
            </c:extLst>
          </c:dPt>
          <c:cat>
            <c:strRef>
              <c:f>'M.V. Y P. MESES'!$A$66:$B$68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MESES'!$C$66:$C$68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7EE-425D-BC4B-89A789C9D143}"/>
            </c:ext>
          </c:extLst>
        </c:ser>
        <c:ser>
          <c:idx val="1"/>
          <c:order val="1"/>
          <c:tx>
            <c:strRef>
              <c:f>'M.V.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MESES'!$A$66:$B$68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MESES'!$D$66:$D$68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7EE-425D-BC4B-89A789C9D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40688"/>
        <c:axId val="531834024"/>
      </c:barChart>
      <c:catAx>
        <c:axId val="53184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4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34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068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859752259474352"/>
          <c:y val="1.9920136442088707E-2"/>
          <c:w val="0.10859752259474352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0800060156367493"/>
          <c:w val="0.84051724137931039"/>
          <c:h val="0.58800114843974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C4-40E7-BBC3-B3BEC0B93F1B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C4-40E7-BBC3-B3BEC0B93F1B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C4-40E7-BBC3-B3BEC0B93F1B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C4-40E7-BBC3-B3BEC0B93F1B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4C4-40E7-BBC3-B3BEC0B93F1B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4C4-40E7-BBC3-B3BEC0B93F1B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4C4-40E7-BBC3-B3BEC0B93F1B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4C4-40E7-BBC3-B3BEC0B93F1B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4C4-40E7-BBC3-B3BEC0B93F1B}"/>
              </c:ext>
            </c:extLst>
          </c:dPt>
          <c:cat>
            <c:strRef>
              <c:f>'M.V. Y P. MESES'!$A$81:$B$83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MESES'!$C$81:$C$83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4C4-40E7-BBC3-B3BEC0B93F1B}"/>
            </c:ext>
          </c:extLst>
        </c:ser>
        <c:ser>
          <c:idx val="1"/>
          <c:order val="1"/>
          <c:tx>
            <c:strRef>
              <c:f>'M.V.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MESES'!$A$81:$B$83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MESES'!$D$81:$D$83</c:f>
              <c:numCache>
                <c:formatCode>#,##0</c:formatCode>
                <c:ptCount val="3"/>
                <c:pt idx="0">
                  <c:v>12656</c:v>
                </c:pt>
                <c:pt idx="1">
                  <c:v>11891</c:v>
                </c:pt>
                <c:pt idx="2">
                  <c:v>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4C4-40E7-BBC3-B3BEC0B9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3240"/>
        <c:axId val="531832064"/>
      </c:barChart>
      <c:catAx>
        <c:axId val="531833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32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324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551724137931039"/>
          <c:y val="0.02"/>
          <c:w val="0.22629310344827591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0677290836653387"/>
          <c:w val="0.8416298890318874"/>
          <c:h val="0.58964143426294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91-4868-8045-1C89F1088FA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91-4868-8045-1C89F1088FA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91-4868-8045-1C89F1088FA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91-4868-8045-1C89F1088FA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91-4868-8045-1C89F1088FA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91-4868-8045-1C89F1088FA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91-4868-8045-1C89F1088FA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91-4868-8045-1C89F1088FA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91-4868-8045-1C89F1088FA9}"/>
              </c:ext>
            </c:extLst>
          </c:dPt>
          <c:cat>
            <c:strRef>
              <c:f>'M.V. Y P. MESES'!$A$84:$B$86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MESES'!$C$84:$C$86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91-4868-8045-1C89F1088FA9}"/>
            </c:ext>
          </c:extLst>
        </c:ser>
        <c:ser>
          <c:idx val="1"/>
          <c:order val="1"/>
          <c:tx>
            <c:strRef>
              <c:f>'M.V.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MESES'!$A$84:$B$86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MESES'!$D$84:$D$86</c:f>
              <c:numCache>
                <c:formatCode>#,##0</c:formatCode>
                <c:ptCount val="3"/>
                <c:pt idx="0">
                  <c:v>40337</c:v>
                </c:pt>
                <c:pt idx="1">
                  <c:v>36678</c:v>
                </c:pt>
                <c:pt idx="2">
                  <c:v>3659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B91-4868-8045-1C89F1088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5984"/>
        <c:axId val="531836768"/>
      </c:barChart>
      <c:catAx>
        <c:axId val="53183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36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5984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2398190045248875E-2"/>
          <c:y val="1.9920136442088707E-2"/>
          <c:w val="0.1153848529114856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1600061718870542"/>
          <c:w val="0.84051724137931039"/>
          <c:h val="0.58000113281471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3FA-4D9C-93AB-BBE14C76223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3FA-4D9C-93AB-BBE14C76223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3FA-4D9C-93AB-BBE14C76223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3FA-4D9C-93AB-BBE14C76223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3FA-4D9C-93AB-BBE14C76223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3FA-4D9C-93AB-BBE14C76223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3FA-4D9C-93AB-BBE14C76223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3FA-4D9C-93AB-BBE14C76223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3FA-4D9C-93AB-BBE14C762234}"/>
              </c:ext>
            </c:extLst>
          </c:dPt>
          <c:cat>
            <c:strRef>
              <c:f>'M.V. Y P. MESES'!$A$99:$B$101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MESES'!$C$99:$C$101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3FA-4D9C-93AB-BBE14C762234}"/>
            </c:ext>
          </c:extLst>
        </c:ser>
        <c:ser>
          <c:idx val="1"/>
          <c:order val="1"/>
          <c:tx>
            <c:strRef>
              <c:f>'M.V.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MESES'!$A$99:$B$101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MESES'!$D$99:$D$101</c:f>
              <c:numCache>
                <c:formatCode>#,##0</c:formatCode>
                <c:ptCount val="3"/>
                <c:pt idx="0">
                  <c:v>96672</c:v>
                </c:pt>
                <c:pt idx="1">
                  <c:v>90978</c:v>
                </c:pt>
                <c:pt idx="2">
                  <c:v>5694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3FA-4D9C-93AB-BBE14C762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0496"/>
        <c:axId val="531841472"/>
      </c:barChart>
      <c:catAx>
        <c:axId val="5318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14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0496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7887931034482762"/>
          <c:y val="0.02"/>
          <c:w val="0.2262931034482758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1075697211155379"/>
          <c:w val="0.8416298890318874"/>
          <c:h val="0.58565737051792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D1-4A78-BC86-158527E6C49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D1-4A78-BC86-158527E6C49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D1-4A78-BC86-158527E6C49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D1-4A78-BC86-158527E6C49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ED1-4A78-BC86-158527E6C49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ED1-4A78-BC86-158527E6C49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ED1-4A78-BC86-158527E6C49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ED1-4A78-BC86-158527E6C49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ED1-4A78-BC86-158527E6C49D}"/>
              </c:ext>
            </c:extLst>
          </c:dPt>
          <c:cat>
            <c:strRef>
              <c:f>'M.V. Y P. MESES'!$A$102:$B$104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MESES'!$C$102:$C$104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1-4A78-BC86-158527E6C49D}"/>
            </c:ext>
          </c:extLst>
        </c:ser>
        <c:ser>
          <c:idx val="1"/>
          <c:order val="1"/>
          <c:tx>
            <c:strRef>
              <c:f>'M.V.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MESES'!$A$102:$B$104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MESES'!$D$102:$D$104</c:f>
              <c:numCache>
                <c:formatCode>#,##0</c:formatCode>
                <c:ptCount val="3"/>
                <c:pt idx="0">
                  <c:v>185143</c:v>
                </c:pt>
                <c:pt idx="1">
                  <c:v>170772</c:v>
                </c:pt>
                <c:pt idx="2">
                  <c:v>14371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1-4A78-BC86-158527E6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0888"/>
        <c:axId val="531834416"/>
      </c:barChart>
      <c:catAx>
        <c:axId val="531830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34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088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407239819004525"/>
          <c:y val="1.9920136442088707E-2"/>
          <c:w val="0.10633484162895927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PROV'!$C$271:$N$271</c:f>
              <c:numCache>
                <c:formatCode>General</c:formatCode>
                <c:ptCount val="12"/>
                <c:pt idx="0">
                  <c:v>49478</c:v>
                </c:pt>
                <c:pt idx="1">
                  <c:v>66502</c:v>
                </c:pt>
                <c:pt idx="2">
                  <c:v>76125</c:v>
                </c:pt>
                <c:pt idx="3">
                  <c:v>104745</c:v>
                </c:pt>
                <c:pt idx="4">
                  <c:v>95354</c:v>
                </c:pt>
                <c:pt idx="5">
                  <c:v>107924</c:v>
                </c:pt>
                <c:pt idx="6">
                  <c:v>96473</c:v>
                </c:pt>
                <c:pt idx="7">
                  <c:v>143178</c:v>
                </c:pt>
                <c:pt idx="8">
                  <c:v>111706</c:v>
                </c:pt>
                <c:pt idx="9">
                  <c:v>112208</c:v>
                </c:pt>
                <c:pt idx="10">
                  <c:v>77749</c:v>
                </c:pt>
                <c:pt idx="11">
                  <c:v>78020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2-481C-8739-9730C4628CA2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PROV'!$C$270:$N$270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PROV'!$C$272:$N$272</c:f>
              <c:numCache>
                <c:formatCode>General</c:formatCode>
                <c:ptCount val="12"/>
                <c:pt idx="0">
                  <c:v>80406</c:v>
                </c:pt>
                <c:pt idx="1">
                  <c:v>103641</c:v>
                </c:pt>
                <c:pt idx="2">
                  <c:v>131971</c:v>
                </c:pt>
                <c:pt idx="3">
                  <c:v>180189</c:v>
                </c:pt>
                <c:pt idx="4">
                  <c:v>185204</c:v>
                </c:pt>
                <c:pt idx="5">
                  <c:v>173553</c:v>
                </c:pt>
                <c:pt idx="6">
                  <c:v>179035</c:v>
                </c:pt>
                <c:pt idx="7">
                  <c:v>268459</c:v>
                </c:pt>
                <c:pt idx="8">
                  <c:v>208550</c:v>
                </c:pt>
                <c:pt idx="9">
                  <c:v>178485</c:v>
                </c:pt>
                <c:pt idx="10">
                  <c:v>133939</c:v>
                </c:pt>
                <c:pt idx="11">
                  <c:v>130614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2-481C-8739-9730C4628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891904"/>
        <c:axId val="317888376"/>
      </c:barChart>
      <c:catAx>
        <c:axId val="31789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88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888376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91904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9600077343901063"/>
          <c:w val="0.80387931034482762"/>
          <c:h val="0.500000976564407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A8-4517-8377-2D14E59C13F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A8-4517-8377-2D14E59C13F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A8-4517-8377-2D14E59C13F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A8-4517-8377-2D14E59C13F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A8-4517-8377-2D14E59C13F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A8-4517-8377-2D14E59C13F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A8-4517-8377-2D14E59C13F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A8-4517-8377-2D14E59C13F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A8-4517-8377-2D14E59C13FD}"/>
              </c:ext>
            </c:extLst>
          </c:dPt>
          <c:cat>
            <c:strRef>
              <c:f>'M.V. Y P. MESES'!$A$117:$B$119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MESES'!$C$117:$C$119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A8-4517-8377-2D14E59C13FD}"/>
            </c:ext>
          </c:extLst>
        </c:ser>
        <c:ser>
          <c:idx val="1"/>
          <c:order val="1"/>
          <c:tx>
            <c:strRef>
              <c:f>'M.V.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MESES'!$A$117:$B$119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MESES'!$D$117:$D$119</c:f>
              <c:numCache>
                <c:formatCode>#,##0</c:formatCode>
                <c:ptCount val="3"/>
                <c:pt idx="0">
                  <c:v>437556</c:v>
                </c:pt>
                <c:pt idx="1">
                  <c:v>385997</c:v>
                </c:pt>
                <c:pt idx="2">
                  <c:v>51559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EA8-4517-8377-2D14E59C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1672"/>
        <c:axId val="531837944"/>
      </c:barChart>
      <c:catAx>
        <c:axId val="531831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7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379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1672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5603448275862066"/>
          <c:y val="0.02"/>
          <c:w val="0.22413793103448276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9442231075697209"/>
          <c:w val="0.79864341620499002"/>
          <c:h val="0.5019920318725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69-4ECB-9B1A-08086FEC78E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69-4ECB-9B1A-08086FEC78E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69-4ECB-9B1A-08086FEC78E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69-4ECB-9B1A-08086FEC78E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F69-4ECB-9B1A-08086FEC78E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F69-4ECB-9B1A-08086FEC78E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F69-4ECB-9B1A-08086FEC78E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F69-4ECB-9B1A-08086FEC78E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F69-4ECB-9B1A-08086FEC78EC}"/>
              </c:ext>
            </c:extLst>
          </c:dPt>
          <c:cat>
            <c:strRef>
              <c:f>'M.V. Y P. MESES'!$A$120:$B$122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MESES'!$C$120:$C$122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F69-4ECB-9B1A-08086FEC78EC}"/>
            </c:ext>
          </c:extLst>
        </c:ser>
        <c:ser>
          <c:idx val="1"/>
          <c:order val="1"/>
          <c:tx>
            <c:strRef>
              <c:f>'M.V.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MESES'!$A$120:$B$122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MESES'!$D$120:$D$122</c:f>
              <c:numCache>
                <c:formatCode>#,##0</c:formatCode>
                <c:ptCount val="3"/>
                <c:pt idx="0">
                  <c:v>870779</c:v>
                </c:pt>
                <c:pt idx="1">
                  <c:v>787600</c:v>
                </c:pt>
                <c:pt idx="2">
                  <c:v>83179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F69-4ECB-9B1A-08086FEC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7552"/>
        <c:axId val="531833632"/>
      </c:barChart>
      <c:catAx>
        <c:axId val="53183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336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755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9230792983456252"/>
          <c:y val="1.9920136442088707E-2"/>
          <c:w val="0.10633484162895929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7586206896552"/>
          <c:y val="0.40800079687655638"/>
          <c:w val="0.76077586206896552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9AB-4DC2-8861-C4F3DDAE70A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9AB-4DC2-8861-C4F3DDAE70A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9AB-4DC2-8861-C4F3DDAE70A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9AB-4DC2-8861-C4F3DDAE70A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9AB-4DC2-8861-C4F3DDAE70A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9AB-4DC2-8861-C4F3DDAE70A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9AB-4DC2-8861-C4F3DDAE70A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9AB-4DC2-8861-C4F3DDAE70A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9AB-4DC2-8861-C4F3DDAE70A9}"/>
              </c:ext>
            </c:extLst>
          </c:dPt>
          <c:cat>
            <c:strRef>
              <c:f>'M.V. Y P. MESES'!$A$135:$B$137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MESES'!$C$135:$C$137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9AB-4DC2-8861-C4F3DDAE70A9}"/>
            </c:ext>
          </c:extLst>
        </c:ser>
        <c:ser>
          <c:idx val="1"/>
          <c:order val="1"/>
          <c:tx>
            <c:strRef>
              <c:f>'M.V.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MESES'!$A$135:$B$137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MESES'!$D$135:$D$137</c:f>
              <c:numCache>
                <c:formatCode>#,##0</c:formatCode>
                <c:ptCount val="3"/>
                <c:pt idx="0">
                  <c:v>516707</c:v>
                </c:pt>
                <c:pt idx="1">
                  <c:v>461435</c:v>
                </c:pt>
                <c:pt idx="2">
                  <c:v>55272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9AB-4DC2-8861-C4F3DDAE7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8336"/>
        <c:axId val="531839120"/>
      </c:barChart>
      <c:catAx>
        <c:axId val="53183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391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833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405172413793105"/>
          <c:y val="3.2000082020997377E-2"/>
          <c:w val="0.18965517241379315"/>
          <c:h val="7.99999999999999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60189568224124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94-49FE-8709-149E895550C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94-49FE-8709-149E895550C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94-49FE-8709-149E895550C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E94-49FE-8709-149E895550C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E94-49FE-8709-149E895550C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E94-49FE-8709-149E895550C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E94-49FE-8709-149E895550C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E94-49FE-8709-149E895550C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E94-49FE-8709-149E895550C4}"/>
              </c:ext>
            </c:extLst>
          </c:dPt>
          <c:cat>
            <c:strRef>
              <c:f>'M.V. Y P. MESES'!$A$138:$B$140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MESES'!$C$138:$C$140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E94-49FE-8709-149E895550C4}"/>
            </c:ext>
          </c:extLst>
        </c:ser>
        <c:ser>
          <c:idx val="1"/>
          <c:order val="1"/>
          <c:tx>
            <c:strRef>
              <c:f>'M.V.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MESES'!$A$138:$B$140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MESES'!$D$138:$D$140</c:f>
              <c:numCache>
                <c:formatCode>#,##0</c:formatCode>
                <c:ptCount val="3"/>
                <c:pt idx="0">
                  <c:v>1149010</c:v>
                </c:pt>
                <c:pt idx="1">
                  <c:v>1057211</c:v>
                </c:pt>
                <c:pt idx="2">
                  <c:v>91799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E94-49FE-8709-149E8955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39904"/>
        <c:axId val="531846960"/>
      </c:barChart>
      <c:catAx>
        <c:axId val="5318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6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39904"/>
        <c:crosses val="autoZero"/>
        <c:crossBetween val="between"/>
        <c:majorUnit val="4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063372168976614"/>
          <c:y val="3.1872708518439083E-2"/>
          <c:w val="0.14253417417845393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10A-44FE-AEC7-9140C9AF8B8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10A-44FE-AEC7-9140C9AF8B8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10A-44FE-AEC7-9140C9AF8B8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10A-44FE-AEC7-9140C9AF8B8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10A-44FE-AEC7-9140C9AF8B8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10A-44FE-AEC7-9140C9AF8B8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10A-44FE-AEC7-9140C9AF8B8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10A-44FE-AEC7-9140C9AF8B8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10A-44FE-AEC7-9140C9AF8B8A}"/>
              </c:ext>
            </c:extLst>
          </c:dPt>
          <c:cat>
            <c:strRef>
              <c:f>'M.V. Y P. MESES'!$A$153:$B$155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MESES'!$C$153:$C$155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10A-44FE-AEC7-9140C9AF8B8A}"/>
            </c:ext>
          </c:extLst>
        </c:ser>
        <c:ser>
          <c:idx val="1"/>
          <c:order val="1"/>
          <c:tx>
            <c:strRef>
              <c:f>'M.V.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MESES'!$A$153:$B$155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MESES'!$D$153:$D$155</c:f>
              <c:numCache>
                <c:formatCode>#,##0</c:formatCode>
                <c:ptCount val="3"/>
                <c:pt idx="0">
                  <c:v>292947</c:v>
                </c:pt>
                <c:pt idx="1">
                  <c:v>261466</c:v>
                </c:pt>
                <c:pt idx="2">
                  <c:v>31481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10A-44FE-AEC7-9140C9AF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48136"/>
        <c:axId val="531845392"/>
      </c:barChart>
      <c:catAx>
        <c:axId val="531848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53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8136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836206896551724"/>
          <c:y val="3.2000082020997377E-2"/>
          <c:w val="0.18965517241379304"/>
          <c:h val="7.99999999999999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60189568224124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A1-4F6B-A560-57161AA333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A1-4F6B-A560-57161AA333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A1-4F6B-A560-57161AA333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DA1-4F6B-A560-57161AA333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DA1-4F6B-A560-57161AA333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DA1-4F6B-A560-57161AA333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DA1-4F6B-A560-57161AA333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DA1-4F6B-A560-57161AA333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DA1-4F6B-A560-57161AA33319}"/>
              </c:ext>
            </c:extLst>
          </c:dPt>
          <c:cat>
            <c:strRef>
              <c:f>'M.V. Y P. MESES'!$A$156:$B$158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MESES'!$C$156:$C$158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DA1-4F6B-A560-57161AA33319}"/>
            </c:ext>
          </c:extLst>
        </c:ser>
        <c:ser>
          <c:idx val="1"/>
          <c:order val="1"/>
          <c:tx>
            <c:strRef>
              <c:f>'M.V.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MESES'!$A$156:$B$158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MESES'!$D$156:$D$158</c:f>
              <c:numCache>
                <c:formatCode>#,##0</c:formatCode>
                <c:ptCount val="3"/>
                <c:pt idx="0">
                  <c:v>490417</c:v>
                </c:pt>
                <c:pt idx="1">
                  <c:v>442144</c:v>
                </c:pt>
                <c:pt idx="2">
                  <c:v>48273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DA1-4F6B-A560-57161AA33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43824"/>
        <c:axId val="531848528"/>
      </c:barChart>
      <c:catAx>
        <c:axId val="53184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3824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348440042279783"/>
          <c:y val="3.5856490701308245E-2"/>
          <c:w val="0.237556798612843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B-4EB7-A8E0-06D65853A9B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B-4EB7-A8E0-06D65853A9B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B-4EB7-A8E0-06D65853A9B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B-4EB7-A8E0-06D65853A9B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72B-4EB7-A8E0-06D65853A9B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72B-4EB7-A8E0-06D65853A9B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72B-4EB7-A8E0-06D65853A9B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72B-4EB7-A8E0-06D65853A9B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72B-4EB7-A8E0-06D65853A9B7}"/>
              </c:ext>
            </c:extLst>
          </c:dPt>
          <c:cat>
            <c:strRef>
              <c:f>'M.V. Y P. MESES'!$A$171:$B$173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MESES'!$C$171:$C$173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72B-4EB7-A8E0-06D65853A9B7}"/>
            </c:ext>
          </c:extLst>
        </c:ser>
        <c:ser>
          <c:idx val="1"/>
          <c:order val="1"/>
          <c:tx>
            <c:strRef>
              <c:f>'M.V.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MESES'!$A$171:$B$173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MESES'!$D$171:$D$173</c:f>
              <c:numCache>
                <c:formatCode>#,##0</c:formatCode>
                <c:ptCount val="3"/>
                <c:pt idx="0">
                  <c:v>205905</c:v>
                </c:pt>
                <c:pt idx="1">
                  <c:v>181081</c:v>
                </c:pt>
                <c:pt idx="2">
                  <c:v>24824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72B-4EB7-A8E0-06D65853A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42256"/>
        <c:axId val="531848920"/>
      </c:barChart>
      <c:catAx>
        <c:axId val="53184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8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8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2256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828140276067015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62-414F-86DF-A807C037011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62-414F-86DF-A807C037011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862-414F-86DF-A807C037011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862-414F-86DF-A807C037011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862-414F-86DF-A807C037011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862-414F-86DF-A807C037011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862-414F-86DF-A807C037011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862-414F-86DF-A807C037011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862-414F-86DF-A807C0370116}"/>
              </c:ext>
            </c:extLst>
          </c:dPt>
          <c:cat>
            <c:strRef>
              <c:f>'M.V. Y P. MESES'!$A$174:$B$176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MESES'!$C$174:$C$176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862-414F-86DF-A807C0370116}"/>
            </c:ext>
          </c:extLst>
        </c:ser>
        <c:ser>
          <c:idx val="1"/>
          <c:order val="1"/>
          <c:tx>
            <c:strRef>
              <c:f>'M.V.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MESES'!$A$174:$B$176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MESES'!$D$174:$D$176</c:f>
              <c:numCache>
                <c:formatCode>#,##0</c:formatCode>
                <c:ptCount val="3"/>
                <c:pt idx="0">
                  <c:v>332813</c:v>
                </c:pt>
                <c:pt idx="1">
                  <c:v>296366</c:v>
                </c:pt>
                <c:pt idx="2">
                  <c:v>36447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862-414F-86DF-A807C0370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46568"/>
        <c:axId val="531852056"/>
      </c:barChart>
      <c:catAx>
        <c:axId val="53184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20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656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561088348119381"/>
          <c:y val="3.5856490701308245E-2"/>
          <c:w val="0.19683281671239056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2-4BF3-9793-87E82A01EEB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2-4BF3-9793-87E82A01EEB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2-4BF3-9793-87E82A01EEB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2-4BF3-9793-87E82A01EEB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402-4BF3-9793-87E82A01EEB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402-4BF3-9793-87E82A01EEB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402-4BF3-9793-87E82A01EEB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402-4BF3-9793-87E82A01EEB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402-4BF3-9793-87E82A01EEB1}"/>
              </c:ext>
            </c:extLst>
          </c:dPt>
          <c:cat>
            <c:strRef>
              <c:f>'M.V. Y P. MESES'!$A$189:$B$191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MESES'!$C$189:$C$191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402-4BF3-9793-87E82A01EEB1}"/>
            </c:ext>
          </c:extLst>
        </c:ser>
        <c:ser>
          <c:idx val="1"/>
          <c:order val="1"/>
          <c:tx>
            <c:strRef>
              <c:f>'M.V.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MESES'!$A$189:$B$191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MESES'!$D$189:$D$191</c:f>
              <c:numCache>
                <c:formatCode>#,##0</c:formatCode>
                <c:ptCount val="3"/>
                <c:pt idx="0">
                  <c:v>88453</c:v>
                </c:pt>
                <c:pt idx="1">
                  <c:v>78896</c:v>
                </c:pt>
                <c:pt idx="2">
                  <c:v>9557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402-4BF3-9793-87E82A01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43040"/>
        <c:axId val="531846176"/>
      </c:barChart>
      <c:catAx>
        <c:axId val="53184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61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304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828140276067015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7E-4EC4-9FE1-D2732FA6CB62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7E-4EC4-9FE1-D2732FA6CB62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7E-4EC4-9FE1-D2732FA6CB62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7E-4EC4-9FE1-D2732FA6CB62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7E-4EC4-9FE1-D2732FA6CB62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7E-4EC4-9FE1-D2732FA6CB62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7E-4EC4-9FE1-D2732FA6CB62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47E-4EC4-9FE1-D2732FA6CB62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47E-4EC4-9FE1-D2732FA6CB62}"/>
              </c:ext>
            </c:extLst>
          </c:dPt>
          <c:cat>
            <c:strRef>
              <c:f>'M.V. Y P. MESES'!$A$192:$B$194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MESES'!$C$192:$C$194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47E-4EC4-9FE1-D2732FA6CB62}"/>
            </c:ext>
          </c:extLst>
        </c:ser>
        <c:ser>
          <c:idx val="1"/>
          <c:order val="1"/>
          <c:tx>
            <c:strRef>
              <c:f>'M.V.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MESES'!$A$192:$B$194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MESES'!$D$192:$D$194</c:f>
              <c:numCache>
                <c:formatCode>#,##0</c:formatCode>
                <c:ptCount val="3"/>
                <c:pt idx="0">
                  <c:v>160643</c:v>
                </c:pt>
                <c:pt idx="1">
                  <c:v>141689</c:v>
                </c:pt>
                <c:pt idx="2">
                  <c:v>18954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47E-4EC4-9FE1-D2732FA6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47352"/>
        <c:axId val="531843432"/>
      </c:barChart>
      <c:catAx>
        <c:axId val="531847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3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3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735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1085996603365755"/>
          <c:y val="3.5856490701308245E-2"/>
          <c:w val="0.23303191173501503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5-45B8-914E-1B867C80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7892296"/>
        <c:axId val="317887592"/>
      </c:barChart>
      <c:catAx>
        <c:axId val="317892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87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88759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9229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91-4C8E-8EF1-F79A6F8B53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91-4C8E-8EF1-F79A6F8B53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91-4C8E-8EF1-F79A6F8B53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91-4C8E-8EF1-F79A6F8B53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791-4C8E-8EF1-F79A6F8B53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791-4C8E-8EF1-F79A6F8B53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791-4C8E-8EF1-F79A6F8B53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791-4C8E-8EF1-F79A6F8B53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791-4C8E-8EF1-F79A6F8B53B0}"/>
              </c:ext>
            </c:extLst>
          </c:dPt>
          <c:cat>
            <c:strRef>
              <c:f>'M.V. Y P. MESES'!$A$207:$B$209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MESES'!$C$207:$C$209</c:f>
              <c:numCache>
                <c:formatCode>#,##0</c:formatCode>
                <c:ptCount val="3"/>
                <c:pt idx="0">
                  <c:v>243713.33333333334</c:v>
                </c:pt>
                <c:pt idx="1">
                  <c:v>211757.25</c:v>
                </c:pt>
                <c:pt idx="2">
                  <c:v>31956.083333333332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791-4C8E-8EF1-F79A6F8B53B0}"/>
            </c:ext>
          </c:extLst>
        </c:ser>
        <c:ser>
          <c:idx val="1"/>
          <c:order val="1"/>
          <c:tx>
            <c:strRef>
              <c:f>'M.V.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MESES'!$A$207:$B$209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MESES'!$D$207:$D$209</c:f>
              <c:numCache>
                <c:formatCode>#,##0</c:formatCode>
                <c:ptCount val="3"/>
                <c:pt idx="0">
                  <c:v>79551</c:v>
                </c:pt>
                <c:pt idx="1">
                  <c:v>71360</c:v>
                </c:pt>
                <c:pt idx="2">
                  <c:v>8191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791-4C8E-8EF1-F79A6F8B5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50880"/>
        <c:axId val="531850096"/>
      </c:barChart>
      <c:catAx>
        <c:axId val="53185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500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088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800079687655638"/>
          <c:w val="0.77828140276067015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44-42A1-8B3B-C159D9FBC01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44-42A1-8B3B-C159D9FBC01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44-42A1-8B3B-C159D9FBC01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44-42A1-8B3B-C159D9FBC01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D44-42A1-8B3B-C159D9FBC01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D44-42A1-8B3B-C159D9FBC01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D44-42A1-8B3B-C159D9FBC01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D44-42A1-8B3B-C159D9FBC01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D44-42A1-8B3B-C159D9FBC01F}"/>
              </c:ext>
            </c:extLst>
          </c:dPt>
          <c:cat>
            <c:strRef>
              <c:f>'M.V. Y P. MESES'!$A$210:$B$212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MESES'!$C$210:$C$212</c:f>
              <c:numCache>
                <c:formatCode>#,##0</c:formatCode>
                <c:ptCount val="3"/>
                <c:pt idx="0">
                  <c:v>443787.91666666669</c:v>
                </c:pt>
                <c:pt idx="1">
                  <c:v>391830.16666666669</c:v>
                </c:pt>
                <c:pt idx="2">
                  <c:v>51957.75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D44-42A1-8B3B-C159D9FBC01F}"/>
            </c:ext>
          </c:extLst>
        </c:ser>
        <c:ser>
          <c:idx val="1"/>
          <c:order val="1"/>
          <c:tx>
            <c:strRef>
              <c:f>'M.V.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MESES'!$A$210:$B$212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MESES'!$D$210:$D$212</c:f>
              <c:numCache>
                <c:formatCode>#,##0</c:formatCode>
                <c:ptCount val="3"/>
                <c:pt idx="0">
                  <c:v>144045</c:v>
                </c:pt>
                <c:pt idx="1">
                  <c:v>128231</c:v>
                </c:pt>
                <c:pt idx="2">
                  <c:v>15814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D44-42A1-8B3B-C159D9FBC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51272"/>
        <c:axId val="531844216"/>
      </c:barChart>
      <c:catAx>
        <c:axId val="53185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844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127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669707010605574"/>
          <c:y val="2.7999917979002625E-2"/>
          <c:w val="0.29638032802460779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97086377655087"/>
          <c:y val="0.23505976095617531"/>
          <c:w val="0.71846499234549277"/>
          <c:h val="0.621513944223107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495-4C77-99FE-D06152E6252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495-4C77-99FE-D06152E6252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495-4C77-99FE-D06152E6252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495-4C77-99FE-D06152E6252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0495-4C77-99FE-D06152E6252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495-4C77-99FE-D06152E6252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0495-4C77-99FE-D06152E6252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0495-4C77-99FE-D06152E6252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0495-4C77-99FE-D06152E6252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0495-4C77-99FE-D06152E6252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0495-4C77-99FE-D06152E6252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0495-4C77-99FE-D06152E6252A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0495-4C77-99FE-D06152E6252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0495-4C77-99FE-D06152E6252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ALOJ.'!$C$55:$N$55</c:f>
              <c:numCache>
                <c:formatCode>0.00%</c:formatCode>
                <c:ptCount val="12"/>
                <c:pt idx="0">
                  <c:v>0.16157659476363739</c:v>
                </c:pt>
                <c:pt idx="1">
                  <c:v>0.18880004204762371</c:v>
                </c:pt>
                <c:pt idx="2">
                  <c:v>7.8356702415110391E-2</c:v>
                </c:pt>
                <c:pt idx="3">
                  <c:v>0</c:v>
                </c:pt>
                <c:pt idx="4">
                  <c:v>5.0452370315333291E-3</c:v>
                </c:pt>
                <c:pt idx="5">
                  <c:v>3.1227527814741994E-2</c:v>
                </c:pt>
                <c:pt idx="6">
                  <c:v>0.13059657455210918</c:v>
                </c:pt>
                <c:pt idx="7">
                  <c:v>0.15930458964147234</c:v>
                </c:pt>
                <c:pt idx="8">
                  <c:v>0.10021238828113614</c:v>
                </c:pt>
                <c:pt idx="9">
                  <c:v>7.8748032003975413E-2</c:v>
                </c:pt>
                <c:pt idx="10">
                  <c:v>3.5106421102173338E-2</c:v>
                </c:pt>
                <c:pt idx="11">
                  <c:v>3.1025890346486753E-2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0495-4C77-99FE-D06152E6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7091633466135456"/>
          <c:w val="0.68318643112765409"/>
          <c:h val="0.609561752988047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B9F-44EE-B0E4-AAB4C82564F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B9F-44EE-B0E4-AAB4C82564F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B9F-44EE-B0E4-AAB4C82564F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B9F-44EE-B0E4-AAB4C82564F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B9F-44EE-B0E4-AAB4C82564F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B9F-44EE-B0E4-AAB4C82564F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B9F-44EE-B0E4-AAB4C82564F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B9F-44EE-B0E4-AAB4C82564F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B9F-44EE-B0E4-AAB4C82564F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B9F-44EE-B0E4-AAB4C82564FE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B9F-44EE-B0E4-AAB4C82564FE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B9F-44EE-B0E4-AAB4C82564FE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B9F-44EE-B0E4-AAB4C82564F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B9F-44EE-B0E4-AAB4C82564FE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ALOJ.'!$C$56:$N$56</c:f>
              <c:numCache>
                <c:formatCode>0.00%</c:formatCode>
                <c:ptCount val="12"/>
                <c:pt idx="0">
                  <c:v>0.15910738684238185</c:v>
                </c:pt>
                <c:pt idx="1">
                  <c:v>0.18026541352624476</c:v>
                </c:pt>
                <c:pt idx="2">
                  <c:v>7.9610697534393968E-2</c:v>
                </c:pt>
                <c:pt idx="3">
                  <c:v>0</c:v>
                </c:pt>
                <c:pt idx="4">
                  <c:v>8.9315350910789161E-3</c:v>
                </c:pt>
                <c:pt idx="5">
                  <c:v>3.4373777157858047E-2</c:v>
                </c:pt>
                <c:pt idx="6">
                  <c:v>0.12925177944871086</c:v>
                </c:pt>
                <c:pt idx="7">
                  <c:v>0.16744839494824798</c:v>
                </c:pt>
                <c:pt idx="8">
                  <c:v>9.5450715490689619E-2</c:v>
                </c:pt>
                <c:pt idx="9">
                  <c:v>7.5482055877094376E-2</c:v>
                </c:pt>
                <c:pt idx="10">
                  <c:v>3.8144064832678085E-2</c:v>
                </c:pt>
                <c:pt idx="11">
                  <c:v>3.1934179250621551E-2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B9F-44EE-B0E4-AAB4C825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ALOJ.'!$C$88:$K$88</c:f>
              <c:numCache>
                <c:formatCode>#,##0</c:formatCode>
                <c:ptCount val="9"/>
                <c:pt idx="0">
                  <c:v>210897</c:v>
                </c:pt>
                <c:pt idx="1">
                  <c:v>287244</c:v>
                </c:pt>
                <c:pt idx="2">
                  <c:v>360117</c:v>
                </c:pt>
                <c:pt idx="3">
                  <c:v>113530</c:v>
                </c:pt>
                <c:pt idx="4">
                  <c:v>371242</c:v>
                </c:pt>
                <c:pt idx="5">
                  <c:v>216655</c:v>
                </c:pt>
                <c:pt idx="6">
                  <c:v>127167</c:v>
                </c:pt>
                <c:pt idx="7">
                  <c:v>294169</c:v>
                </c:pt>
                <c:pt idx="8">
                  <c:v>111844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B1-49A3-ABA5-3C4BDF69816E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ALOJ.'!$C$91:$K$91</c:f>
              <c:numCache>
                <c:formatCode>#,##0</c:formatCode>
                <c:ptCount val="9"/>
                <c:pt idx="0">
                  <c:v>335616</c:v>
                </c:pt>
                <c:pt idx="1">
                  <c:v>436208</c:v>
                </c:pt>
                <c:pt idx="2">
                  <c:v>616423</c:v>
                </c:pt>
                <c:pt idx="3">
                  <c:v>200398</c:v>
                </c:pt>
                <c:pt idx="4">
                  <c:v>575391</c:v>
                </c:pt>
                <c:pt idx="5">
                  <c:v>310849</c:v>
                </c:pt>
                <c:pt idx="6">
                  <c:v>203715</c:v>
                </c:pt>
                <c:pt idx="7">
                  <c:v>498549</c:v>
                </c:pt>
                <c:pt idx="8">
                  <c:v>191029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B1-49A3-ABA5-3C4BDF69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54016"/>
        <c:axId val="531844608"/>
      </c:barChart>
      <c:catAx>
        <c:axId val="531854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4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44608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4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06468156997616"/>
          <c:y val="4.4818147731533559E-2"/>
          <c:w val="0.39376438290041332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3294139469315451"/>
          <c:y val="3.351954989366166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ALOJ.'!$C$230:$N$230</c:f>
              <c:numCache>
                <c:formatCode>#,##0</c:formatCode>
                <c:ptCount val="12"/>
                <c:pt idx="0">
                  <c:v>6116</c:v>
                </c:pt>
                <c:pt idx="1">
                  <c:v>8733</c:v>
                </c:pt>
                <c:pt idx="2">
                  <c:v>5803</c:v>
                </c:pt>
                <c:pt idx="3">
                  <c:v>0</c:v>
                </c:pt>
                <c:pt idx="4">
                  <c:v>238</c:v>
                </c:pt>
                <c:pt idx="5">
                  <c:v>14218</c:v>
                </c:pt>
                <c:pt idx="6">
                  <c:v>107218</c:v>
                </c:pt>
                <c:pt idx="7">
                  <c:v>150261</c:v>
                </c:pt>
                <c:pt idx="8">
                  <c:v>23411</c:v>
                </c:pt>
                <c:pt idx="9">
                  <c:v>4891</c:v>
                </c:pt>
                <c:pt idx="10">
                  <c:v>915</c:v>
                </c:pt>
                <c:pt idx="11">
                  <c:v>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ED-4240-84F5-818A0C94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45000"/>
        <c:axId val="531864600"/>
      </c:barChart>
      <c:catAx>
        <c:axId val="531845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4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64600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45000"/>
        <c:crosses val="autoZero"/>
        <c:crossBetween val="between"/>
        <c:majorUnit val="5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259610535101383"/>
          <c:y val="0.26294820717131473"/>
          <c:w val="0.65996402604764093"/>
          <c:h val="0.5697211155378486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5EE-46A5-8E7C-376E8AB387F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5EE-46A5-8E7C-376E8AB387F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5EE-46A5-8E7C-376E8AB387F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5EE-46A5-8E7C-376E8AB387F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5EE-46A5-8E7C-376E8AB387F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5EE-46A5-8E7C-376E8AB387F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5EE-46A5-8E7C-376E8AB387F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5EE-46A5-8E7C-376E8AB387F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5EE-46A5-8E7C-376E8AB387F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25EE-46A5-8E7C-376E8AB387F7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25EE-46A5-8E7C-376E8AB387F7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25EE-46A5-8E7C-376E8AB387F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5EE-46A5-8E7C-376E8AB387F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25EE-46A5-8E7C-376E8AB387F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ALOJ.'!$C$322:$N$322</c:f>
              <c:numCache>
                <c:formatCode>0.00%</c:formatCode>
                <c:ptCount val="12"/>
                <c:pt idx="0">
                  <c:v>0.13103373753719405</c:v>
                </c:pt>
                <c:pt idx="1">
                  <c:v>0.17643090011570017</c:v>
                </c:pt>
                <c:pt idx="2">
                  <c:v>6.0878319791054451E-2</c:v>
                </c:pt>
                <c:pt idx="3">
                  <c:v>0</c:v>
                </c:pt>
                <c:pt idx="4">
                  <c:v>1.7078293962770373E-3</c:v>
                </c:pt>
                <c:pt idx="5">
                  <c:v>2.9204409784175697E-2</c:v>
                </c:pt>
                <c:pt idx="6">
                  <c:v>0.19390452495723837</c:v>
                </c:pt>
                <c:pt idx="7">
                  <c:v>0.21407167085278142</c:v>
                </c:pt>
                <c:pt idx="8">
                  <c:v>0.10481275811811959</c:v>
                </c:pt>
                <c:pt idx="9">
                  <c:v>5.54701933695105E-2</c:v>
                </c:pt>
                <c:pt idx="10">
                  <c:v>1.3214593507612756E-2</c:v>
                </c:pt>
                <c:pt idx="11">
                  <c:v>1.9271062570335951E-2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5EE-46A5-8E7C-376E8AB38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690278182278574"/>
          <c:y val="0.25099601593625498"/>
          <c:w val="0.66902712685557841"/>
          <c:h val="0.597609561752988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580-48B7-B4AA-116C0532F4B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580-48B7-B4AA-116C0532F4B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580-48B7-B4AA-116C0532F4B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580-48B7-B4AA-116C0532F4B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580-48B7-B4AA-116C0532F4B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580-48B7-B4AA-116C0532F4B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580-48B7-B4AA-116C0532F4B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580-48B7-B4AA-116C0532F4B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3580-48B7-B4AA-116C0532F4B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3580-48B7-B4AA-116C0532F4B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3580-48B7-B4AA-116C0532F4B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3580-48B7-B4AA-116C0532F4B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3580-48B7-B4AA-116C0532F4B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580-48B7-B4AA-116C0532F4B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ALOJ.'!$C$323:$N$323</c:f>
              <c:numCache>
                <c:formatCode>0.00%</c:formatCode>
                <c:ptCount val="12"/>
                <c:pt idx="0">
                  <c:v>9.3185562615410542E-2</c:v>
                </c:pt>
                <c:pt idx="1">
                  <c:v>0.13043581506270757</c:v>
                </c:pt>
                <c:pt idx="2">
                  <c:v>4.2583024912279513E-2</c:v>
                </c:pt>
                <c:pt idx="3">
                  <c:v>0</c:v>
                </c:pt>
                <c:pt idx="4">
                  <c:v>2.048978733364769E-3</c:v>
                </c:pt>
                <c:pt idx="5">
                  <c:v>2.6185541130534194E-2</c:v>
                </c:pt>
                <c:pt idx="6">
                  <c:v>0.22587955126008799</c:v>
                </c:pt>
                <c:pt idx="7">
                  <c:v>0.32085288174384824</c:v>
                </c:pt>
                <c:pt idx="8">
                  <c:v>8.9119267071713124E-2</c:v>
                </c:pt>
                <c:pt idx="9">
                  <c:v>4.4214744731399469E-2</c:v>
                </c:pt>
                <c:pt idx="10">
                  <c:v>9.4850075140528057E-3</c:v>
                </c:pt>
                <c:pt idx="11">
                  <c:v>1.6009625224601767E-2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3580-48B7-B4AA-116C0532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ALOJ.'!$C$352:$K$352</c:f>
              <c:numCache>
                <c:formatCode>#,##0</c:formatCode>
                <c:ptCount val="9"/>
                <c:pt idx="0">
                  <c:v>60216</c:v>
                </c:pt>
                <c:pt idx="1">
                  <c:v>37199</c:v>
                </c:pt>
                <c:pt idx="2">
                  <c:v>51405</c:v>
                </c:pt>
                <c:pt idx="3">
                  <c:v>25956</c:v>
                </c:pt>
                <c:pt idx="4">
                  <c:v>45798</c:v>
                </c:pt>
                <c:pt idx="5">
                  <c:v>53251</c:v>
                </c:pt>
                <c:pt idx="6">
                  <c:v>37070</c:v>
                </c:pt>
                <c:pt idx="7">
                  <c:v>24461</c:v>
                </c:pt>
                <c:pt idx="8">
                  <c:v>44073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2-4210-8E8D-17E1388AEE8F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ALOJ.'!$C$355:$K$355</c:f>
              <c:numCache>
                <c:formatCode>#,##0</c:formatCode>
                <c:ptCount val="9"/>
                <c:pt idx="0">
                  <c:v>158039</c:v>
                </c:pt>
                <c:pt idx="1">
                  <c:v>86309</c:v>
                </c:pt>
                <c:pt idx="2">
                  <c:v>125899</c:v>
                </c:pt>
                <c:pt idx="3">
                  <c:v>69370</c:v>
                </c:pt>
                <c:pt idx="4">
                  <c:v>112865</c:v>
                </c:pt>
                <c:pt idx="5">
                  <c:v>112831</c:v>
                </c:pt>
                <c:pt idx="6">
                  <c:v>89834</c:v>
                </c:pt>
                <c:pt idx="7">
                  <c:v>45885</c:v>
                </c:pt>
                <c:pt idx="8">
                  <c:v>83311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2-4210-8E8D-17E1388AE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61072"/>
        <c:axId val="531862640"/>
      </c:barChart>
      <c:catAx>
        <c:axId val="531861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2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6264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504643546987539"/>
          <c:y val="4.4692769568187539E-2"/>
          <c:w val="0.35046263536402883"/>
          <c:h val="6.983238054147339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CE4-4CCB-8F3B-AFF1F390B68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E4-4CCB-8F3B-AFF1F390B68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CE4-4CCB-8F3B-AFF1F390B68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CE4-4CCB-8F3B-AFF1F390B68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CE4-4CCB-8F3B-AFF1F390B68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CE4-4CCB-8F3B-AFF1F390B68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CE4-4CCB-8F3B-AFF1F390B68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CE4-4CCB-8F3B-AFF1F390B68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CE4-4CCB-8F3B-AFF1F390B68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CE4-4CCB-8F3B-AFF1F390B68D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CE4-4CCB-8F3B-AFF1F390B68D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CE4-4CCB-8F3B-AFF1F390B68D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CE4-4CCB-8F3B-AFF1F390B68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CE4-4CCB-8F3B-AFF1F390B68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0.11950588174991671</c:v>
                </c:pt>
                <c:pt idx="1">
                  <c:v>0.1411619980009739</c:v>
                </c:pt>
                <c:pt idx="2">
                  <c:v>7.5783592608729078E-2</c:v>
                </c:pt>
                <c:pt idx="3">
                  <c:v>0</c:v>
                </c:pt>
                <c:pt idx="4">
                  <c:v>0</c:v>
                </c:pt>
                <c:pt idx="5">
                  <c:v>7.2016197237243394E-3</c:v>
                </c:pt>
                <c:pt idx="6">
                  <c:v>0.24544452702529537</c:v>
                </c:pt>
                <c:pt idx="7">
                  <c:v>0.19782669981291165</c:v>
                </c:pt>
                <c:pt idx="8">
                  <c:v>0.12898844152848613</c:v>
                </c:pt>
                <c:pt idx="9">
                  <c:v>6.6762346549117099E-2</c:v>
                </c:pt>
                <c:pt idx="10">
                  <c:v>1.3583126169302134E-2</c:v>
                </c:pt>
                <c:pt idx="11">
                  <c:v>3.7417668315436071E-3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CE4-4CCB-8F3B-AFF1F390B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64-4EBA-8EB2-E30EC067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7885240"/>
        <c:axId val="317888768"/>
      </c:barChart>
      <c:catAx>
        <c:axId val="317885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88876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88524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19B-4316-9059-990EE9CF949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19B-4316-9059-990EE9CF949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19B-4316-9059-990EE9CF949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19B-4316-9059-990EE9CF949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19B-4316-9059-990EE9CF949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19B-4316-9059-990EE9CF949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19B-4316-9059-990EE9CF949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19B-4316-9059-990EE9CF949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19B-4316-9059-990EE9CF949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A19B-4316-9059-990EE9CF9495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A19B-4316-9059-990EE9CF9495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A19B-4316-9059-990EE9CF949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A19B-4316-9059-990EE9CF949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A19B-4316-9059-990EE9CF949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0.13217697499266409</c:v>
                </c:pt>
                <c:pt idx="1">
                  <c:v>0.17320922043624271</c:v>
                </c:pt>
                <c:pt idx="2">
                  <c:v>6.5795050699357704E-2</c:v>
                </c:pt>
                <c:pt idx="3">
                  <c:v>0</c:v>
                </c:pt>
                <c:pt idx="4">
                  <c:v>0</c:v>
                </c:pt>
                <c:pt idx="5">
                  <c:v>1.6432460630563073E-2</c:v>
                </c:pt>
                <c:pt idx="6">
                  <c:v>0.24780737504483064</c:v>
                </c:pt>
                <c:pt idx="7">
                  <c:v>0.16950865638551074</c:v>
                </c:pt>
                <c:pt idx="8">
                  <c:v>0.11734211470118353</c:v>
                </c:pt>
                <c:pt idx="9">
                  <c:v>5.6959342701574781E-2</c:v>
                </c:pt>
                <c:pt idx="10">
                  <c:v>1.3139447686739917E-2</c:v>
                </c:pt>
                <c:pt idx="11">
                  <c:v>7.6293567213328549E-3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A19B-4316-9059-990EE9CF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ALOJ.'!$C$437:$K$437</c:f>
              <c:numCache>
                <c:formatCode>#,##0</c:formatCode>
                <c:ptCount val="9"/>
                <c:pt idx="0">
                  <c:v>3992</c:v>
                </c:pt>
                <c:pt idx="1">
                  <c:v>5389</c:v>
                </c:pt>
                <c:pt idx="2">
                  <c:v>12785</c:v>
                </c:pt>
                <c:pt idx="3">
                  <c:v>3754</c:v>
                </c:pt>
                <c:pt idx="4">
                  <c:v>3016</c:v>
                </c:pt>
                <c:pt idx="5">
                  <c:v>5793</c:v>
                </c:pt>
                <c:pt idx="6">
                  <c:v>1389</c:v>
                </c:pt>
                <c:pt idx="7">
                  <c:v>1861</c:v>
                </c:pt>
                <c:pt idx="8">
                  <c:v>1040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22-4912-8862-B4D4C6355BF3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ALOJ.'!$C$440:$K$440</c:f>
              <c:numCache>
                <c:formatCode>#,##0</c:formatCode>
                <c:ptCount val="9"/>
                <c:pt idx="0">
                  <c:v>8587</c:v>
                </c:pt>
                <c:pt idx="1">
                  <c:v>8667</c:v>
                </c:pt>
                <c:pt idx="2">
                  <c:v>18445</c:v>
                </c:pt>
                <c:pt idx="3">
                  <c:v>4328</c:v>
                </c:pt>
                <c:pt idx="4">
                  <c:v>4405</c:v>
                </c:pt>
                <c:pt idx="5">
                  <c:v>10091</c:v>
                </c:pt>
                <c:pt idx="6">
                  <c:v>2389</c:v>
                </c:pt>
                <c:pt idx="7">
                  <c:v>3304</c:v>
                </c:pt>
                <c:pt idx="8">
                  <c:v>1126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22-4912-8862-B4D4C6355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55192"/>
        <c:axId val="531856760"/>
      </c:barChart>
      <c:catAx>
        <c:axId val="531855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6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5676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5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266983856354128E-2"/>
          <c:y val="0.22310756972111553"/>
          <c:w val="0.75868440667526593"/>
          <c:h val="0.657370517928286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883-4BA0-A0C2-C4C9AAB9374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883-4BA0-A0C2-C4C9AAB9374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883-4BA0-A0C2-C4C9AAB9374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883-4BA0-A0C2-C4C9AAB9374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883-4BA0-A0C2-C4C9AAB9374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883-4BA0-A0C2-C4C9AAB9374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883-4BA0-A0C2-C4C9AAB9374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883-4BA0-A0C2-C4C9AAB9374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883-4BA0-A0C2-C4C9AAB9374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F883-4BA0-A0C2-C4C9AAB93742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F883-4BA0-A0C2-C4C9AAB93742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F883-4BA0-A0C2-C4C9AAB9374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883-4BA0-A0C2-C4C9AAB9374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883-4BA0-A0C2-C4C9AAB9374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83-4BA0-A0C2-C4C9AAB9374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F883-4BA0-A0C2-C4C9AAB9374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ALOJ.'!$C$144:$N$144</c:f>
              <c:numCache>
                <c:formatCode>0.00%</c:formatCode>
                <c:ptCount val="12"/>
                <c:pt idx="0">
                  <c:v>0.14540785550557536</c:v>
                </c:pt>
                <c:pt idx="1">
                  <c:v>0.16919152749771643</c:v>
                </c:pt>
                <c:pt idx="2">
                  <c:v>0.12786308877514088</c:v>
                </c:pt>
                <c:pt idx="3">
                  <c:v>0</c:v>
                </c:pt>
                <c:pt idx="4">
                  <c:v>5.0497216620995124E-3</c:v>
                </c:pt>
                <c:pt idx="5">
                  <c:v>3.0643020871033901E-2</c:v>
                </c:pt>
                <c:pt idx="6">
                  <c:v>0.13103424504075969</c:v>
                </c:pt>
                <c:pt idx="7">
                  <c:v>0.15447322613446393</c:v>
                </c:pt>
                <c:pt idx="8">
                  <c:v>0.12341657618530583</c:v>
                </c:pt>
                <c:pt idx="9">
                  <c:v>6.5284456163934995E-2</c:v>
                </c:pt>
                <c:pt idx="10">
                  <c:v>2.6299915550729882E-2</c:v>
                </c:pt>
                <c:pt idx="11">
                  <c:v>2.1336366613239576E-2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F883-4BA0-A0C2-C4C9AAB9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43373844868158"/>
          <c:y val="0.25099601593625498"/>
          <c:w val="0.7292041700119003"/>
          <c:h val="0.649402390438246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3E5-4DA0-8430-3F0835B1E82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3E5-4DA0-8430-3F0835B1E82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3E5-4DA0-8430-3F0835B1E82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3E5-4DA0-8430-3F0835B1E82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3E5-4DA0-8430-3F0835B1E82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3E5-4DA0-8430-3F0835B1E82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3E5-4DA0-8430-3F0835B1E82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3E5-4DA0-8430-3F0835B1E82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3E5-4DA0-8430-3F0835B1E82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3E5-4DA0-8430-3F0835B1E82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3E5-4DA0-8430-3F0835B1E82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3E5-4DA0-8430-3F0835B1E82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E5-4DA0-8430-3F0835B1E82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3E5-4DA0-8430-3F0835B1E82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3E5-4DA0-8430-3F0835B1E82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3E5-4DA0-8430-3F0835B1E82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ALOJ.'!$C$145:$N$145</c:f>
              <c:numCache>
                <c:formatCode>0.00%</c:formatCode>
                <c:ptCount val="12"/>
                <c:pt idx="0">
                  <c:v>0.18843839186003225</c:v>
                </c:pt>
                <c:pt idx="1">
                  <c:v>0.17126814741283036</c:v>
                </c:pt>
                <c:pt idx="2">
                  <c:v>0.11118004715225215</c:v>
                </c:pt>
                <c:pt idx="3">
                  <c:v>0</c:v>
                </c:pt>
                <c:pt idx="4">
                  <c:v>2.3801029904454648E-2</c:v>
                </c:pt>
                <c:pt idx="5">
                  <c:v>4.326684452165281E-2</c:v>
                </c:pt>
                <c:pt idx="6">
                  <c:v>0.10863630723414816</c:v>
                </c:pt>
                <c:pt idx="7">
                  <c:v>0.12599267899243083</c:v>
                </c:pt>
                <c:pt idx="8">
                  <c:v>0.10606154609753071</c:v>
                </c:pt>
                <c:pt idx="9">
                  <c:v>5.9312569797741653E-2</c:v>
                </c:pt>
                <c:pt idx="10">
                  <c:v>3.3588224345452292E-2</c:v>
                </c:pt>
                <c:pt idx="11">
                  <c:v>2.8454212681474127E-2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3E5-4DA0-8430-3F0835B1E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ALOJ.'!$C$177:$K$177</c:f>
              <c:numCache>
                <c:formatCode>#,##0</c:formatCode>
                <c:ptCount val="9"/>
                <c:pt idx="0">
                  <c:v>1284</c:v>
                </c:pt>
                <c:pt idx="1">
                  <c:v>11424</c:v>
                </c:pt>
                <c:pt idx="2">
                  <c:v>23238</c:v>
                </c:pt>
                <c:pt idx="3">
                  <c:v>1465</c:v>
                </c:pt>
                <c:pt idx="4">
                  <c:v>6686</c:v>
                </c:pt>
                <c:pt idx="5">
                  <c:v>6417</c:v>
                </c:pt>
                <c:pt idx="6">
                  <c:v>915</c:v>
                </c:pt>
                <c:pt idx="7">
                  <c:v>3729</c:v>
                </c:pt>
                <c:pt idx="8">
                  <c:v>2865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6E-437D-9AF1-E6A9A83E91D4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ALOJ.'!$C$180:$K$180</c:f>
              <c:numCache>
                <c:formatCode>#,##0</c:formatCode>
                <c:ptCount val="9"/>
                <c:pt idx="0">
                  <c:v>2198</c:v>
                </c:pt>
                <c:pt idx="1">
                  <c:v>24415</c:v>
                </c:pt>
                <c:pt idx="2">
                  <c:v>41730</c:v>
                </c:pt>
                <c:pt idx="3">
                  <c:v>3920</c:v>
                </c:pt>
                <c:pt idx="4">
                  <c:v>16265</c:v>
                </c:pt>
                <c:pt idx="5">
                  <c:v>11334</c:v>
                </c:pt>
                <c:pt idx="6">
                  <c:v>2366</c:v>
                </c:pt>
                <c:pt idx="7">
                  <c:v>20436</c:v>
                </c:pt>
                <c:pt idx="8">
                  <c:v>6280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6E-437D-9AF1-E6A9A83E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55976"/>
        <c:axId val="531859112"/>
      </c:barChart>
      <c:catAx>
        <c:axId val="531855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9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59112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5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06468156997616"/>
          <c:y val="4.4818147731533559E-2"/>
          <c:w val="0.39376438290041332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65824298931939"/>
          <c:y val="0.25896414342629481"/>
          <c:w val="0.73126207872314786"/>
          <c:h val="0.633466135458167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884-4312-80F1-E7FDBAE2F03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884-4312-80F1-E7FDBAE2F03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884-4312-80F1-E7FDBAE2F03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884-4312-80F1-E7FDBAE2F03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884-4312-80F1-E7FDBAE2F03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884-4312-80F1-E7FDBAE2F03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884-4312-80F1-E7FDBAE2F03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884-4312-80F1-E7FDBAE2F03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884-4312-80F1-E7FDBAE2F03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7884-4312-80F1-E7FDBAE2F030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7884-4312-80F1-E7FDBAE2F030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7884-4312-80F1-E7FDBAE2F030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7884-4312-80F1-E7FDBAE2F03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7884-4312-80F1-E7FDBAE2F03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ALOJ.'!$C$235:$N$235</c:f>
              <c:numCache>
                <c:formatCode>0.00%</c:formatCode>
                <c:ptCount val="12"/>
                <c:pt idx="0">
                  <c:v>4.2330715025383277E-2</c:v>
                </c:pt>
                <c:pt idx="1">
                  <c:v>4.3332575623637175E-2</c:v>
                </c:pt>
                <c:pt idx="2">
                  <c:v>3.1209220485102586E-2</c:v>
                </c:pt>
                <c:pt idx="3">
                  <c:v>0</c:v>
                </c:pt>
                <c:pt idx="4">
                  <c:v>1.0439555813738118E-3</c:v>
                </c:pt>
                <c:pt idx="5">
                  <c:v>5.6398858384057789E-2</c:v>
                </c:pt>
                <c:pt idx="6">
                  <c:v>0.31902945806918731</c:v>
                </c:pt>
                <c:pt idx="7">
                  <c:v>0.37703634480842574</c:v>
                </c:pt>
                <c:pt idx="8">
                  <c:v>0.10136471935274755</c:v>
                </c:pt>
                <c:pt idx="9">
                  <c:v>2.289125182060802E-2</c:v>
                </c:pt>
                <c:pt idx="10">
                  <c:v>4.3189452681029472E-3</c:v>
                </c:pt>
                <c:pt idx="11">
                  <c:v>1.0439555813738118E-3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7884-4312-80F1-E7FDBAE2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82312968674787"/>
          <c:y val="0.24701195219123506"/>
          <c:w val="0.68672625719567304"/>
          <c:h val="0.6135458167330677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8A7-493A-8C29-77B0D221FFA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8A7-493A-8C29-77B0D221FFA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8A7-493A-8C29-77B0D221FFA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8A7-493A-8C29-77B0D221FFA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8A7-493A-8C29-77B0D221FFA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8A7-493A-8C29-77B0D221FFA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8A7-493A-8C29-77B0D221FFA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8A7-493A-8C29-77B0D221FFA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8A7-493A-8C29-77B0D221FFA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8A7-493A-8C29-77B0D221FFA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8A7-493A-8C29-77B0D221FFA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8A7-493A-8C29-77B0D221FFAA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8A7-493A-8C29-77B0D221FFA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8A7-493A-8C29-77B0D221FFA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ALOJ.'!$C$236:$N$236</c:f>
              <c:numCache>
                <c:formatCode>0.00%</c:formatCode>
                <c:ptCount val="12"/>
                <c:pt idx="0">
                  <c:v>1.8993847806980768E-2</c:v>
                </c:pt>
                <c:pt idx="1">
                  <c:v>2.7121202239758509E-2</c:v>
                </c:pt>
                <c:pt idx="2">
                  <c:v>1.8021795098742542E-2</c:v>
                </c:pt>
                <c:pt idx="3">
                  <c:v>0</c:v>
                </c:pt>
                <c:pt idx="4">
                  <c:v>7.3913273022587031E-4</c:v>
                </c:pt>
                <c:pt idx="5">
                  <c:v>4.4155416631728672E-2</c:v>
                </c:pt>
                <c:pt idx="6">
                  <c:v>0.3329761893670477</c:v>
                </c:pt>
                <c:pt idx="7">
                  <c:v>0.46665051754819115</c:v>
                </c:pt>
                <c:pt idx="8">
                  <c:v>7.2705194736629619E-2</c:v>
                </c:pt>
                <c:pt idx="9">
                  <c:v>1.5189488166112318E-2</c:v>
                </c:pt>
                <c:pt idx="10">
                  <c:v>2.8416237317507196E-3</c:v>
                </c:pt>
                <c:pt idx="11">
                  <c:v>6.0559194283212059E-4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8A7-493A-8C29-77B0D221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ALOJ.'!$C$267:$K$267</c:f>
              <c:numCache>
                <c:formatCode>#,##0</c:formatCode>
                <c:ptCount val="9"/>
                <c:pt idx="0">
                  <c:v>25826</c:v>
                </c:pt>
                <c:pt idx="1">
                  <c:v>21615</c:v>
                </c:pt>
                <c:pt idx="2">
                  <c:v>13436</c:v>
                </c:pt>
                <c:pt idx="3">
                  <c:v>2823</c:v>
                </c:pt>
                <c:pt idx="4">
                  <c:v>11241</c:v>
                </c:pt>
                <c:pt idx="5">
                  <c:v>7267</c:v>
                </c:pt>
                <c:pt idx="6">
                  <c:v>20783</c:v>
                </c:pt>
                <c:pt idx="7">
                  <c:v>9384</c:v>
                </c:pt>
                <c:pt idx="8">
                  <c:v>6404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C2-4BD6-9271-52C2DCD83D89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ALOJ.'!$C$270:$K$270</c:f>
              <c:numCache>
                <c:formatCode>#,##0</c:formatCode>
                <c:ptCount val="9"/>
                <c:pt idx="0">
                  <c:v>50224</c:v>
                </c:pt>
                <c:pt idx="1">
                  <c:v>49261</c:v>
                </c:pt>
                <c:pt idx="2">
                  <c:v>52223</c:v>
                </c:pt>
                <c:pt idx="3">
                  <c:v>8666</c:v>
                </c:pt>
                <c:pt idx="4">
                  <c:v>22276</c:v>
                </c:pt>
                <c:pt idx="5">
                  <c:v>14159</c:v>
                </c:pt>
                <c:pt idx="6">
                  <c:v>91002</c:v>
                </c:pt>
                <c:pt idx="7">
                  <c:v>19840</c:v>
                </c:pt>
                <c:pt idx="8">
                  <c:v>14348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C2-4BD6-9271-52C2DCD8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63424"/>
        <c:axId val="531861464"/>
      </c:barChart>
      <c:catAx>
        <c:axId val="531863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1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6146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3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58892207439588"/>
          <c:y val="4.4818147731533559E-2"/>
          <c:w val="0.39376438290041338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981-4128-AE5F-DB1483BD558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981-4128-AE5F-DB1483BD558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981-4128-AE5F-DB1483BD558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981-4128-AE5F-DB1483BD558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981-4128-AE5F-DB1483BD558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981-4128-AE5F-DB1483BD558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981-4128-AE5F-DB1483BD558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981-4128-AE5F-DB1483BD558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981-4128-AE5F-DB1483BD558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A981-4128-AE5F-DB1483BD558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A981-4128-AE5F-DB1483BD558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A981-4128-AE5F-DB1483BD558C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A981-4128-AE5F-DB1483BD558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A981-4128-AE5F-DB1483BD558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0.11950588174991671</c:v>
                </c:pt>
                <c:pt idx="1">
                  <c:v>0.1411619980009739</c:v>
                </c:pt>
                <c:pt idx="2">
                  <c:v>7.5783592608729078E-2</c:v>
                </c:pt>
                <c:pt idx="3">
                  <c:v>0</c:v>
                </c:pt>
                <c:pt idx="4">
                  <c:v>0</c:v>
                </c:pt>
                <c:pt idx="5">
                  <c:v>7.2016197237243394E-3</c:v>
                </c:pt>
                <c:pt idx="6">
                  <c:v>0.24544452702529537</c:v>
                </c:pt>
                <c:pt idx="7">
                  <c:v>0.19782669981291165</c:v>
                </c:pt>
                <c:pt idx="8">
                  <c:v>0.12898844152848613</c:v>
                </c:pt>
                <c:pt idx="9">
                  <c:v>6.6762346549117099E-2</c:v>
                </c:pt>
                <c:pt idx="10">
                  <c:v>1.3583126169302134E-2</c:v>
                </c:pt>
                <c:pt idx="11">
                  <c:v>3.7417668315436071E-3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A981-4128-AE5F-DB1483BD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16F-4DB7-A164-AD0AD1FF91A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16F-4DB7-A164-AD0AD1FF91A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16F-4DB7-A164-AD0AD1FF91A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16F-4DB7-A164-AD0AD1FF91A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16F-4DB7-A164-AD0AD1FF91A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16F-4DB7-A164-AD0AD1FF91A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16F-4DB7-A164-AD0AD1FF91A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16F-4DB7-A164-AD0AD1FF91A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16F-4DB7-A164-AD0AD1FF91A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16F-4DB7-A164-AD0AD1FF91A0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16F-4DB7-A164-AD0AD1FF91A0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16F-4DB7-A164-AD0AD1FF91A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16F-4DB7-A164-AD0AD1FF91A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16F-4DB7-A164-AD0AD1FF91A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0.13217697499266409</c:v>
                </c:pt>
                <c:pt idx="1">
                  <c:v>0.17320922043624271</c:v>
                </c:pt>
                <c:pt idx="2">
                  <c:v>6.5795050699357704E-2</c:v>
                </c:pt>
                <c:pt idx="3">
                  <c:v>0</c:v>
                </c:pt>
                <c:pt idx="4">
                  <c:v>0</c:v>
                </c:pt>
                <c:pt idx="5">
                  <c:v>1.6432460630563073E-2</c:v>
                </c:pt>
                <c:pt idx="6">
                  <c:v>0.24780737504483064</c:v>
                </c:pt>
                <c:pt idx="7">
                  <c:v>0.16950865638551074</c:v>
                </c:pt>
                <c:pt idx="8">
                  <c:v>0.11734211470118353</c:v>
                </c:pt>
                <c:pt idx="9">
                  <c:v>5.6959342701574781E-2</c:v>
                </c:pt>
                <c:pt idx="10">
                  <c:v>1.3139447686739917E-2</c:v>
                </c:pt>
                <c:pt idx="11">
                  <c:v>7.6293567213328549E-3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16F-4DB7-A164-AD0AD1FF9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[1]Mes!$D$235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71-4E91-8514-9BDD5447A25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71-4E91-8514-9BDD5447A25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71-4E91-8514-9BDD5447A25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71-4E91-8514-9BDD5447A25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71-4E91-8514-9BDD5447A25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71-4E91-8514-9BDD5447A25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71-4E91-8514-9BDD5447A25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71-4E91-8514-9BDD5447A25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71-4E91-8514-9BDD5447A259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71-4E91-8514-9BDD5447A25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71-4E91-8514-9BDD5447A25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[1]Mes!$D$236:$D$244</c:f>
              <c:numCache>
                <c:formatCode>General</c:formatCode>
                <c:ptCount val="9"/>
                <c:pt idx="0">
                  <c:v>24097</c:v>
                </c:pt>
                <c:pt idx="1">
                  <c:v>52771</c:v>
                </c:pt>
                <c:pt idx="2">
                  <c:v>55914</c:v>
                </c:pt>
                <c:pt idx="3">
                  <c:v>16323</c:v>
                </c:pt>
                <c:pt idx="4">
                  <c:v>71143</c:v>
                </c:pt>
                <c:pt idx="5">
                  <c:v>29841</c:v>
                </c:pt>
                <c:pt idx="6">
                  <c:v>15737</c:v>
                </c:pt>
                <c:pt idx="7">
                  <c:v>47058</c:v>
                </c:pt>
                <c:pt idx="8">
                  <c:v>18173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71-4E91-8514-9BDD5447A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PROV'!$C$332:$N$332</c:f>
              <c:numCache>
                <c:formatCode>General</c:formatCode>
                <c:ptCount val="12"/>
                <c:pt idx="0">
                  <c:v>21217</c:v>
                </c:pt>
                <c:pt idx="1">
                  <c:v>34897</c:v>
                </c:pt>
                <c:pt idx="2">
                  <c:v>41105</c:v>
                </c:pt>
                <c:pt idx="3">
                  <c:v>54871</c:v>
                </c:pt>
                <c:pt idx="4">
                  <c:v>50417</c:v>
                </c:pt>
                <c:pt idx="5">
                  <c:v>53325</c:v>
                </c:pt>
                <c:pt idx="6">
                  <c:v>60967</c:v>
                </c:pt>
                <c:pt idx="7">
                  <c:v>65757</c:v>
                </c:pt>
                <c:pt idx="8">
                  <c:v>59189</c:v>
                </c:pt>
                <c:pt idx="9">
                  <c:v>60243</c:v>
                </c:pt>
                <c:pt idx="10">
                  <c:v>38088</c:v>
                </c:pt>
                <c:pt idx="11">
                  <c:v>41420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8E-41DB-93D1-714EA7853FB2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PROV'!$C$331:$N$331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PROV'!$C$333:$N$333</c:f>
              <c:numCache>
                <c:formatCode>General</c:formatCode>
                <c:ptCount val="12"/>
                <c:pt idx="0">
                  <c:v>35786</c:v>
                </c:pt>
                <c:pt idx="1">
                  <c:v>53634</c:v>
                </c:pt>
                <c:pt idx="2">
                  <c:v>64851</c:v>
                </c:pt>
                <c:pt idx="3">
                  <c:v>89589</c:v>
                </c:pt>
                <c:pt idx="4">
                  <c:v>79099</c:v>
                </c:pt>
                <c:pt idx="5">
                  <c:v>83045</c:v>
                </c:pt>
                <c:pt idx="6">
                  <c:v>96730</c:v>
                </c:pt>
                <c:pt idx="7">
                  <c:v>124557</c:v>
                </c:pt>
                <c:pt idx="8">
                  <c:v>89233</c:v>
                </c:pt>
                <c:pt idx="9">
                  <c:v>100078</c:v>
                </c:pt>
                <c:pt idx="10">
                  <c:v>60934</c:v>
                </c:pt>
                <c:pt idx="11">
                  <c:v>65777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8E-41DB-93D1-714EA7853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479104"/>
        <c:axId val="318481064"/>
      </c:barChart>
      <c:catAx>
        <c:axId val="31847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81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481064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79104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ALOJ.'!$C$522:$K$522</c:f>
              <c:numCache>
                <c:formatCode>#,##0</c:formatCode>
                <c:ptCount val="9"/>
                <c:pt idx="0">
                  <c:v>27312</c:v>
                </c:pt>
                <c:pt idx="1">
                  <c:v>13722</c:v>
                </c:pt>
                <c:pt idx="2">
                  <c:v>14178</c:v>
                </c:pt>
                <c:pt idx="3">
                  <c:v>1450</c:v>
                </c:pt>
                <c:pt idx="4">
                  <c:v>27686</c:v>
                </c:pt>
                <c:pt idx="5">
                  <c:v>29139</c:v>
                </c:pt>
                <c:pt idx="6">
                  <c:v>4684</c:v>
                </c:pt>
                <c:pt idx="7">
                  <c:v>14168</c:v>
                </c:pt>
                <c:pt idx="8">
                  <c:v>9637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69-45BF-ACF0-A8548956B9DF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ALOJ.'!$C$525:$K$525</c:f>
              <c:numCache>
                <c:formatCode>#,##0</c:formatCode>
                <c:ptCount val="9"/>
                <c:pt idx="0">
                  <c:v>54001</c:v>
                </c:pt>
                <c:pt idx="1">
                  <c:v>29142</c:v>
                </c:pt>
                <c:pt idx="2">
                  <c:v>43023</c:v>
                </c:pt>
                <c:pt idx="3">
                  <c:v>7169</c:v>
                </c:pt>
                <c:pt idx="4">
                  <c:v>58013</c:v>
                </c:pt>
                <c:pt idx="5">
                  <c:v>71425</c:v>
                </c:pt>
                <c:pt idx="6">
                  <c:v>9396</c:v>
                </c:pt>
                <c:pt idx="7">
                  <c:v>36503</c:v>
                </c:pt>
                <c:pt idx="8">
                  <c:v>20424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69-45BF-ACF0-A8548956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57936"/>
        <c:axId val="531860288"/>
      </c:barChart>
      <c:catAx>
        <c:axId val="531857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0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60288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7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F6E-484F-9E55-83DDA3A631A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F6E-484F-9E55-83DDA3A631A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F6E-484F-9E55-83DDA3A631A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F6E-484F-9E55-83DDA3A631A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F6E-484F-9E55-83DDA3A631A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F6E-484F-9E55-83DDA3A631A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F6E-484F-9E55-83DDA3A631A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F6E-484F-9E55-83DDA3A631A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F6E-484F-9E55-83DDA3A631A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6F6E-484F-9E55-83DDA3A631A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6F6E-484F-9E55-83DDA3A631A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6F6E-484F-9E55-83DDA3A631A1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6F6E-484F-9E55-83DDA3A631A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6F6E-484F-9E55-83DDA3A631A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0.11950588174991671</c:v>
                </c:pt>
                <c:pt idx="1">
                  <c:v>0.1411619980009739</c:v>
                </c:pt>
                <c:pt idx="2">
                  <c:v>7.5783592608729078E-2</c:v>
                </c:pt>
                <c:pt idx="3">
                  <c:v>0</c:v>
                </c:pt>
                <c:pt idx="4">
                  <c:v>0</c:v>
                </c:pt>
                <c:pt idx="5">
                  <c:v>7.2016197237243394E-3</c:v>
                </c:pt>
                <c:pt idx="6">
                  <c:v>0.24544452702529537</c:v>
                </c:pt>
                <c:pt idx="7">
                  <c:v>0.19782669981291165</c:v>
                </c:pt>
                <c:pt idx="8">
                  <c:v>0.12898844152848613</c:v>
                </c:pt>
                <c:pt idx="9">
                  <c:v>6.6762346549117099E-2</c:v>
                </c:pt>
                <c:pt idx="10">
                  <c:v>1.3583126169302134E-2</c:v>
                </c:pt>
                <c:pt idx="11">
                  <c:v>3.7417668315436071E-3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6F6E-484F-9E55-83DDA3A6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3CD-4E46-A6CD-DA1BC57EB99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3CD-4E46-A6CD-DA1BC57EB99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3CD-4E46-A6CD-DA1BC57EB99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3CD-4E46-A6CD-DA1BC57EB99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3CD-4E46-A6CD-DA1BC57EB99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3CD-4E46-A6CD-DA1BC57EB99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3CD-4E46-A6CD-DA1BC57EB99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3CD-4E46-A6CD-DA1BC57EB99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3CD-4E46-A6CD-DA1BC57EB99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E3CD-4E46-A6CD-DA1BC57EB99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E3CD-4E46-A6CD-DA1BC57EB99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E3CD-4E46-A6CD-DA1BC57EB99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3CD-4E46-A6CD-DA1BC57EB99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3CD-4E46-A6CD-DA1BC57EB99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0.13217697499266409</c:v>
                </c:pt>
                <c:pt idx="1">
                  <c:v>0.17320922043624271</c:v>
                </c:pt>
                <c:pt idx="2">
                  <c:v>6.5795050699357704E-2</c:v>
                </c:pt>
                <c:pt idx="3">
                  <c:v>0</c:v>
                </c:pt>
                <c:pt idx="4">
                  <c:v>0</c:v>
                </c:pt>
                <c:pt idx="5">
                  <c:v>1.6432460630563073E-2</c:v>
                </c:pt>
                <c:pt idx="6">
                  <c:v>0.24780737504483064</c:v>
                </c:pt>
                <c:pt idx="7">
                  <c:v>0.16950865638551074</c:v>
                </c:pt>
                <c:pt idx="8">
                  <c:v>0.11734211470118353</c:v>
                </c:pt>
                <c:pt idx="9">
                  <c:v>5.6959342701574781E-2</c:v>
                </c:pt>
                <c:pt idx="10">
                  <c:v>1.3139447686739917E-2</c:v>
                </c:pt>
                <c:pt idx="11">
                  <c:v>7.6293567213328549E-3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E3CD-4E46-A6CD-DA1BC57EB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ALOJ.'!$C$607:$K$607</c:f>
              <c:numCache>
                <c:formatCode>#,##0</c:formatCode>
                <c:ptCount val="9"/>
                <c:pt idx="0">
                  <c:v>11301</c:v>
                </c:pt>
                <c:pt idx="1">
                  <c:v>11260</c:v>
                </c:pt>
                <c:pt idx="2">
                  <c:v>15208</c:v>
                </c:pt>
                <c:pt idx="3">
                  <c:v>2268</c:v>
                </c:pt>
                <c:pt idx="4">
                  <c:v>33088</c:v>
                </c:pt>
                <c:pt idx="5">
                  <c:v>7094</c:v>
                </c:pt>
                <c:pt idx="6">
                  <c:v>5679</c:v>
                </c:pt>
                <c:pt idx="7">
                  <c:v>3469</c:v>
                </c:pt>
                <c:pt idx="8">
                  <c:v>5102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B7-4374-BB83-484B68F2A09A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ALOJ.'!$C$610:$K$610</c:f>
              <c:numCache>
                <c:formatCode>#,##0</c:formatCode>
                <c:ptCount val="9"/>
                <c:pt idx="0">
                  <c:v>24470</c:v>
                </c:pt>
                <c:pt idx="1">
                  <c:v>20825</c:v>
                </c:pt>
                <c:pt idx="2">
                  <c:v>41317</c:v>
                </c:pt>
                <c:pt idx="3">
                  <c:v>8860</c:v>
                </c:pt>
                <c:pt idx="4">
                  <c:v>72713</c:v>
                </c:pt>
                <c:pt idx="5">
                  <c:v>21578</c:v>
                </c:pt>
                <c:pt idx="6">
                  <c:v>19886</c:v>
                </c:pt>
                <c:pt idx="7">
                  <c:v>10558</c:v>
                </c:pt>
                <c:pt idx="8">
                  <c:v>11346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B7-4374-BB83-484B68F2A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58328"/>
        <c:axId val="531857544"/>
      </c:barChart>
      <c:catAx>
        <c:axId val="531858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7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5754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583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6042218849422606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85897836993651"/>
          <c:y val="0.3147410358565737"/>
          <c:w val="0.42412505082311275"/>
          <c:h val="0.5139442231075697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BF-4F0D-A501-79899BCA114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BF-4F0D-A501-79899BCA114C}"/>
              </c:ext>
            </c:extLst>
          </c:dPt>
          <c:dLbls>
            <c:dLbl>
              <c:idx val="0"/>
              <c:layout>
                <c:manualLayout>
                  <c:x val="8.7322211372654945E-2"/>
                  <c:y val="-0.26029969361399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967222764700585"/>
                  <c:y val="-0.115730254833683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48812664907651715"/>
                  <c:y val="0.29083665338645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825857519788922"/>
                  <c:y val="0.4382470119521912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5237467018469657"/>
                  <c:y val="0.665338645418326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4525065963060686"/>
                  <c:y val="0.792828685258964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35092348284960423"/>
                  <c:y val="0.836653386454183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810026385224276"/>
                  <c:y val="0.784860557768924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5.4089709762532981E-2"/>
                  <c:y val="0.573705179282868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BBF-4F0D-A501-79899BCA114C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24142480211081793"/>
                  <c:y val="0.19920318725099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BBF-4F0D-A501-79899BCA114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0.86887839538255329</c:v>
                </c:pt>
                <c:pt idx="1">
                  <c:v>0.13112160461744674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BBF-4F0D-A501-79899BCA114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BBF-4F0D-A501-79899BCA114C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2BBF-4F0D-A501-79899BCA114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0.86887839538255329</c:v>
                </c:pt>
                <c:pt idx="1">
                  <c:v>0.13112160461744674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BBF-4F0D-A501-79899BCA1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Procedencia de los viajeros españoles según el tipo de alojamiento utilizado</a:t>
            </a:r>
          </a:p>
        </c:rich>
      </c:tx>
      <c:layout>
        <c:manualLayout>
          <c:xMode val="edge"/>
          <c:yMode val="edge"/>
          <c:x val="0.25562563988012138"/>
          <c:y val="3.7037075663555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305153061515993E-2"/>
          <c:y val="0.35690353043300987"/>
          <c:w val="0.9414945631990479"/>
          <c:h val="0.5555573822777983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PROC'!$A$143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PROC'!$B$143:$J$143</c:f>
              <c:numCache>
                <c:formatCode>0.00%</c:formatCode>
                <c:ptCount val="9"/>
                <c:pt idx="0">
                  <c:v>0.28674440430944997</c:v>
                </c:pt>
                <c:pt idx="1">
                  <c:v>0.21650944173357001</c:v>
                </c:pt>
                <c:pt idx="2">
                  <c:v>0.23451227628334001</c:v>
                </c:pt>
                <c:pt idx="3">
                  <c:v>0.29853772308510002</c:v>
                </c:pt>
                <c:pt idx="4">
                  <c:v>0.38091390966914002</c:v>
                </c:pt>
                <c:pt idx="5">
                  <c:v>0.31239858646098001</c:v>
                </c:pt>
                <c:pt idx="6">
                  <c:v>0.52331690241062001</c:v>
                </c:pt>
                <c:pt idx="7">
                  <c:v>0.33368544077166001</c:v>
                </c:pt>
                <c:pt idx="8">
                  <c:v>0.29306856259714997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EB-482E-9FA4-3A0A808F575A}"/>
            </c:ext>
          </c:extLst>
        </c:ser>
        <c:ser>
          <c:idx val="1"/>
          <c:order val="1"/>
          <c:tx>
            <c:strRef>
              <c:f>'M.V. PROC'!$A$144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PROC'!$B$144:$J$144</c:f>
              <c:numCache>
                <c:formatCode>0.00%</c:formatCode>
                <c:ptCount val="9"/>
                <c:pt idx="0">
                  <c:v>0.14468905497317</c:v>
                </c:pt>
                <c:pt idx="1">
                  <c:v>0.25456202981762999</c:v>
                </c:pt>
                <c:pt idx="2">
                  <c:v>0.26178735282414001</c:v>
                </c:pt>
                <c:pt idx="3">
                  <c:v>0.1763357808754</c:v>
                </c:pt>
                <c:pt idx="4">
                  <c:v>0.19605759622821001</c:v>
                </c:pt>
                <c:pt idx="5">
                  <c:v>0.18885046392633001</c:v>
                </c:pt>
                <c:pt idx="6">
                  <c:v>0.18016647976621999</c:v>
                </c:pt>
                <c:pt idx="7">
                  <c:v>0.21067997994741999</c:v>
                </c:pt>
                <c:pt idx="8">
                  <c:v>0.16433214002061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EB-482E-9FA4-3A0A808F575A}"/>
            </c:ext>
          </c:extLst>
        </c:ser>
        <c:ser>
          <c:idx val="2"/>
          <c:order val="2"/>
          <c:tx>
            <c:strRef>
              <c:f>'M.V. PROC'!$A$145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'M.V. PROC'!$B$145:$J$145</c:f>
              <c:numCache>
                <c:formatCode>0.00%</c:formatCode>
                <c:ptCount val="9"/>
                <c:pt idx="0">
                  <c:v>8.3479412313940002E-2</c:v>
                </c:pt>
                <c:pt idx="1">
                  <c:v>5.494315962554E-2</c:v>
                </c:pt>
                <c:pt idx="2">
                  <c:v>5.2246208613640002E-2</c:v>
                </c:pt>
                <c:pt idx="3">
                  <c:v>3.2502368577864003E-2</c:v>
                </c:pt>
                <c:pt idx="4">
                  <c:v>4.8484653563207997E-2</c:v>
                </c:pt>
                <c:pt idx="5">
                  <c:v>4.4990936383948001E-2</c:v>
                </c:pt>
                <c:pt idx="6">
                  <c:v>3.6123361631989002E-2</c:v>
                </c:pt>
                <c:pt idx="7">
                  <c:v>6.4167019946448994E-2</c:v>
                </c:pt>
                <c:pt idx="8">
                  <c:v>7.2211890123937E-2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0EB-482E-9FA4-3A0A808F575A}"/>
            </c:ext>
          </c:extLst>
        </c:ser>
        <c:ser>
          <c:idx val="3"/>
          <c:order val="3"/>
          <c:tx>
            <c:strRef>
              <c:f>'M.V. PROC'!$A$146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'M.V. PROC'!$B$146:$J$146</c:f>
              <c:numCache>
                <c:formatCode>0.00%</c:formatCode>
                <c:ptCount val="9"/>
                <c:pt idx="0">
                  <c:v>6.4357917034694997E-2</c:v>
                </c:pt>
                <c:pt idx="1">
                  <c:v>5.5588564817579997E-2</c:v>
                </c:pt>
                <c:pt idx="2">
                  <c:v>7.3875281247755997E-2</c:v>
                </c:pt>
                <c:pt idx="3">
                  <c:v>0.12467384413968</c:v>
                </c:pt>
                <c:pt idx="4">
                  <c:v>8.0380994945560003E-2</c:v>
                </c:pt>
                <c:pt idx="5">
                  <c:v>6.2520864580061994E-2</c:v>
                </c:pt>
                <c:pt idx="6">
                  <c:v>5.4609817614341E-2</c:v>
                </c:pt>
                <c:pt idx="7">
                  <c:v>5.983624735128E-2</c:v>
                </c:pt>
                <c:pt idx="8">
                  <c:v>6.9770267297318E-2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0EB-482E-9FA4-3A0A808F575A}"/>
            </c:ext>
          </c:extLst>
        </c:ser>
        <c:ser>
          <c:idx val="4"/>
          <c:order val="4"/>
          <c:tx>
            <c:strRef>
              <c:f>'M.V. PROC'!$A$147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'M.V. PROC'!$B$147:$J$147</c:f>
              <c:numCache>
                <c:formatCode>0.00%</c:formatCode>
                <c:ptCount val="9"/>
                <c:pt idx="0">
                  <c:v>7.3137380420399994E-2</c:v>
                </c:pt>
                <c:pt idx="1">
                  <c:v>4.7573711666655E-2</c:v>
                </c:pt>
                <c:pt idx="2">
                  <c:v>7.5072617332132996E-2</c:v>
                </c:pt>
                <c:pt idx="3">
                  <c:v>4.0025947439574001E-2</c:v>
                </c:pt>
                <c:pt idx="4">
                  <c:v>4.7372024547933003E-2</c:v>
                </c:pt>
                <c:pt idx="5">
                  <c:v>9.4631612567648002E-2</c:v>
                </c:pt>
                <c:pt idx="6">
                  <c:v>2.1269261695738E-2</c:v>
                </c:pt>
                <c:pt idx="7">
                  <c:v>4.1760097269632E-2</c:v>
                </c:pt>
                <c:pt idx="8">
                  <c:v>6.5218735440549999E-2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0EB-482E-9FA4-3A0A808F575A}"/>
            </c:ext>
          </c:extLst>
        </c:ser>
        <c:ser>
          <c:idx val="5"/>
          <c:order val="5"/>
          <c:tx>
            <c:strRef>
              <c:f>'M.V. PROC'!$A$148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'M.V. PROC'!$B$148:$J$148</c:f>
              <c:numCache>
                <c:formatCode>0.00%</c:formatCode>
                <c:ptCount val="9"/>
                <c:pt idx="0">
                  <c:v>5.9950631582909003E-2</c:v>
                </c:pt>
                <c:pt idx="1">
                  <c:v>9.7489280796189001E-2</c:v>
                </c:pt>
                <c:pt idx="2">
                  <c:v>8.1658078935283998E-2</c:v>
                </c:pt>
                <c:pt idx="3">
                  <c:v>1.3232261340664001E-2</c:v>
                </c:pt>
                <c:pt idx="4">
                  <c:v>4.4075692138540998E-2</c:v>
                </c:pt>
                <c:pt idx="5">
                  <c:v>4.9112156373284997E-2</c:v>
                </c:pt>
                <c:pt idx="6">
                  <c:v>3.7780724270748002E-2</c:v>
                </c:pt>
                <c:pt idx="7">
                  <c:v>5.6690511384970999E-2</c:v>
                </c:pt>
                <c:pt idx="8">
                  <c:v>5.7577104160218003E-2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0EB-482E-9FA4-3A0A808F575A}"/>
            </c:ext>
          </c:extLst>
        </c:ser>
        <c:ser>
          <c:idx val="6"/>
          <c:order val="6"/>
          <c:tx>
            <c:strRef>
              <c:f>'M.V. PROC'!$A$149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'M.V. PROC'!$B$149:$J$149</c:f>
              <c:numCache>
                <c:formatCode>0.00%</c:formatCode>
                <c:ptCount val="9"/>
                <c:pt idx="0">
                  <c:v>6.0420833155937999E-2</c:v>
                </c:pt>
                <c:pt idx="1">
                  <c:v>4.4179605725306999E-2</c:v>
                </c:pt>
                <c:pt idx="2">
                  <c:v>4.2054168412000999E-2</c:v>
                </c:pt>
                <c:pt idx="3">
                  <c:v>3.7684229472016002E-2</c:v>
                </c:pt>
                <c:pt idx="4">
                  <c:v>4.1512925205008003E-2</c:v>
                </c:pt>
                <c:pt idx="5">
                  <c:v>2.7384869282610001E-2</c:v>
                </c:pt>
                <c:pt idx="6">
                  <c:v>2.1379032799192999E-2</c:v>
                </c:pt>
                <c:pt idx="7">
                  <c:v>3.6728896055008002E-2</c:v>
                </c:pt>
                <c:pt idx="8">
                  <c:v>5.3939454205243001E-2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0EB-482E-9FA4-3A0A808F575A}"/>
            </c:ext>
          </c:extLst>
        </c:ser>
        <c:ser>
          <c:idx val="7"/>
          <c:order val="7"/>
          <c:tx>
            <c:strRef>
              <c:f>'M.V. PROC'!$A$150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'M.V. PROC'!$B$150:$J$150</c:f>
              <c:numCache>
                <c:formatCode>0.00%</c:formatCode>
                <c:ptCount val="9"/>
                <c:pt idx="0">
                  <c:v>4.2834698050289E-2</c:v>
                </c:pt>
                <c:pt idx="1">
                  <c:v>5.4558513757416001E-2</c:v>
                </c:pt>
                <c:pt idx="2">
                  <c:v>4.8728714739800998E-2</c:v>
                </c:pt>
                <c:pt idx="3">
                  <c:v>9.7769664523078004E-2</c:v>
                </c:pt>
                <c:pt idx="4">
                  <c:v>3.6313620983893E-2</c:v>
                </c:pt>
                <c:pt idx="5">
                  <c:v>6.3380315388920999E-2</c:v>
                </c:pt>
                <c:pt idx="6">
                  <c:v>2.4033769114847E-2</c:v>
                </c:pt>
                <c:pt idx="7">
                  <c:v>3.8651004795317002E-2</c:v>
                </c:pt>
                <c:pt idx="8">
                  <c:v>4.7955832676377999E-2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0EB-482E-9FA4-3A0A808F575A}"/>
            </c:ext>
          </c:extLst>
        </c:ser>
        <c:ser>
          <c:idx val="8"/>
          <c:order val="8"/>
          <c:tx>
            <c:strRef>
              <c:f>'M.V. PROC'!$A$151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'M.V. PROC'!$B$151:$J$151</c:f>
              <c:numCache>
                <c:formatCode>0.00%</c:formatCode>
                <c:ptCount val="9"/>
                <c:pt idx="0">
                  <c:v>4.7273932072576998E-2</c:v>
                </c:pt>
                <c:pt idx="1">
                  <c:v>4.4566014369472003E-2</c:v>
                </c:pt>
                <c:pt idx="2">
                  <c:v>3.8095215701664999E-2</c:v>
                </c:pt>
                <c:pt idx="3">
                  <c:v>3.9362797577981001E-2</c:v>
                </c:pt>
                <c:pt idx="4">
                  <c:v>3.4791478711139003E-2</c:v>
                </c:pt>
                <c:pt idx="5">
                  <c:v>3.7725893145601E-2</c:v>
                </c:pt>
                <c:pt idx="6">
                  <c:v>3.2934886186988997E-2</c:v>
                </c:pt>
                <c:pt idx="7">
                  <c:v>4.7945521088051002E-2</c:v>
                </c:pt>
                <c:pt idx="8">
                  <c:v>4.5047978582797001E-2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EB-482E-9FA4-3A0A808F575A}"/>
            </c:ext>
          </c:extLst>
        </c:ser>
        <c:ser>
          <c:idx val="9"/>
          <c:order val="9"/>
          <c:tx>
            <c:strRef>
              <c:f>'M.V. PROC'!$A$152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'M.V. PROC'!$B$152:$J$152</c:f>
              <c:numCache>
                <c:formatCode>0.00%</c:formatCode>
                <c:ptCount val="9"/>
                <c:pt idx="0">
                  <c:v>2.7450499368579E-2</c:v>
                </c:pt>
                <c:pt idx="1">
                  <c:v>2.7025642899676999E-2</c:v>
                </c:pt>
                <c:pt idx="2">
                  <c:v>2.0376741120607E-2</c:v>
                </c:pt>
                <c:pt idx="3">
                  <c:v>2.1231721255431001E-2</c:v>
                </c:pt>
                <c:pt idx="4">
                  <c:v>2.0614295288775002E-2</c:v>
                </c:pt>
                <c:pt idx="5">
                  <c:v>3.1934027295046997E-2</c:v>
                </c:pt>
                <c:pt idx="6">
                  <c:v>1.2979145291247E-2</c:v>
                </c:pt>
                <c:pt idx="7">
                  <c:v>2.0435895388130999E-2</c:v>
                </c:pt>
                <c:pt idx="8">
                  <c:v>2.6003375538616001E-2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0EB-482E-9FA4-3A0A808F575A}"/>
            </c:ext>
          </c:extLst>
        </c:ser>
        <c:ser>
          <c:idx val="10"/>
          <c:order val="10"/>
          <c:tx>
            <c:strRef>
              <c:f>'M.V. PROC'!$A$153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'M.V. PROC'!$B$153:$J$153</c:f>
              <c:numCache>
                <c:formatCode>0.00%</c:formatCode>
                <c:ptCount val="9"/>
                <c:pt idx="0">
                  <c:v>2.3741921679725001E-2</c:v>
                </c:pt>
                <c:pt idx="1">
                  <c:v>2.3728778464679998E-2</c:v>
                </c:pt>
                <c:pt idx="2">
                  <c:v>2.1451936193772E-2</c:v>
                </c:pt>
                <c:pt idx="3">
                  <c:v>1.1262870599121001E-2</c:v>
                </c:pt>
                <c:pt idx="4">
                  <c:v>1.8158685960273001E-2</c:v>
                </c:pt>
                <c:pt idx="5">
                  <c:v>1.2237764613842E-2</c:v>
                </c:pt>
                <c:pt idx="6">
                  <c:v>1.3517344688142001E-2</c:v>
                </c:pt>
                <c:pt idx="7">
                  <c:v>3.0184616413551999E-2</c:v>
                </c:pt>
                <c:pt idx="8">
                  <c:v>2.2124978003274998E-2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0EB-482E-9FA4-3A0A808F575A}"/>
            </c:ext>
          </c:extLst>
        </c:ser>
        <c:ser>
          <c:idx val="11"/>
          <c:order val="11"/>
          <c:tx>
            <c:strRef>
              <c:f>'M.V. PROC'!$A$154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'M.V. PROC'!$B$154:$J$154</c:f>
              <c:numCache>
                <c:formatCode>0.00%</c:formatCode>
                <c:ptCount val="9"/>
                <c:pt idx="0">
                  <c:v>2.3044168877647001E-2</c:v>
                </c:pt>
                <c:pt idx="1">
                  <c:v>2.3394615790419002E-2</c:v>
                </c:pt>
                <c:pt idx="2">
                  <c:v>1.1045177702184999E-2</c:v>
                </c:pt>
                <c:pt idx="3">
                  <c:v>2.3830236415995E-2</c:v>
                </c:pt>
                <c:pt idx="4">
                  <c:v>1.4993343450365E-2</c:v>
                </c:pt>
                <c:pt idx="5">
                  <c:v>2.5274860315263999E-2</c:v>
                </c:pt>
                <c:pt idx="6">
                  <c:v>8.4111034945459004E-3</c:v>
                </c:pt>
                <c:pt idx="7">
                  <c:v>1.7199024632235001E-2</c:v>
                </c:pt>
                <c:pt idx="8">
                  <c:v>2.2097921651276001E-2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EB-482E-9FA4-3A0A808F575A}"/>
            </c:ext>
          </c:extLst>
        </c:ser>
        <c:ser>
          <c:idx val="12"/>
          <c:order val="12"/>
          <c:tx>
            <c:strRef>
              <c:f>'M.V. PROC'!$A$155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'M.V. PROC'!$B$155:$J$155</c:f>
              <c:numCache>
                <c:formatCode>0.00%</c:formatCode>
                <c:ptCount val="9"/>
                <c:pt idx="0">
                  <c:v>1.8302707739553E-2</c:v>
                </c:pt>
                <c:pt idx="1">
                  <c:v>1.9450807124300001E-2</c:v>
                </c:pt>
                <c:pt idx="2">
                  <c:v>1.4260127848533E-2</c:v>
                </c:pt>
                <c:pt idx="3">
                  <c:v>4.2350625348855003E-2</c:v>
                </c:pt>
                <c:pt idx="4">
                  <c:v>1.3156624170294E-2</c:v>
                </c:pt>
                <c:pt idx="5">
                  <c:v>2.3661438971510001E-2</c:v>
                </c:pt>
                <c:pt idx="6">
                  <c:v>5.8267983493166002E-3</c:v>
                </c:pt>
                <c:pt idx="7">
                  <c:v>1.5320399923707E-2</c:v>
                </c:pt>
                <c:pt idx="8">
                  <c:v>1.9838163378407998E-2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0EB-482E-9FA4-3A0A808F575A}"/>
            </c:ext>
          </c:extLst>
        </c:ser>
        <c:ser>
          <c:idx val="13"/>
          <c:order val="13"/>
          <c:tx>
            <c:strRef>
              <c:f>'M.V. PROC'!$A$156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'M.V. PROC'!$B$156:$J$156</c:f>
              <c:numCache>
                <c:formatCode>0.00%</c:formatCode>
                <c:ptCount val="9"/>
                <c:pt idx="0">
                  <c:v>1.4124795834677E-2</c:v>
                </c:pt>
                <c:pt idx="1">
                  <c:v>1.3351877285294999E-2</c:v>
                </c:pt>
                <c:pt idx="2">
                  <c:v>9.2665822360572993E-3</c:v>
                </c:pt>
                <c:pt idx="3">
                  <c:v>1.007183951885E-2</c:v>
                </c:pt>
                <c:pt idx="4">
                  <c:v>8.6445823086929007E-3</c:v>
                </c:pt>
                <c:pt idx="5">
                  <c:v>6.9567995949829002E-3</c:v>
                </c:pt>
                <c:pt idx="6">
                  <c:v>1.4931632076561001E-2</c:v>
                </c:pt>
                <c:pt idx="7">
                  <c:v>8.9965104676668992E-3</c:v>
                </c:pt>
                <c:pt idx="8">
                  <c:v>1.3010107161008E-2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EB-482E-9FA4-3A0A808F575A}"/>
            </c:ext>
          </c:extLst>
        </c:ser>
        <c:ser>
          <c:idx val="14"/>
          <c:order val="14"/>
          <c:tx>
            <c:strRef>
              <c:f>'M.V. PROC'!$A$157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'M.V. PROC'!$B$157:$J$157</c:f>
              <c:numCache>
                <c:formatCode>0.00%</c:formatCode>
                <c:ptCount val="9"/>
                <c:pt idx="0">
                  <c:v>1.1470731853004E-2</c:v>
                </c:pt>
                <c:pt idx="1">
                  <c:v>1.3044794918974E-2</c:v>
                </c:pt>
                <c:pt idx="2">
                  <c:v>4.2530946316580998E-3</c:v>
                </c:pt>
                <c:pt idx="3">
                  <c:v>2.6659272713312001E-2</c:v>
                </c:pt>
                <c:pt idx="4">
                  <c:v>8.0050454346229996E-3</c:v>
                </c:pt>
                <c:pt idx="5">
                  <c:v>6.4908345916969996E-3</c:v>
                </c:pt>
                <c:pt idx="6">
                  <c:v>6.7456414578099004E-3</c:v>
                </c:pt>
                <c:pt idx="7">
                  <c:v>8.8776541141327003E-3</c:v>
                </c:pt>
                <c:pt idx="8">
                  <c:v>1.2328865852995001E-2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0EB-482E-9FA4-3A0A808F575A}"/>
            </c:ext>
          </c:extLst>
        </c:ser>
        <c:ser>
          <c:idx val="15"/>
          <c:order val="15"/>
          <c:tx>
            <c:strRef>
              <c:f>'M.V. PROC'!$A$158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'M.V. PROC'!$B$158:$J$158</c:f>
              <c:numCache>
                <c:formatCode>0.00%</c:formatCode>
                <c:ptCount val="9"/>
                <c:pt idx="0">
                  <c:v>8.3709028783950003E-3</c:v>
                </c:pt>
                <c:pt idx="1">
                  <c:v>4.8551476077467997E-3</c:v>
                </c:pt>
                <c:pt idx="2">
                  <c:v>6.6092404854784003E-3</c:v>
                </c:pt>
                <c:pt idx="3">
                  <c:v>1.4407870452224001E-3</c:v>
                </c:pt>
                <c:pt idx="4">
                  <c:v>3.8026523106504001E-3</c:v>
                </c:pt>
                <c:pt idx="5">
                  <c:v>7.4887879869853001E-3</c:v>
                </c:pt>
                <c:pt idx="6">
                  <c:v>4.7511740371296999E-3</c:v>
                </c:pt>
                <c:pt idx="7">
                  <c:v>4.4975522222388004E-3</c:v>
                </c:pt>
                <c:pt idx="8">
                  <c:v>6.9761720414553002E-3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EB-482E-9FA4-3A0A808F575A}"/>
            </c:ext>
          </c:extLst>
        </c:ser>
        <c:ser>
          <c:idx val="16"/>
          <c:order val="16"/>
          <c:tx>
            <c:strRef>
              <c:f>'M.V. PROC'!$A$159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'M.V. PROC'!$B$159:$J$159</c:f>
              <c:numCache>
                <c:formatCode>0.00%</c:formatCode>
                <c:ptCount val="9"/>
                <c:pt idx="0">
                  <c:v>8.5181403212239003E-3</c:v>
                </c:pt>
                <c:pt idx="1">
                  <c:v>4.3595973629683999E-3</c:v>
                </c:pt>
                <c:pt idx="2">
                  <c:v>4.3353024681211001E-3</c:v>
                </c:pt>
                <c:pt idx="3">
                  <c:v>2.7703854320983001E-3</c:v>
                </c:pt>
                <c:pt idx="4">
                  <c:v>2.3815315919363E-3</c:v>
                </c:pt>
                <c:pt idx="5">
                  <c:v>4.5796602941980003E-3</c:v>
                </c:pt>
                <c:pt idx="6">
                  <c:v>7.4890504863936002E-4</c:v>
                </c:pt>
                <c:pt idx="7">
                  <c:v>2.5589227094558E-3</c:v>
                </c:pt>
                <c:pt idx="8">
                  <c:v>6.8718053046403996E-3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0EB-482E-9FA4-3A0A808F575A}"/>
            </c:ext>
          </c:extLst>
        </c:ser>
        <c:ser>
          <c:idx val="17"/>
          <c:order val="17"/>
          <c:tx>
            <c:strRef>
              <c:f>'M.V. PROC'!$A$160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'M.V. PROC'!$B$160:$J$160</c:f>
              <c:numCache>
                <c:formatCode>0.00%</c:formatCode>
                <c:ptCount val="9"/>
                <c:pt idx="0">
                  <c:v>1.2043664799903E-3</c:v>
                </c:pt>
                <c:pt idx="1">
                  <c:v>4.8674314447923E-4</c:v>
                </c:pt>
                <c:pt idx="2">
                  <c:v>2.715337824771E-4</c:v>
                </c:pt>
                <c:pt idx="3">
                  <c:v>2.5764463975396998E-4</c:v>
                </c:pt>
                <c:pt idx="4">
                  <c:v>2.3203465220543001E-4</c:v>
                </c:pt>
                <c:pt idx="5">
                  <c:v>3.8012822709044002E-4</c:v>
                </c:pt>
                <c:pt idx="6">
                  <c:v>3.2472240736428E-4</c:v>
                </c:pt>
                <c:pt idx="7">
                  <c:v>1.1768769549573E-3</c:v>
                </c:pt>
                <c:pt idx="8">
                  <c:v>9.5917325321054001E-4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EB-482E-9FA4-3A0A808F575A}"/>
            </c:ext>
          </c:extLst>
        </c:ser>
        <c:ser>
          <c:idx val="18"/>
          <c:order val="18"/>
          <c:tx>
            <c:strRef>
              <c:f>'M.V. PROC'!$A$161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'M.V. PROC'!$B$161:$J$161</c:f>
              <c:numCache>
                <c:formatCode>0.00%</c:formatCode>
                <c:ptCount val="9"/>
                <c:pt idx="0">
                  <c:v>8.8350105384199995E-4</c:v>
                </c:pt>
                <c:pt idx="1">
                  <c:v>3.3167309209834002E-4</c:v>
                </c:pt>
                <c:pt idx="2">
                  <c:v>1.0034944135023E-4</c:v>
                </c:pt>
                <c:pt idx="3">
                  <c:v>0</c:v>
                </c:pt>
                <c:pt idx="4">
                  <c:v>1.0830883955025001E-4</c:v>
                </c:pt>
                <c:pt idx="5">
                  <c:v>0</c:v>
                </c:pt>
                <c:pt idx="6">
                  <c:v>1.4929765855828999E-4</c:v>
                </c:pt>
                <c:pt idx="7">
                  <c:v>6.0782856412966001E-4</c:v>
                </c:pt>
                <c:pt idx="8">
                  <c:v>6.6747271090701003E-4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0EB-482E-9FA4-3A0A808F5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867344"/>
        <c:axId val="531867736"/>
      </c:barChart>
      <c:catAx>
        <c:axId val="53186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7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6773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7344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5112527477639881E-2"/>
          <c:y val="0.12741267473724371"/>
          <c:w val="0.97099952313937121"/>
          <c:h val="0.183138506365118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layout>
        <c:manualLayout>
          <c:xMode val="edge"/>
          <c:yMode val="edge"/>
          <c:x val="0.23381293458778238"/>
          <c:y val="3.3033083253973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58992805755396E-2"/>
          <c:y val="0.28828913373080228"/>
          <c:w val="0.93974820143884896"/>
          <c:h val="0.5315330903161666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PROC'!$A$207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PROC'!$B$207:$J$207</c:f>
              <c:numCache>
                <c:formatCode>0.00%</c:formatCode>
                <c:ptCount val="9"/>
                <c:pt idx="0">
                  <c:v>0.22167051699601001</c:v>
                </c:pt>
                <c:pt idx="1">
                  <c:v>0.18304648817008001</c:v>
                </c:pt>
                <c:pt idx="2">
                  <c:v>0.220971174267</c:v>
                </c:pt>
                <c:pt idx="3">
                  <c:v>0.22102814121042999</c:v>
                </c:pt>
                <c:pt idx="4">
                  <c:v>0.24970941952239001</c:v>
                </c:pt>
                <c:pt idx="5">
                  <c:v>0.19779505890627999</c:v>
                </c:pt>
                <c:pt idx="6">
                  <c:v>0.17896391257097</c:v>
                </c:pt>
                <c:pt idx="7">
                  <c:v>0.19124478720384999</c:v>
                </c:pt>
                <c:pt idx="8">
                  <c:v>0.21885647147272999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AA-4290-8658-1D09D21A1492}"/>
            </c:ext>
          </c:extLst>
        </c:ser>
        <c:ser>
          <c:idx val="1"/>
          <c:order val="1"/>
          <c:tx>
            <c:strRef>
              <c:f>'M.V. PROC'!$A$208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PROC'!$B$208:$J$208</c:f>
              <c:numCache>
                <c:formatCode>0.00%</c:formatCode>
                <c:ptCount val="9"/>
                <c:pt idx="0">
                  <c:v>0.16057922932921001</c:v>
                </c:pt>
                <c:pt idx="1">
                  <c:v>0.19228605629404999</c:v>
                </c:pt>
                <c:pt idx="2">
                  <c:v>0.10282652463208</c:v>
                </c:pt>
                <c:pt idx="3">
                  <c:v>3.9039044146799998E-2</c:v>
                </c:pt>
                <c:pt idx="4">
                  <c:v>0.10895098552109</c:v>
                </c:pt>
                <c:pt idx="5">
                  <c:v>4.6668893968700997E-2</c:v>
                </c:pt>
                <c:pt idx="6">
                  <c:v>0.14841064419771999</c:v>
                </c:pt>
                <c:pt idx="7">
                  <c:v>0.16661531795081999</c:v>
                </c:pt>
                <c:pt idx="8">
                  <c:v>0.14509294991322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AA-4290-8658-1D09D21A1492}"/>
            </c:ext>
          </c:extLst>
        </c:ser>
        <c:ser>
          <c:idx val="2"/>
          <c:order val="2"/>
          <c:tx>
            <c:strRef>
              <c:f>'M.V. PROC'!$A$209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PROC'!$B$209:$J$209</c:f>
              <c:numCache>
                <c:formatCode>0.00%</c:formatCode>
                <c:ptCount val="9"/>
                <c:pt idx="0">
                  <c:v>0.11713499797096</c:v>
                </c:pt>
                <c:pt idx="1">
                  <c:v>5.7074894832619003E-2</c:v>
                </c:pt>
                <c:pt idx="2">
                  <c:v>4.2424229463319002E-2</c:v>
                </c:pt>
                <c:pt idx="3">
                  <c:v>0.26377426300237999</c:v>
                </c:pt>
                <c:pt idx="4">
                  <c:v>0.13529744453251</c:v>
                </c:pt>
                <c:pt idx="5">
                  <c:v>3.9081941269562E-2</c:v>
                </c:pt>
                <c:pt idx="6">
                  <c:v>6.7712903851778999E-2</c:v>
                </c:pt>
                <c:pt idx="7">
                  <c:v>7.0643399698087E-2</c:v>
                </c:pt>
                <c:pt idx="8">
                  <c:v>0.12297380016719001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8AA-4290-8658-1D09D21A1492}"/>
            </c:ext>
          </c:extLst>
        </c:ser>
        <c:ser>
          <c:idx val="3"/>
          <c:order val="3"/>
          <c:tx>
            <c:strRef>
              <c:f>'M.V. PROC'!$A$210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PROC'!$B$210:$J$210</c:f>
              <c:numCache>
                <c:formatCode>0.00%</c:formatCode>
                <c:ptCount val="9"/>
                <c:pt idx="0">
                  <c:v>9.5076667619218E-2</c:v>
                </c:pt>
                <c:pt idx="1">
                  <c:v>0.13277304217611999</c:v>
                </c:pt>
                <c:pt idx="2">
                  <c:v>0.13660379663705999</c:v>
                </c:pt>
                <c:pt idx="3">
                  <c:v>0.10878374047809999</c:v>
                </c:pt>
                <c:pt idx="4">
                  <c:v>0.11602292092859</c:v>
                </c:pt>
                <c:pt idx="5">
                  <c:v>0.12441181642342</c:v>
                </c:pt>
                <c:pt idx="6">
                  <c:v>6.8194545470210005E-2</c:v>
                </c:pt>
                <c:pt idx="7">
                  <c:v>9.3811853747202995E-2</c:v>
                </c:pt>
                <c:pt idx="8">
                  <c:v>0.10013862766825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8AA-4290-8658-1D09D21A1492}"/>
            </c:ext>
          </c:extLst>
        </c:ser>
        <c:ser>
          <c:idx val="4"/>
          <c:order val="4"/>
          <c:tx>
            <c:strRef>
              <c:f>'M.V. PROC'!$A$211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PROC'!$B$211:$J$211</c:f>
              <c:numCache>
                <c:formatCode>0.00%</c:formatCode>
                <c:ptCount val="9"/>
                <c:pt idx="0">
                  <c:v>7.3043963740514001E-2</c:v>
                </c:pt>
                <c:pt idx="1">
                  <c:v>5.1886086642340998E-2</c:v>
                </c:pt>
                <c:pt idx="2">
                  <c:v>3.4526834601293001E-2</c:v>
                </c:pt>
                <c:pt idx="3">
                  <c:v>0.18596310813972</c:v>
                </c:pt>
                <c:pt idx="4">
                  <c:v>9.6095257103962994E-2</c:v>
                </c:pt>
                <c:pt idx="5">
                  <c:v>4.2452083699666E-2</c:v>
                </c:pt>
                <c:pt idx="6">
                  <c:v>3.7805277298803001E-2</c:v>
                </c:pt>
                <c:pt idx="7">
                  <c:v>6.0652295430394E-2</c:v>
                </c:pt>
                <c:pt idx="8">
                  <c:v>8.0687097948761E-2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AA-4290-8658-1D09D21A1492}"/>
            </c:ext>
          </c:extLst>
        </c:ser>
        <c:ser>
          <c:idx val="5"/>
          <c:order val="5"/>
          <c:tx>
            <c:strRef>
              <c:f>'M.V. PROC'!$A$219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PROC'!$B$219:$J$219</c:f>
              <c:numCache>
                <c:formatCode>0.00%</c:formatCode>
                <c:ptCount val="9"/>
                <c:pt idx="0">
                  <c:v>1.2192241006454999E-2</c:v>
                </c:pt>
                <c:pt idx="1">
                  <c:v>9.5001084684572003E-3</c:v>
                </c:pt>
                <c:pt idx="2">
                  <c:v>3.5011821080529002E-3</c:v>
                </c:pt>
                <c:pt idx="3">
                  <c:v>1.9006469960598999E-3</c:v>
                </c:pt>
                <c:pt idx="4">
                  <c:v>1.0810761525514001E-2</c:v>
                </c:pt>
                <c:pt idx="5">
                  <c:v>6.8552839810093E-3</c:v>
                </c:pt>
                <c:pt idx="6">
                  <c:v>2.9035933172431E-2</c:v>
                </c:pt>
                <c:pt idx="7">
                  <c:v>1.2250995869400001E-2</c:v>
                </c:pt>
                <c:pt idx="8">
                  <c:v>1.0897686566166E-2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8AA-4290-8658-1D09D21A1492}"/>
            </c:ext>
          </c:extLst>
        </c:ser>
        <c:ser>
          <c:idx val="6"/>
          <c:order val="6"/>
          <c:tx>
            <c:strRef>
              <c:f>'M.V. PROC'!$A$212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PROC'!$B$212:$J$212</c:f>
              <c:numCache>
                <c:formatCode>0.00%</c:formatCode>
                <c:ptCount val="9"/>
                <c:pt idx="0">
                  <c:v>6.8676946504442005E-2</c:v>
                </c:pt>
                <c:pt idx="1">
                  <c:v>8.3420199177826004E-2</c:v>
                </c:pt>
                <c:pt idx="2">
                  <c:v>0.12272868307296</c:v>
                </c:pt>
                <c:pt idx="3">
                  <c:v>3.7551831554188002E-2</c:v>
                </c:pt>
                <c:pt idx="4">
                  <c:v>6.3198112024701006E-2</c:v>
                </c:pt>
                <c:pt idx="5">
                  <c:v>0.18088306664321999</c:v>
                </c:pt>
                <c:pt idx="6">
                  <c:v>8.9928315809209E-2</c:v>
                </c:pt>
                <c:pt idx="7">
                  <c:v>0.15688665466203</c:v>
                </c:pt>
                <c:pt idx="8">
                  <c:v>7.2638303581469998E-2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AA-4290-8658-1D09D21A1492}"/>
            </c:ext>
          </c:extLst>
        </c:ser>
        <c:ser>
          <c:idx val="7"/>
          <c:order val="7"/>
          <c:tx>
            <c:strRef>
              <c:f>'M.V. PROC'!$A$213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PROC'!$B$213:$J$213</c:f>
              <c:numCache>
                <c:formatCode>0.00%</c:formatCode>
                <c:ptCount val="9"/>
                <c:pt idx="0">
                  <c:v>6.6487451003594003E-2</c:v>
                </c:pt>
                <c:pt idx="1">
                  <c:v>5.9544290142891997E-2</c:v>
                </c:pt>
                <c:pt idx="2">
                  <c:v>0.10186003844373</c:v>
                </c:pt>
                <c:pt idx="3">
                  <c:v>0.11389025242735</c:v>
                </c:pt>
                <c:pt idx="4">
                  <c:v>7.3474654534266007E-2</c:v>
                </c:pt>
                <c:pt idx="5">
                  <c:v>0.1191524529629</c:v>
                </c:pt>
                <c:pt idx="6">
                  <c:v>4.3015437557461997E-2</c:v>
                </c:pt>
                <c:pt idx="7">
                  <c:v>2.185347978564E-2</c:v>
                </c:pt>
                <c:pt idx="8">
                  <c:v>7.2137316536290005E-2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8AA-4290-8658-1D09D21A1492}"/>
            </c:ext>
          </c:extLst>
        </c:ser>
        <c:ser>
          <c:idx val="8"/>
          <c:order val="8"/>
          <c:tx>
            <c:strRef>
              <c:f>'M.V. PROC'!$A$220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PROC'!$B$220:$J$220</c:f>
              <c:numCache>
                <c:formatCode>0.00%</c:formatCode>
                <c:ptCount val="9"/>
                <c:pt idx="0">
                  <c:v>1.0103653032026001E-2</c:v>
                </c:pt>
                <c:pt idx="1">
                  <c:v>5.1934087270658E-3</c:v>
                </c:pt>
                <c:pt idx="2">
                  <c:v>1.3947080499480001E-3</c:v>
                </c:pt>
                <c:pt idx="3">
                  <c:v>0</c:v>
                </c:pt>
                <c:pt idx="4">
                  <c:v>4.8758181531439001E-4</c:v>
                </c:pt>
                <c:pt idx="5">
                  <c:v>6.5377176015473997E-3</c:v>
                </c:pt>
                <c:pt idx="6">
                  <c:v>4.0615434603611996E-3</c:v>
                </c:pt>
                <c:pt idx="7">
                  <c:v>7.9152026152535995E-3</c:v>
                </c:pt>
                <c:pt idx="8">
                  <c:v>8.3936736624636993E-3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AA-4290-8658-1D09D21A1492}"/>
            </c:ext>
          </c:extLst>
        </c:ser>
        <c:ser>
          <c:idx val="9"/>
          <c:order val="9"/>
          <c:tx>
            <c:strRef>
              <c:f>'M.V. PROC'!$A$214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PROC'!$B$214:$J$214</c:f>
              <c:numCache>
                <c:formatCode>0.00%</c:formatCode>
                <c:ptCount val="9"/>
                <c:pt idx="0">
                  <c:v>4.8340692448218002E-2</c:v>
                </c:pt>
                <c:pt idx="1">
                  <c:v>4.4847227229788997E-2</c:v>
                </c:pt>
                <c:pt idx="2">
                  <c:v>5.8949195341786997E-2</c:v>
                </c:pt>
                <c:pt idx="3">
                  <c:v>1.3204816379017E-2</c:v>
                </c:pt>
                <c:pt idx="4">
                  <c:v>4.5110923278342999E-2</c:v>
                </c:pt>
                <c:pt idx="5">
                  <c:v>0.15486722349217999</c:v>
                </c:pt>
                <c:pt idx="6">
                  <c:v>3.3805169811491002E-2</c:v>
                </c:pt>
                <c:pt idx="7">
                  <c:v>3.3582060166444001E-2</c:v>
                </c:pt>
                <c:pt idx="8">
                  <c:v>4.8590521503680997E-2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8AA-4290-8658-1D09D21A1492}"/>
            </c:ext>
          </c:extLst>
        </c:ser>
        <c:ser>
          <c:idx val="10"/>
          <c:order val="10"/>
          <c:tx>
            <c:strRef>
              <c:f>'M.V. PROC'!$A$215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'M.V. PROC'!$B$206:$J$206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PROC'!$B$215:$J$215</c:f>
              <c:numCache>
                <c:formatCode>0.00%</c:formatCode>
                <c:ptCount val="9"/>
                <c:pt idx="0">
                  <c:v>4.4956163668310997E-2</c:v>
                </c:pt>
                <c:pt idx="1">
                  <c:v>0.13366182267422</c:v>
                </c:pt>
                <c:pt idx="2">
                  <c:v>0.11867384835934</c:v>
                </c:pt>
                <c:pt idx="3">
                  <c:v>3.1537630673171002E-3</c:v>
                </c:pt>
                <c:pt idx="4">
                  <c:v>4.0742750932214002E-2</c:v>
                </c:pt>
                <c:pt idx="5">
                  <c:v>3.5950342887286997E-2</c:v>
                </c:pt>
                <c:pt idx="6">
                  <c:v>8.2511998989127006E-2</c:v>
                </c:pt>
                <c:pt idx="7">
                  <c:v>0.10757786751495001</c:v>
                </c:pt>
                <c:pt idx="8">
                  <c:v>4.7313154337186997E-2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8AA-4290-8658-1D09D21A1492}"/>
            </c:ext>
          </c:extLst>
        </c:ser>
        <c:ser>
          <c:idx val="12"/>
          <c:order val="11"/>
          <c:tx>
            <c:strRef>
              <c:f>'M.V. PROC'!$A$216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'M.V. PROC'!$B$216:$J$216</c:f>
              <c:numCache>
                <c:formatCode>0.00%</c:formatCode>
                <c:ptCount val="9"/>
                <c:pt idx="0">
                  <c:v>3.1412624464921997E-2</c:v>
                </c:pt>
                <c:pt idx="1">
                  <c:v>1.3069400622495999E-2</c:v>
                </c:pt>
                <c:pt idx="2">
                  <c:v>1.8303218642150999E-2</c:v>
                </c:pt>
                <c:pt idx="3">
                  <c:v>5.5401742263728997E-3</c:v>
                </c:pt>
                <c:pt idx="4">
                  <c:v>3.3504793916597997E-2</c:v>
                </c:pt>
                <c:pt idx="5">
                  <c:v>2.4513451732019999E-2</c:v>
                </c:pt>
                <c:pt idx="6">
                  <c:v>0.16115937783718001</c:v>
                </c:pt>
                <c:pt idx="7">
                  <c:v>2.4099740899572002E-2</c:v>
                </c:pt>
                <c:pt idx="8">
                  <c:v>2.8507901945070999E-2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8AA-4290-8658-1D09D21A1492}"/>
            </c:ext>
          </c:extLst>
        </c:ser>
        <c:ser>
          <c:idx val="11"/>
          <c:order val="12"/>
          <c:tx>
            <c:strRef>
              <c:f>'M.V. PROC'!$A$217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'M.V. PROC'!$B$217:$J$217</c:f>
              <c:numCache>
                <c:formatCode>0.00%</c:formatCode>
                <c:ptCount val="9"/>
                <c:pt idx="0">
                  <c:v>2.4194727057178001E-2</c:v>
                </c:pt>
                <c:pt idx="1">
                  <c:v>1.488914167836E-2</c:v>
                </c:pt>
                <c:pt idx="2">
                  <c:v>1.4000544308062E-2</c:v>
                </c:pt>
                <c:pt idx="3">
                  <c:v>0</c:v>
                </c:pt>
                <c:pt idx="4">
                  <c:v>1.5807329315220001E-2</c:v>
                </c:pt>
                <c:pt idx="5">
                  <c:v>6.1227360647089996E-3</c:v>
                </c:pt>
                <c:pt idx="6">
                  <c:v>1.6010276115212E-2</c:v>
                </c:pt>
                <c:pt idx="7">
                  <c:v>1.9587227289638999E-2</c:v>
                </c:pt>
                <c:pt idx="8">
                  <c:v>2.0450091972697999E-2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8AA-4290-8658-1D09D21A1492}"/>
            </c:ext>
          </c:extLst>
        </c:ser>
        <c:ser>
          <c:idx val="13"/>
          <c:order val="13"/>
          <c:tx>
            <c:strRef>
              <c:f>'M.V. PROC'!$A$218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'M.V. PROC'!$B$218:$J$218</c:f>
              <c:numCache>
                <c:formatCode>0.00%</c:formatCode>
                <c:ptCount val="9"/>
                <c:pt idx="0">
                  <c:v>2.0377555860005E-2</c:v>
                </c:pt>
                <c:pt idx="1">
                  <c:v>1.4922489215744E-2</c:v>
                </c:pt>
                <c:pt idx="2">
                  <c:v>1.9633305219118002E-2</c:v>
                </c:pt>
                <c:pt idx="3">
                  <c:v>5.6133684850389002E-3</c:v>
                </c:pt>
                <c:pt idx="4">
                  <c:v>7.7767349215384996E-3</c:v>
                </c:pt>
                <c:pt idx="5">
                  <c:v>6.2046773342711E-3</c:v>
                </c:pt>
                <c:pt idx="6">
                  <c:v>1.6553866527836001E-2</c:v>
                </c:pt>
                <c:pt idx="7">
                  <c:v>3.1634804355767002E-2</c:v>
                </c:pt>
                <c:pt idx="8">
                  <c:v>1.8083773719637E-2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8AA-4290-8658-1D09D21A1492}"/>
            </c:ext>
          </c:extLst>
        </c:ser>
        <c:ser>
          <c:idx val="14"/>
          <c:order val="14"/>
          <c:tx>
            <c:strRef>
              <c:f>'M.V. PROC'!$A$221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'M.V. PROC'!$B$221:$J$221</c:f>
              <c:numCache>
                <c:formatCode>0.00%</c:formatCode>
                <c:ptCount val="9"/>
                <c:pt idx="0">
                  <c:v>5.7525692989394001E-3</c:v>
                </c:pt>
                <c:pt idx="1">
                  <c:v>3.8853439479493998E-3</c:v>
                </c:pt>
                <c:pt idx="2">
                  <c:v>3.6027168540891E-3</c:v>
                </c:pt>
                <c:pt idx="3">
                  <c:v>5.5684988722750001E-4</c:v>
                </c:pt>
                <c:pt idx="4">
                  <c:v>3.0103301277510999E-3</c:v>
                </c:pt>
                <c:pt idx="5">
                  <c:v>8.5032530332336993E-3</c:v>
                </c:pt>
                <c:pt idx="6">
                  <c:v>2.2830797330212E-2</c:v>
                </c:pt>
                <c:pt idx="7">
                  <c:v>1.6443128109536E-3</c:v>
                </c:pt>
                <c:pt idx="8">
                  <c:v>5.2386290051770999E-3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8AA-4290-8658-1D09D21A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868128"/>
        <c:axId val="531868912"/>
      </c:barChart>
      <c:catAx>
        <c:axId val="53186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6891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68128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3539123725236826E-2"/>
          <c:y val="0.11641569852884304"/>
          <c:w val="0.93961903522390278"/>
          <c:h val="0.128485992296149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505876298219989E-2"/>
          <c:y val="0.1867704280155642"/>
          <c:w val="0.92889329753481586"/>
          <c:h val="0.6536964980544747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PROC'!$A$53:$A$59</c:f>
              <c:strCache>
                <c:ptCount val="7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  <c:pt idx="6">
                  <c:v>TOTAL ALOJAMIENTOS</c:v>
                </c:pt>
              </c:strCache>
            </c:strRef>
          </c:cat>
          <c:val>
            <c:numRef>
              <c:f>'M.V. PROC'!$C$53:$C$59</c:f>
              <c:numCache>
                <c:formatCode>0%</c:formatCode>
                <c:ptCount val="7"/>
                <c:pt idx="0">
                  <c:v>0.85665966800688831</c:v>
                </c:pt>
                <c:pt idx="1">
                  <c:v>0.83517288409567347</c:v>
                </c:pt>
                <c:pt idx="2">
                  <c:v>0.94779260414992006</c:v>
                </c:pt>
                <c:pt idx="3">
                  <c:v>0.72902944719239349</c:v>
                </c:pt>
                <c:pt idx="4">
                  <c:v>0.88369160984955208</c:v>
                </c:pt>
                <c:pt idx="5">
                  <c:v>0.90800156665149412</c:v>
                </c:pt>
                <c:pt idx="6">
                  <c:v>0.86887839538255329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91-4A82-970B-A2F2F8CFCFA6}"/>
            </c:ext>
          </c:extLst>
        </c:ser>
        <c:ser>
          <c:idx val="0"/>
          <c:order val="1"/>
          <c:tx>
            <c:strRef>
              <c:f>'M.V.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PROC'!$A$53:$A$59</c:f>
              <c:strCache>
                <c:ptCount val="7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  <c:pt idx="6">
                  <c:v>TOTAL ALOJAMIENTOS</c:v>
                </c:pt>
              </c:strCache>
            </c:strRef>
          </c:cat>
          <c:val>
            <c:numRef>
              <c:f>'M.V. PROC'!$D$53:$D$59</c:f>
              <c:numCache>
                <c:formatCode>0%</c:formatCode>
                <c:ptCount val="7"/>
                <c:pt idx="0">
                  <c:v>0.14334033199311169</c:v>
                </c:pt>
                <c:pt idx="1">
                  <c:v>0.16482711590432653</c:v>
                </c:pt>
                <c:pt idx="2">
                  <c:v>5.2207395850079989E-2</c:v>
                </c:pt>
                <c:pt idx="3">
                  <c:v>0.27097055280760657</c:v>
                </c:pt>
                <c:pt idx="4">
                  <c:v>0.11630839015044796</c:v>
                </c:pt>
                <c:pt idx="5">
                  <c:v>9.1998433348505854E-2</c:v>
                </c:pt>
                <c:pt idx="6">
                  <c:v>0.13112160461744674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91-4A82-970B-A2F2F8CF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810112"/>
        <c:axId val="531812072"/>
      </c:barChart>
      <c:catAx>
        <c:axId val="53181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2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120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0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9911142756091661"/>
          <c:y val="2.723728236260544E-2"/>
          <c:w val="0.24177798253941668"/>
          <c:h val="7.78209212398068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45323741007194E-2"/>
          <c:y val="0.18604721584005512"/>
          <c:w val="0.9289568345323741"/>
          <c:h val="0.6550412391035274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'M.V. PROC'!$A$93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PROC'!$C$82:$L$82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'M.V. PROC'!$C$93:$L$93</c:f>
              <c:numCache>
                <c:formatCode>0%</c:formatCode>
                <c:ptCount val="10"/>
                <c:pt idx="0">
                  <c:v>0.94658302721607379</c:v>
                </c:pt>
                <c:pt idx="1">
                  <c:v>0.7483144387177616</c:v>
                </c:pt>
                <c:pt idx="2">
                  <c:v>0.91106457000573038</c:v>
                </c:pt>
                <c:pt idx="3">
                  <c:v>0.84686537164619224</c:v>
                </c:pt>
                <c:pt idx="4">
                  <c:v>0.78724509129696429</c:v>
                </c:pt>
                <c:pt idx="5">
                  <c:v>0.92966254729497322</c:v>
                </c:pt>
                <c:pt idx="6">
                  <c:v>0.95157496446402645</c:v>
                </c:pt>
                <c:pt idx="7">
                  <c:v>0.85792660879567018</c:v>
                </c:pt>
                <c:pt idx="8">
                  <c:v>0.93155029978172577</c:v>
                </c:pt>
                <c:pt idx="9">
                  <c:v>0.86887839538255329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26-47F7-A0CF-B7F2A60F99BC}"/>
            </c:ext>
          </c:extLst>
        </c:ser>
        <c:ser>
          <c:idx val="0"/>
          <c:order val="1"/>
          <c:tx>
            <c:strRef>
              <c:f>'M.V. PROC'!$A$94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PROC'!$C$82:$L$82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'M.V. PROC'!$C$94:$L$94</c:f>
              <c:numCache>
                <c:formatCode>0%</c:formatCode>
                <c:ptCount val="10"/>
                <c:pt idx="0">
                  <c:v>5.3416972783926202E-2</c:v>
                </c:pt>
                <c:pt idx="1">
                  <c:v>0.2516855612822384</c:v>
                </c:pt>
                <c:pt idx="2">
                  <c:v>8.8935429994269594E-2</c:v>
                </c:pt>
                <c:pt idx="3">
                  <c:v>0.1531346283538077</c:v>
                </c:pt>
                <c:pt idx="4">
                  <c:v>0.21275490870303573</c:v>
                </c:pt>
                <c:pt idx="5">
                  <c:v>7.0337452705026782E-2</c:v>
                </c:pt>
                <c:pt idx="6">
                  <c:v>4.8425035535973535E-2</c:v>
                </c:pt>
                <c:pt idx="7">
                  <c:v>0.1420733912043298</c:v>
                </c:pt>
                <c:pt idx="8">
                  <c:v>6.8449700218274248E-2</c:v>
                </c:pt>
                <c:pt idx="9">
                  <c:v>0.13112160461744674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26-47F7-A0CF-B7F2A60F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805408"/>
        <c:axId val="531815600"/>
      </c:barChart>
      <c:catAx>
        <c:axId val="5318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156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054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014222978549297"/>
          <c:y val="3.4883985509415891E-2"/>
          <c:w val="0.30550632455265508"/>
          <c:h val="7.75198347354869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 </a:t>
            </a:r>
          </a:p>
        </c:rich>
      </c:tx>
      <c:layout>
        <c:manualLayout>
          <c:xMode val="edge"/>
          <c:yMode val="edge"/>
          <c:x val="0.39483387072222298"/>
          <c:y val="3.968258831459297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647908512520383"/>
          <c:y val="0.34523943312652344"/>
          <c:w val="0.49471873514415915"/>
          <c:h val="0.44444616678357046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03-4BC9-A4BA-9D7863F9597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03-4BC9-A4BA-9D7863F95975}"/>
              </c:ext>
            </c:extLst>
          </c:dPt>
          <c:dLbls>
            <c:dLbl>
              <c:idx val="0"/>
              <c:layout>
                <c:manualLayout>
                  <c:x val="0.1451430010363095"/>
                  <c:y val="-0.219119067096026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2340606870635621E-2"/>
                  <c:y val="-0.10298148135692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8265682656826565"/>
                  <c:y val="0.289683662278577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75276752767527677"/>
                  <c:y val="0.4365096280910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73247232472324719"/>
                  <c:y val="0.66270098082907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63284132841328411"/>
                  <c:y val="0.78968559991009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907749077490775"/>
                  <c:y val="0.83333656271919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907749077490776"/>
                  <c:y val="0.781749061217530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7.5645756457564578E-2"/>
                  <c:y val="0.5714307858645905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C03-4BC9-A4BA-9D7863F9597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763837638376382"/>
                  <c:y val="0.198413467314093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C03-4BC9-A4BA-9D7863F95975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'M.V. PROC'!$H$18:$I$18</c:f>
              <c:numCache>
                <c:formatCode>0.00%</c:formatCode>
                <c:ptCount val="2"/>
                <c:pt idx="0">
                  <c:v>0.882922116513988</c:v>
                </c:pt>
                <c:pt idx="1">
                  <c:v>0.11707788348601199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C03-4BC9-A4BA-9D7863F9597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C03-4BC9-A4BA-9D7863F95975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5C03-4BC9-A4BA-9D7863F9597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0.86887839538255329</c:v>
                </c:pt>
                <c:pt idx="1">
                  <c:v>0.13112160461744674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C03-4BC9-A4BA-9D7863F9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CC-44B8-A6A1-3AA3ACC7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8479496"/>
        <c:axId val="318479888"/>
      </c:barChart>
      <c:catAx>
        <c:axId val="318479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7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847988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7949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2859873964455"/>
          <c:y val="0.16480469405318998"/>
          <c:w val="0.85382878991715638"/>
          <c:h val="0.723464673894511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'EV. ESTABL. Y PZAS. X PROV'!$B$9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PROV'!$B$10:$B$18</c:f>
              <c:numCache>
                <c:formatCode>#,##0</c:formatCode>
                <c:ptCount val="9"/>
                <c:pt idx="0">
                  <c:v>1625</c:v>
                </c:pt>
                <c:pt idx="1">
                  <c:v>1072</c:v>
                </c:pt>
                <c:pt idx="2">
                  <c:v>1527</c:v>
                </c:pt>
                <c:pt idx="3">
                  <c:v>445</c:v>
                </c:pt>
                <c:pt idx="4">
                  <c:v>1353</c:v>
                </c:pt>
                <c:pt idx="5">
                  <c:v>990</c:v>
                </c:pt>
                <c:pt idx="6">
                  <c:v>659</c:v>
                </c:pt>
                <c:pt idx="7">
                  <c:v>637</c:v>
                </c:pt>
                <c:pt idx="8">
                  <c:v>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29-4950-AED4-A570202E5835}"/>
            </c:ext>
          </c:extLst>
        </c:ser>
        <c:ser>
          <c:idx val="1"/>
          <c:order val="1"/>
          <c:tx>
            <c:strRef>
              <c:f>'EV. ESTABL. Y PZAS. X PROV'!$C$9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PROV'!$C$10:$C$18</c:f>
              <c:numCache>
                <c:formatCode>#,##0</c:formatCode>
                <c:ptCount val="9"/>
                <c:pt idx="0">
                  <c:v>1705</c:v>
                </c:pt>
                <c:pt idx="1">
                  <c:v>1113</c:v>
                </c:pt>
                <c:pt idx="2">
                  <c:v>1600</c:v>
                </c:pt>
                <c:pt idx="3">
                  <c:v>459</c:v>
                </c:pt>
                <c:pt idx="4">
                  <c:v>1342</c:v>
                </c:pt>
                <c:pt idx="5">
                  <c:v>1022</c:v>
                </c:pt>
                <c:pt idx="6">
                  <c:v>682</c:v>
                </c:pt>
                <c:pt idx="7">
                  <c:v>661</c:v>
                </c:pt>
                <c:pt idx="8">
                  <c:v>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29-4950-AED4-A570202E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10504"/>
        <c:axId val="531811680"/>
      </c:barChart>
      <c:catAx>
        <c:axId val="531810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1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11680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0504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8004640371229696E-3"/>
          <c:y val="5.3072625698324022E-2"/>
          <c:w val="0.39327146171693733"/>
          <c:h val="6.98324022346368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396226415094338E-2"/>
          <c:y val="0.30859433859698981"/>
          <c:w val="0.87971698113207553"/>
          <c:h val="0.535157270731488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PROV'!$B$50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PROV'!$A$51:$A$59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PROV'!$B$51:$B$59</c:f>
              <c:numCache>
                <c:formatCode>#,##0</c:formatCode>
                <c:ptCount val="9"/>
                <c:pt idx="0">
                  <c:v>25557</c:v>
                </c:pt>
                <c:pt idx="1">
                  <c:v>28895</c:v>
                </c:pt>
                <c:pt idx="2">
                  <c:v>34583</c:v>
                </c:pt>
                <c:pt idx="3">
                  <c:v>9160</c:v>
                </c:pt>
                <c:pt idx="4">
                  <c:v>26588</c:v>
                </c:pt>
                <c:pt idx="5">
                  <c:v>18505</c:v>
                </c:pt>
                <c:pt idx="6">
                  <c:v>13612</c:v>
                </c:pt>
                <c:pt idx="7">
                  <c:v>15423</c:v>
                </c:pt>
                <c:pt idx="8">
                  <c:v>12248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1C-4C9D-9B8C-43C600A28D36}"/>
            </c:ext>
          </c:extLst>
        </c:ser>
        <c:ser>
          <c:idx val="1"/>
          <c:order val="1"/>
          <c:tx>
            <c:strRef>
              <c:f>'EV. ESTABL. Y PZAS. X PROV'!$C$50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PROV'!$A$51:$A$59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PROV'!$C$51:$C$59</c:f>
              <c:numCache>
                <c:formatCode>#,##0</c:formatCode>
                <c:ptCount val="9"/>
                <c:pt idx="0">
                  <c:v>26214</c:v>
                </c:pt>
                <c:pt idx="1">
                  <c:v>28898</c:v>
                </c:pt>
                <c:pt idx="2">
                  <c:v>34916</c:v>
                </c:pt>
                <c:pt idx="3">
                  <c:v>9238</c:v>
                </c:pt>
                <c:pt idx="4">
                  <c:v>26689</c:v>
                </c:pt>
                <c:pt idx="5">
                  <c:v>18968</c:v>
                </c:pt>
                <c:pt idx="6">
                  <c:v>14201</c:v>
                </c:pt>
                <c:pt idx="7">
                  <c:v>15603</c:v>
                </c:pt>
                <c:pt idx="8">
                  <c:v>12476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1C-4C9D-9B8C-43C600A2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13640"/>
        <c:axId val="531807760"/>
      </c:barChart>
      <c:catAx>
        <c:axId val="531813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0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07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3640"/>
        <c:crosses val="autoZero"/>
        <c:crossBetween val="between"/>
        <c:min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97169811320753"/>
          <c:y val="0.18359416010498686"/>
          <c:w val="0.39976415094339623"/>
          <c:h val="9.765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01138519924099"/>
          <c:y val="0.35317597181908722"/>
          <c:w val="0.53889943074003799"/>
          <c:h val="0.448414436129852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84F-426A-BA77-C4C7CBED65F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84F-426A-BA77-C4C7CBED65F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84F-426A-BA77-C4C7CBED65F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84F-426A-BA77-C4C7CBED65F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84F-426A-BA77-C4C7CBED65F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84F-426A-BA77-C4C7CBED65F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84F-426A-BA77-C4C7CBED65F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84F-426A-BA77-C4C7CBED65F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84F-426A-BA77-C4C7CBED65F9}"/>
              </c:ext>
            </c:extLst>
          </c:dPt>
          <c:dLbls>
            <c:dLbl>
              <c:idx val="0"/>
              <c:layout>
                <c:manualLayout>
                  <c:x val="-3.3717322336605404E-2"/>
                  <c:y val="-5.9060181813098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601532967771785E-2"/>
                  <c:y val="-9.106377505165691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0744520312570005E-2"/>
                  <c:y val="7.471069744658398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373624786465319E-2"/>
                  <c:y val="3.839173339629298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2318177969689303E-2"/>
                  <c:y val="0.106946096147565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043200007968607E-2"/>
                  <c:y val="-3.23628450784075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5672877228107625E-3"/>
                  <c:y val="-3.827751959473524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4671866206477515E-2"/>
                  <c:y val="-0.103332873400332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456150049555003E-2"/>
                  <c:y val="-5.368083885101859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84F-426A-BA77-C4C7CBED65F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84F-426A-BA77-C4C7CBED65F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T.A.'!$A$14:$A$22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T.A.'!$E$14:$E$22</c:f>
              <c:numCache>
                <c:formatCode>0.00%</c:formatCode>
                <c:ptCount val="9"/>
                <c:pt idx="0">
                  <c:v>7.8191489361702129E-2</c:v>
                </c:pt>
                <c:pt idx="1">
                  <c:v>0.17287234042553193</c:v>
                </c:pt>
                <c:pt idx="2">
                  <c:v>0.2276595744680851</c:v>
                </c:pt>
                <c:pt idx="3">
                  <c:v>6.2234042553191489E-2</c:v>
                </c:pt>
                <c:pt idx="4">
                  <c:v>0.14202127659574468</c:v>
                </c:pt>
                <c:pt idx="5">
                  <c:v>8.7765957446808512E-2</c:v>
                </c:pt>
                <c:pt idx="6">
                  <c:v>7.3936170212765953E-2</c:v>
                </c:pt>
                <c:pt idx="7">
                  <c:v>9.2553191489361697E-2</c:v>
                </c:pt>
                <c:pt idx="8">
                  <c:v>6.2765957446808504E-2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84F-426A-BA77-C4C7CBED6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01138519924099"/>
          <c:y val="0.35317597181908722"/>
          <c:w val="0.53889943074003799"/>
          <c:h val="0.448414436129852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9AC-40F4-9EB1-4949CC8D763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9AC-40F4-9EB1-4949CC8D76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9AC-40F4-9EB1-4949CC8D76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9AC-40F4-9EB1-4949CC8D763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9AC-40F4-9EB1-4949CC8D763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9AC-40F4-9EB1-4949CC8D763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9AC-40F4-9EB1-4949CC8D763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9AC-40F4-9EB1-4949CC8D763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9AC-40F4-9EB1-4949CC8D7637}"/>
              </c:ext>
            </c:extLst>
          </c:dPt>
          <c:dLbls>
            <c:dLbl>
              <c:idx val="0"/>
              <c:layout>
                <c:manualLayout>
                  <c:x val="-2.3051890809663966E-2"/>
                  <c:y val="-7.24902158653590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399921309646632E-2"/>
                  <c:y val="-9.5499084731180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406844068590051E-2"/>
                  <c:y val="6.594585205927305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334872277587591E-2"/>
                  <c:y val="5.72623373773125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0946575226483779E-2"/>
                  <c:y val="7.045519470372929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725380627231837E-2"/>
                  <c:y val="-3.03122219331168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0780827444007757E-3"/>
                  <c:y val="-3.474246790977841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2400802840821353E-2"/>
                  <c:y val="-0.113566192948672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1875470025449899E-2"/>
                  <c:y val="-7.749045492870987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9AC-40F4-9EB1-4949CC8D763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9AC-40F4-9EB1-4949CC8D7637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T.A.'!$A$36:$A$44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T.A.'!$E$36:$E$44</c:f>
              <c:numCache>
                <c:formatCode>0.00%</c:formatCode>
                <c:ptCount val="9"/>
                <c:pt idx="0">
                  <c:v>8.3072674500521318E-2</c:v>
                </c:pt>
                <c:pt idx="1">
                  <c:v>0.16452503733761659</c:v>
                </c:pt>
                <c:pt idx="2">
                  <c:v>0.18778707695775917</c:v>
                </c:pt>
                <c:pt idx="3">
                  <c:v>5.2878518894242964E-2</c:v>
                </c:pt>
                <c:pt idx="4">
                  <c:v>0.17047087665905825</c:v>
                </c:pt>
                <c:pt idx="5">
                  <c:v>9.4400766477865133E-2</c:v>
                </c:pt>
                <c:pt idx="6">
                  <c:v>5.9218868881562262E-2</c:v>
                </c:pt>
                <c:pt idx="7">
                  <c:v>0.13192154873615691</c:v>
                </c:pt>
                <c:pt idx="8">
                  <c:v>5.5724631555217403E-2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9AC-40F4-9EB1-4949CC8D7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75422138836772E-2"/>
          <c:y val="0.29771047849788007"/>
          <c:w val="0.85741088180112568"/>
          <c:h val="0.5496193449191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T.A.'!$B$56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T.A.'!$B$57:$B$61</c:f>
              <c:numCache>
                <c:formatCode>#,##0</c:formatCode>
                <c:ptCount val="5"/>
                <c:pt idx="0">
                  <c:v>16</c:v>
                </c:pt>
                <c:pt idx="1">
                  <c:v>151</c:v>
                </c:pt>
                <c:pt idx="2">
                  <c:v>225</c:v>
                </c:pt>
                <c:pt idx="3">
                  <c:v>202</c:v>
                </c:pt>
                <c:pt idx="4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31-489F-B673-D53FA1529072}"/>
            </c:ext>
          </c:extLst>
        </c:ser>
        <c:ser>
          <c:idx val="1"/>
          <c:order val="1"/>
          <c:tx>
            <c:strRef>
              <c:f>'EV. ESTABL. Y PZAS. X T.A.'!$C$56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T.A.'!$C$57:$C$61</c:f>
              <c:numCache>
                <c:formatCode>#,##0</c:formatCode>
                <c:ptCount val="5"/>
                <c:pt idx="0">
                  <c:v>15</c:v>
                </c:pt>
                <c:pt idx="1">
                  <c:v>152</c:v>
                </c:pt>
                <c:pt idx="2">
                  <c:v>225</c:v>
                </c:pt>
                <c:pt idx="3">
                  <c:v>198</c:v>
                </c:pt>
                <c:pt idx="4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31-489F-B673-D53FA152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14816"/>
        <c:axId val="531809328"/>
      </c:barChart>
      <c:catAx>
        <c:axId val="531814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09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09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4816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34146341463414"/>
          <c:y val="9.1603053435114504E-2"/>
          <c:w val="0.63602251407129451"/>
          <c:h val="9.5419847328244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1801125703565"/>
          <c:y val="0.29389367749149697"/>
          <c:w val="0.82926829268292679"/>
          <c:h val="0.55343614592554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T.A.'!$B$56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T.A.'!$B$79:$B$83</c:f>
              <c:numCache>
                <c:formatCode>#,##0</c:formatCode>
                <c:ptCount val="5"/>
                <c:pt idx="0">
                  <c:v>1841</c:v>
                </c:pt>
                <c:pt idx="1">
                  <c:v>19156</c:v>
                </c:pt>
                <c:pt idx="2">
                  <c:v>15286</c:v>
                </c:pt>
                <c:pt idx="3">
                  <c:v>8233</c:v>
                </c:pt>
                <c:pt idx="4">
                  <c:v>2165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C3-45CA-B194-E427EEAD60E3}"/>
            </c:ext>
          </c:extLst>
        </c:ser>
        <c:ser>
          <c:idx val="1"/>
          <c:order val="1"/>
          <c:tx>
            <c:strRef>
              <c:f>'EV. ESTABL. Y PZAS. X T.A.'!$C$56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T.A.'!$C$79:$C$83</c:f>
              <c:numCache>
                <c:formatCode>#,##0</c:formatCode>
                <c:ptCount val="5"/>
                <c:pt idx="0">
                  <c:v>1419</c:v>
                </c:pt>
                <c:pt idx="1">
                  <c:v>19413</c:v>
                </c:pt>
                <c:pt idx="2">
                  <c:v>15149</c:v>
                </c:pt>
                <c:pt idx="3">
                  <c:v>8033</c:v>
                </c:pt>
                <c:pt idx="4">
                  <c:v>2147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C3-45CA-B194-E427EEAD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04232"/>
        <c:axId val="531808152"/>
      </c:barChart>
      <c:catAx>
        <c:axId val="5318042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081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318081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04232"/>
        <c:crosses val="autoZero"/>
        <c:crossBetween val="between"/>
        <c:min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135084427767354"/>
          <c:y val="9.5419847328244281E-2"/>
          <c:w val="0.63602251407129451"/>
          <c:h val="9.5419847328244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21631878557876"/>
          <c:y val="0.35317597181908722"/>
          <c:w val="0.54838709677419351"/>
          <c:h val="0.4523827054761341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3E4-47CD-B4DB-2B10B57A5D9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3E4-47CD-B4DB-2B10B57A5D9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3E4-47CD-B4DB-2B10B57A5D9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3E4-47CD-B4DB-2B10B57A5D9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3E4-47CD-B4DB-2B10B57A5D9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3E4-47CD-B4DB-2B10B57A5D9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3E4-47CD-B4DB-2B10B57A5D9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3E4-47CD-B4DB-2B10B57A5D9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3E4-47CD-B4DB-2B10B57A5D9F}"/>
              </c:ext>
            </c:extLst>
          </c:dPt>
          <c:dLbls>
            <c:dLbl>
              <c:idx val="0"/>
              <c:layout>
                <c:manualLayout>
                  <c:x val="-2.9521034728343998E-2"/>
                  <c:y val="-0.101973629151981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412875335554692E-2"/>
                  <c:y val="-8.350078586590314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729574125814881E-2"/>
                  <c:y val="5.649027365219405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7935224890057591E-2"/>
                  <c:y val="0.102670766470541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7992449710389535E-3"/>
                  <c:y val="3.6523901500239431E-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174348936933178E-2"/>
                  <c:y val="-1.884788034625817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9004816048847795E-2"/>
                  <c:y val="-0.114102391303827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1.6237704632272032E-2"/>
                  <c:y val="-0.138529350497854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1809031461200212E-2"/>
                  <c:y val="-6.787704251202825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3E4-47CD-B4DB-2B10B57A5D9F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3E4-47CD-B4DB-2B10B57A5D9F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T.A.'!$A$14:$A$22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T.A.'!$E$104:$E$112</c:f>
              <c:numCache>
                <c:formatCode>0.00%</c:formatCode>
                <c:ptCount val="9"/>
                <c:pt idx="0">
                  <c:v>0.13333333333333333</c:v>
                </c:pt>
                <c:pt idx="1">
                  <c:v>0.15</c:v>
                </c:pt>
                <c:pt idx="2">
                  <c:v>0.30833333333333335</c:v>
                </c:pt>
                <c:pt idx="3">
                  <c:v>3.3333333333333333E-2</c:v>
                </c:pt>
                <c:pt idx="4">
                  <c:v>0.16666666666666666</c:v>
                </c:pt>
                <c:pt idx="5">
                  <c:v>0.05</c:v>
                </c:pt>
                <c:pt idx="6">
                  <c:v>6.6666666666666666E-2</c:v>
                </c:pt>
                <c:pt idx="7">
                  <c:v>3.3333333333333333E-2</c:v>
                </c:pt>
                <c:pt idx="8">
                  <c:v>5.8333333333333334E-2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3E4-47CD-B4DB-2B10B57A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21631878557876"/>
          <c:y val="0.35317597181908722"/>
          <c:w val="0.54838709677419351"/>
          <c:h val="0.4523827054761341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033-4371-B557-8AA40916805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033-4371-B557-8AA40916805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033-4371-B557-8AA40916805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033-4371-B557-8AA40916805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033-4371-B557-8AA40916805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033-4371-B557-8AA40916805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033-4371-B557-8AA40916805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033-4371-B557-8AA40916805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033-4371-B557-8AA409168054}"/>
              </c:ext>
            </c:extLst>
          </c:dPt>
          <c:dLbls>
            <c:dLbl>
              <c:idx val="0"/>
              <c:layout>
                <c:manualLayout>
                  <c:x val="-3.5407471599256946E-2"/>
                  <c:y val="-9.341750767418199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5149038533370804E-3"/>
                  <c:y val="1.0384774275690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354694278016066E-2"/>
                  <c:y val="4.73876768567436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3497238367025737E-2"/>
                  <c:y val="5.806753035525569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0064944443614394E-3"/>
                  <c:y val="6.9854576275263147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60141343812099E-2"/>
                  <c:y val="-9.093671041742723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4096530153844627E-2"/>
                  <c:y val="-3.649127192434281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3950853391902911E-2"/>
                  <c:y val="-8.94412765166093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4600895476300786E-2"/>
                  <c:y val="-4.565221295607163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033-4371-B557-8AA40916805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033-4371-B557-8AA409168054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T.A.'!$A$36:$A$44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T.A.'!$E$126:$E$134</c:f>
              <c:numCache>
                <c:formatCode>0.00%</c:formatCode>
                <c:ptCount val="9"/>
                <c:pt idx="0">
                  <c:v>0.16932929833204308</c:v>
                </c:pt>
                <c:pt idx="1">
                  <c:v>0.17310624721420695</c:v>
                </c:pt>
                <c:pt idx="2">
                  <c:v>0.21254134703357028</c:v>
                </c:pt>
                <c:pt idx="3">
                  <c:v>3.0098294508175569E-2</c:v>
                </c:pt>
                <c:pt idx="4">
                  <c:v>0.13177094329884814</c:v>
                </c:pt>
                <c:pt idx="5">
                  <c:v>5.4800947756117012E-2</c:v>
                </c:pt>
                <c:pt idx="6">
                  <c:v>0.10885119759776668</c:v>
                </c:pt>
                <c:pt idx="7">
                  <c:v>3.0168672437656884E-2</c:v>
                </c:pt>
                <c:pt idx="8">
                  <c:v>8.9333051821615411E-2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033-4371-B557-8AA409168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3446989580847848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84891921334786"/>
          <c:y val="0.37549479583821455"/>
          <c:w val="0.5170464108487417"/>
          <c:h val="0.426878294216075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203-49BA-BAA2-1E2643CDB56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203-49BA-BAA2-1E2643CDB56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203-49BA-BAA2-1E2643CDB562}"/>
              </c:ext>
            </c:extLst>
          </c:dPt>
          <c:dLbls>
            <c:dLbl>
              <c:idx val="0"/>
              <c:layout>
                <c:manualLayout>
                  <c:x val="-3.7714402782869083E-2"/>
                  <c:y val="-0.1073060970840590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1013548894895081"/>
                  <c:y val="-0.261916051661071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203-49BA-BAA2-1E2643CDB56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203-49BA-BAA2-1E2643CDB562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T.A.'!$A$154:$A$156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'EV. ESTABL. Y PZAS. X T.A.'!$E$154:$E$156</c:f>
              <c:numCache>
                <c:formatCode>0.00%</c:formatCode>
                <c:ptCount val="3"/>
                <c:pt idx="0">
                  <c:v>0.20512820512820512</c:v>
                </c:pt>
                <c:pt idx="1">
                  <c:v>0.82051282051282048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203-49BA-BAA2-1E2643CD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20643979161695694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84891921334786"/>
          <c:y val="0.37549479583821455"/>
          <c:w val="0.5170464108487417"/>
          <c:h val="0.426878294216075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B6-42A0-9FC8-E6858C39114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B6-42A0-9FC8-E6858C39114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B6-42A0-9FC8-E6858C39114A}"/>
              </c:ext>
            </c:extLst>
          </c:dPt>
          <c:dLbls>
            <c:dLbl>
              <c:idx val="0"/>
              <c:layout>
                <c:manualLayout>
                  <c:x val="-1.5203535879796837E-2"/>
                  <c:y val="-0.108863410555515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8786758488043239E-2"/>
                  <c:y val="-0.2285302248894178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5B6-42A0-9FC8-E6858C39114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5B6-42A0-9FC8-E6858C39114A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T.A.'!$A$176:$A$178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'EV. ESTABL. Y PZAS. X T.A.'!$E$176:$E$178</c:f>
              <c:numCache>
                <c:formatCode>0.00%</c:formatCode>
                <c:ptCount val="3"/>
                <c:pt idx="0">
                  <c:v>0.29270180871278767</c:v>
                </c:pt>
                <c:pt idx="1">
                  <c:v>0.70729819128721239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5B6-42A0-9FC8-E6858C39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B2-48B6-B02D-9B6D9166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8480672"/>
        <c:axId val="318485376"/>
      </c:barChart>
      <c:catAx>
        <c:axId val="318480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8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848537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806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T.A.'!$B$203:$B$211</c:f>
              <c:numCache>
                <c:formatCode>#,##0</c:formatCode>
                <c:ptCount val="9"/>
                <c:pt idx="0">
                  <c:v>974</c:v>
                </c:pt>
                <c:pt idx="1">
                  <c:v>458</c:v>
                </c:pt>
                <c:pt idx="2">
                  <c:v>563</c:v>
                </c:pt>
                <c:pt idx="3">
                  <c:v>253</c:v>
                </c:pt>
                <c:pt idx="4">
                  <c:v>559</c:v>
                </c:pt>
                <c:pt idx="5">
                  <c:v>480</c:v>
                </c:pt>
                <c:pt idx="6">
                  <c:v>384</c:v>
                </c:pt>
                <c:pt idx="7">
                  <c:v>201</c:v>
                </c:pt>
                <c:pt idx="8">
                  <c:v>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40-4AF6-99D8-48BFBB92D700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T.A.'!$C$203:$C$211</c:f>
              <c:numCache>
                <c:formatCode>#,##0</c:formatCode>
                <c:ptCount val="9"/>
                <c:pt idx="0">
                  <c:v>978</c:v>
                </c:pt>
                <c:pt idx="1">
                  <c:v>459</c:v>
                </c:pt>
                <c:pt idx="2">
                  <c:v>558</c:v>
                </c:pt>
                <c:pt idx="3">
                  <c:v>257</c:v>
                </c:pt>
                <c:pt idx="4">
                  <c:v>564</c:v>
                </c:pt>
                <c:pt idx="5">
                  <c:v>472</c:v>
                </c:pt>
                <c:pt idx="6">
                  <c:v>384</c:v>
                </c:pt>
                <c:pt idx="7">
                  <c:v>208</c:v>
                </c:pt>
                <c:pt idx="8">
                  <c:v>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40-4AF6-99D8-48BFBB92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08544"/>
        <c:axId val="531814032"/>
      </c:barChart>
      <c:catAx>
        <c:axId val="5318085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4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14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08544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90635239222548"/>
          <c:y val="8.2317073170731711E-2"/>
          <c:w val="0.36928138884600209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T.A.'!$B$238:$B$246</c:f>
              <c:numCache>
                <c:formatCode>#,##0</c:formatCode>
                <c:ptCount val="9"/>
                <c:pt idx="0">
                  <c:v>7502</c:v>
                </c:pt>
                <c:pt idx="1">
                  <c:v>4797</c:v>
                </c:pt>
                <c:pt idx="2">
                  <c:v>4770</c:v>
                </c:pt>
                <c:pt idx="3">
                  <c:v>2340</c:v>
                </c:pt>
                <c:pt idx="4">
                  <c:v>4536</c:v>
                </c:pt>
                <c:pt idx="5">
                  <c:v>4362</c:v>
                </c:pt>
                <c:pt idx="6">
                  <c:v>3758</c:v>
                </c:pt>
                <c:pt idx="7">
                  <c:v>2063</c:v>
                </c:pt>
                <c:pt idx="8">
                  <c:v>2531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D8-4DFA-95F3-F1139D75E557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T.A.'!$C$238:$C$246</c:f>
              <c:numCache>
                <c:formatCode>#,##0</c:formatCode>
                <c:ptCount val="9"/>
                <c:pt idx="0">
                  <c:v>7575</c:v>
                </c:pt>
                <c:pt idx="1">
                  <c:v>4882</c:v>
                </c:pt>
                <c:pt idx="2">
                  <c:v>4717</c:v>
                </c:pt>
                <c:pt idx="3">
                  <c:v>2454</c:v>
                </c:pt>
                <c:pt idx="4">
                  <c:v>4583</c:v>
                </c:pt>
                <c:pt idx="5">
                  <c:v>4290</c:v>
                </c:pt>
                <c:pt idx="6">
                  <c:v>3779</c:v>
                </c:pt>
                <c:pt idx="7">
                  <c:v>2165</c:v>
                </c:pt>
                <c:pt idx="8">
                  <c:v>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D8-4DFA-95F3-F1139D75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05800"/>
        <c:axId val="531806584"/>
      </c:barChart>
      <c:catAx>
        <c:axId val="5318058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06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06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05800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26244952893674295"/>
          <c:y val="3.5483870967741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9905787348586E-2"/>
          <c:y val="0.27741979180284748"/>
          <c:w val="0.93405114401076716"/>
          <c:h val="0.63871068345306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'EV. ESTABL. Y PZAS. X T.A.'!$B$273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T.A.'!$B$274:$B$282</c:f>
              <c:numCache>
                <c:formatCode>#,##0</c:formatCode>
                <c:ptCount val="9"/>
                <c:pt idx="0">
                  <c:v>9</c:v>
                </c:pt>
                <c:pt idx="1">
                  <c:v>29</c:v>
                </c:pt>
                <c:pt idx="2">
                  <c:v>35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16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D8-4442-9221-CB5D3D8177DF}"/>
            </c:ext>
          </c:extLst>
        </c:ser>
        <c:ser>
          <c:idx val="1"/>
          <c:order val="1"/>
          <c:tx>
            <c:strRef>
              <c:f>'EV. ESTABL. Y PZAS. X T.A.'!$C$273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T.A.'!$C$274:$C$282</c:f>
              <c:numCache>
                <c:formatCode>#,##0</c:formatCode>
                <c:ptCount val="9"/>
                <c:pt idx="0">
                  <c:v>891</c:v>
                </c:pt>
                <c:pt idx="1">
                  <c:v>338</c:v>
                </c:pt>
                <c:pt idx="2">
                  <c:v>407</c:v>
                </c:pt>
                <c:pt idx="3">
                  <c:v>204</c:v>
                </c:pt>
                <c:pt idx="4">
                  <c:v>486</c:v>
                </c:pt>
                <c:pt idx="5">
                  <c:v>395</c:v>
                </c:pt>
                <c:pt idx="6">
                  <c:v>299</c:v>
                </c:pt>
                <c:pt idx="7">
                  <c:v>162</c:v>
                </c:pt>
                <c:pt idx="8">
                  <c:v>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D8-4442-9221-CB5D3D8177DF}"/>
            </c:ext>
          </c:extLst>
        </c:ser>
        <c:ser>
          <c:idx val="2"/>
          <c:order val="2"/>
          <c:tx>
            <c:strRef>
              <c:f>'EV. ESTABL. Y PZAS. X T.A.'!$D$273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T.A.'!$D$274:$D$282</c:f>
              <c:numCache>
                <c:formatCode>#,##0</c:formatCode>
                <c:ptCount val="9"/>
                <c:pt idx="0">
                  <c:v>23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17</c:v>
                </c:pt>
                <c:pt idx="6">
                  <c:v>17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D8-4442-9221-CB5D3D8177DF}"/>
            </c:ext>
          </c:extLst>
        </c:ser>
        <c:ser>
          <c:idx val="3"/>
          <c:order val="3"/>
          <c:tx>
            <c:strRef>
              <c:f>'EV. ESTABL. Y PZAS. X T.A.'!$E$273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T.A.'!$E$274:$E$282</c:f>
              <c:numCache>
                <c:formatCode>#,##0</c:formatCode>
                <c:ptCount val="9"/>
                <c:pt idx="0">
                  <c:v>55</c:v>
                </c:pt>
                <c:pt idx="1">
                  <c:v>73</c:v>
                </c:pt>
                <c:pt idx="2">
                  <c:v>108</c:v>
                </c:pt>
                <c:pt idx="3">
                  <c:v>39</c:v>
                </c:pt>
                <c:pt idx="4">
                  <c:v>51</c:v>
                </c:pt>
                <c:pt idx="5">
                  <c:v>48</c:v>
                </c:pt>
                <c:pt idx="6">
                  <c:v>52</c:v>
                </c:pt>
                <c:pt idx="7">
                  <c:v>32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1D8-4442-9221-CB5D3D817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807368"/>
        <c:axId val="531816776"/>
      </c:barChart>
      <c:catAx>
        <c:axId val="53180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6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16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07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43606998654105"/>
          <c:y val="0.15483904834476334"/>
          <c:w val="0.35531628532974424"/>
          <c:h val="7.74193548387096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8825910931174089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076923076923078"/>
          <c:y val="0.41549295774647887"/>
          <c:w val="0.52631578947368418"/>
          <c:h val="0.36267605633802819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78-49F2-81F2-8DAF61C6706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78-49F2-81F2-8DAF61C6706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78-49F2-81F2-8DAF61C6706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78-49F2-81F2-8DAF61C6706D}"/>
              </c:ext>
            </c:extLst>
          </c:dPt>
          <c:dLbls>
            <c:dLbl>
              <c:idx val="0"/>
              <c:layout>
                <c:manualLayout>
                  <c:x val="-9.0216455736555901E-3"/>
                  <c:y val="-6.324054563602082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987896755820503"/>
                  <c:y val="7.3982477542419156E-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9914777859245427E-3"/>
                  <c:y val="-9.353443495619384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765256569649477E-2"/>
                  <c:y val="-5.191416213818339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8.0971659919028341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1133603238866396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9635627530364372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5708502024291496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1093117408906882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578-49F2-81F2-8DAF61C6706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7651821862348178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578-49F2-81F2-8DAF61C6706D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T.A.'!$B$273:$E$273</c:f>
              <c:strCache>
                <c:ptCount val="4"/>
                <c:pt idx="0">
                  <c:v>C.R.A.C.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'EV. ESTABL. Y PZAS. X T.A.'!$B$284:$E$284</c:f>
              <c:numCache>
                <c:formatCode>0%</c:formatCode>
                <c:ptCount val="4"/>
                <c:pt idx="0">
                  <c:v>3.0442135781589757E-2</c:v>
                </c:pt>
                <c:pt idx="1">
                  <c:v>0.81348151727470408</c:v>
                </c:pt>
                <c:pt idx="2">
                  <c:v>3.2858178303938147E-2</c:v>
                </c:pt>
                <c:pt idx="3">
                  <c:v>0.12321816863976806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578-49F2-81F2-8DAF61C67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32175072710505781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054121991285078E-2"/>
          <c:y val="0.27631623328959143"/>
          <c:w val="0.93307710580194481"/>
          <c:h val="0.638158919740246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'EV. ESTABL. Y PZAS. X T.A.'!$B$308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T.A.'!$B$309:$B$317</c:f>
              <c:numCache>
                <c:formatCode>#,##0</c:formatCode>
                <c:ptCount val="9"/>
                <c:pt idx="0">
                  <c:v>75</c:v>
                </c:pt>
                <c:pt idx="1">
                  <c:v>243</c:v>
                </c:pt>
                <c:pt idx="2">
                  <c:v>276</c:v>
                </c:pt>
                <c:pt idx="3">
                  <c:v>38</c:v>
                </c:pt>
                <c:pt idx="4">
                  <c:v>93</c:v>
                </c:pt>
                <c:pt idx="5">
                  <c:v>90</c:v>
                </c:pt>
                <c:pt idx="6">
                  <c:v>143</c:v>
                </c:pt>
                <c:pt idx="7">
                  <c:v>17</c:v>
                </c:pt>
                <c:pt idx="8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3B-46C2-8E15-7521CFAF6BE0}"/>
            </c:ext>
          </c:extLst>
        </c:ser>
        <c:ser>
          <c:idx val="1"/>
          <c:order val="1"/>
          <c:tx>
            <c:strRef>
              <c:f>'EV. ESTABL. Y PZAS. X T.A.'!$C$308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T.A.'!$C$309:$C$317</c:f>
              <c:numCache>
                <c:formatCode>#,##0</c:formatCode>
                <c:ptCount val="9"/>
                <c:pt idx="0">
                  <c:v>5579</c:v>
                </c:pt>
                <c:pt idx="1">
                  <c:v>3069</c:v>
                </c:pt>
                <c:pt idx="2">
                  <c:v>2256</c:v>
                </c:pt>
                <c:pt idx="3">
                  <c:v>1460</c:v>
                </c:pt>
                <c:pt idx="4">
                  <c:v>3170</c:v>
                </c:pt>
                <c:pt idx="5">
                  <c:v>2935</c:v>
                </c:pt>
                <c:pt idx="6">
                  <c:v>2340</c:v>
                </c:pt>
                <c:pt idx="7">
                  <c:v>1200</c:v>
                </c:pt>
                <c:pt idx="8">
                  <c:v>1241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3B-46C2-8E15-7521CFAF6BE0}"/>
            </c:ext>
          </c:extLst>
        </c:ser>
        <c:ser>
          <c:idx val="2"/>
          <c:order val="2"/>
          <c:tx>
            <c:strRef>
              <c:f>'EV. ESTABL. Y PZAS. X T.A.'!$D$308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T.A.'!$D$309:$D$317</c:f>
              <c:numCache>
                <c:formatCode>#,##0</c:formatCode>
                <c:ptCount val="9"/>
                <c:pt idx="0">
                  <c:v>733</c:v>
                </c:pt>
                <c:pt idx="1">
                  <c:v>393</c:v>
                </c:pt>
                <c:pt idx="2">
                  <c:v>169</c:v>
                </c:pt>
                <c:pt idx="3">
                  <c:v>238</c:v>
                </c:pt>
                <c:pt idx="4">
                  <c:v>331</c:v>
                </c:pt>
                <c:pt idx="5">
                  <c:v>326</c:v>
                </c:pt>
                <c:pt idx="6">
                  <c:v>368</c:v>
                </c:pt>
                <c:pt idx="7">
                  <c:v>253</c:v>
                </c:pt>
                <c:pt idx="8">
                  <c:v>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3B-46C2-8E15-7521CFAF6BE0}"/>
            </c:ext>
          </c:extLst>
        </c:ser>
        <c:ser>
          <c:idx val="3"/>
          <c:order val="3"/>
          <c:tx>
            <c:strRef>
              <c:f>'EV. ESTABL. Y PZAS. X T.A.'!$E$308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T.A.'!$E$309:$E$317</c:f>
              <c:numCache>
                <c:formatCode>#,##0</c:formatCode>
                <c:ptCount val="9"/>
                <c:pt idx="0">
                  <c:v>1188</c:v>
                </c:pt>
                <c:pt idx="1">
                  <c:v>1177</c:v>
                </c:pt>
                <c:pt idx="2">
                  <c:v>2016</c:v>
                </c:pt>
                <c:pt idx="3">
                  <c:v>718</c:v>
                </c:pt>
                <c:pt idx="4">
                  <c:v>989</c:v>
                </c:pt>
                <c:pt idx="5">
                  <c:v>939</c:v>
                </c:pt>
                <c:pt idx="6">
                  <c:v>928</c:v>
                </c:pt>
                <c:pt idx="7">
                  <c:v>695</c:v>
                </c:pt>
                <c:pt idx="8">
                  <c:v>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93B-46C2-8E15-7521CFAF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1828928"/>
        <c:axId val="531817168"/>
      </c:barChart>
      <c:catAx>
        <c:axId val="5318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7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171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28928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957569493002561"/>
          <c:y val="0.15460560850946262"/>
          <c:w val="0.42857196904440992"/>
          <c:h val="7.23684210526315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1403545609430399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12323383229482"/>
          <c:y val="0.35968448864502656"/>
          <c:w val="0.48596574487003985"/>
          <c:h val="0.434783447812669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93-4167-9FC8-340F0A3A883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93-4167-9FC8-340F0A3A88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93-4167-9FC8-340F0A3A88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93-4167-9FC8-340F0A3A8837}"/>
              </c:ext>
            </c:extLst>
          </c:dPt>
          <c:dLbls>
            <c:dLbl>
              <c:idx val="0"/>
              <c:layout>
                <c:manualLayout>
                  <c:x val="-2.7684919484850745E-2"/>
                  <c:y val="-6.0555045478091207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5498356467644681E-2"/>
                  <c:y val="-5.242831273102022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5023955190901883E-2"/>
                  <c:y val="2.585704756815332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2461535300847184E-2"/>
                  <c:y val="-0.120866033399693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7.0175558825998532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9.6491393385747984E-2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7017573015304646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280739927254536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5614096104194259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D93-4167-9FC8-340F0A3A883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63163485408932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D93-4167-9FC8-340F0A3A8837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'EV. ESTABL. Y PZAS. X T.A.'!$B$308:$E$308</c:f>
              <c:strCache>
                <c:ptCount val="4"/>
                <c:pt idx="0">
                  <c:v>C.R.A.C.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'EV. ESTABL. Y PZAS. X T.A.'!$B$319:$E$319</c:f>
              <c:numCache>
                <c:formatCode>0%</c:formatCode>
                <c:ptCount val="4"/>
                <c:pt idx="0">
                  <c:v>2.7208862469602808E-2</c:v>
                </c:pt>
                <c:pt idx="1">
                  <c:v>0.62820859227235881</c:v>
                </c:pt>
                <c:pt idx="2">
                  <c:v>8.6138881383409888E-2</c:v>
                </c:pt>
                <c:pt idx="3">
                  <c:v>0.25844366387462847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D93-4167-9FC8-340F0A3A8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75</c:v>
                </c:pt>
                <c:pt idx="2">
                  <c:v>113</c:v>
                </c:pt>
                <c:pt idx="3">
                  <c:v>33</c:v>
                </c:pt>
                <c:pt idx="4">
                  <c:v>19</c:v>
                </c:pt>
                <c:pt idx="5">
                  <c:v>20</c:v>
                </c:pt>
                <c:pt idx="6">
                  <c:v>14</c:v>
                </c:pt>
                <c:pt idx="7">
                  <c:v>17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2F-427A-869E-B580E663C842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119</c:v>
                </c:pt>
                <c:pt idx="3">
                  <c:v>32</c:v>
                </c:pt>
                <c:pt idx="4">
                  <c:v>18</c:v>
                </c:pt>
                <c:pt idx="5">
                  <c:v>20</c:v>
                </c:pt>
                <c:pt idx="6">
                  <c:v>14</c:v>
                </c:pt>
                <c:pt idx="7">
                  <c:v>18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2F-427A-869E-B580E663C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23440"/>
        <c:axId val="531817952"/>
      </c:barChart>
      <c:catAx>
        <c:axId val="53182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17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23440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843</c:v>
                </c:pt>
                <c:pt idx="1">
                  <c:v>3127</c:v>
                </c:pt>
                <c:pt idx="2">
                  <c:v>4246</c:v>
                </c:pt>
                <c:pt idx="3">
                  <c:v>1329</c:v>
                </c:pt>
                <c:pt idx="4">
                  <c:v>610</c:v>
                </c:pt>
                <c:pt idx="5">
                  <c:v>1562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CA-4835-A4C3-2C681F7513B6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841</c:v>
                </c:pt>
                <c:pt idx="1">
                  <c:v>2903</c:v>
                </c:pt>
                <c:pt idx="2">
                  <c:v>4444</c:v>
                </c:pt>
                <c:pt idx="3">
                  <c:v>1226</c:v>
                </c:pt>
                <c:pt idx="4">
                  <c:v>560</c:v>
                </c:pt>
                <c:pt idx="5">
                  <c:v>1565</c:v>
                </c:pt>
                <c:pt idx="6">
                  <c:v>455</c:v>
                </c:pt>
                <c:pt idx="7">
                  <c:v>967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CA-4835-A4C3-2C681F75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25792"/>
        <c:axId val="531827360"/>
      </c:barChart>
      <c:catAx>
        <c:axId val="531825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2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27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25792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75</c:v>
                </c:pt>
                <c:pt idx="2">
                  <c:v>113</c:v>
                </c:pt>
                <c:pt idx="3">
                  <c:v>33</c:v>
                </c:pt>
                <c:pt idx="4">
                  <c:v>19</c:v>
                </c:pt>
                <c:pt idx="5">
                  <c:v>20</c:v>
                </c:pt>
                <c:pt idx="6">
                  <c:v>14</c:v>
                </c:pt>
                <c:pt idx="7">
                  <c:v>17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E4-4BA3-93EF-27CF6749B042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119</c:v>
                </c:pt>
                <c:pt idx="3">
                  <c:v>32</c:v>
                </c:pt>
                <c:pt idx="4">
                  <c:v>18</c:v>
                </c:pt>
                <c:pt idx="5">
                  <c:v>20</c:v>
                </c:pt>
                <c:pt idx="6">
                  <c:v>14</c:v>
                </c:pt>
                <c:pt idx="7">
                  <c:v>18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E4-4BA3-93EF-27CF6749B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24224"/>
        <c:axId val="531820696"/>
      </c:barChart>
      <c:catAx>
        <c:axId val="531824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20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206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24224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843</c:v>
                </c:pt>
                <c:pt idx="1">
                  <c:v>3127</c:v>
                </c:pt>
                <c:pt idx="2">
                  <c:v>4246</c:v>
                </c:pt>
                <c:pt idx="3">
                  <c:v>1329</c:v>
                </c:pt>
                <c:pt idx="4">
                  <c:v>610</c:v>
                </c:pt>
                <c:pt idx="5">
                  <c:v>1562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43-4D5E-A0A9-4CE0F5FCB588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841</c:v>
                </c:pt>
                <c:pt idx="1">
                  <c:v>2903</c:v>
                </c:pt>
                <c:pt idx="2">
                  <c:v>4444</c:v>
                </c:pt>
                <c:pt idx="3">
                  <c:v>1226</c:v>
                </c:pt>
                <c:pt idx="4">
                  <c:v>560</c:v>
                </c:pt>
                <c:pt idx="5">
                  <c:v>1565</c:v>
                </c:pt>
                <c:pt idx="6">
                  <c:v>455</c:v>
                </c:pt>
                <c:pt idx="7">
                  <c:v>967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43-4D5E-A0A9-4CE0F5FCB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18344"/>
        <c:axId val="531822656"/>
      </c:barChart>
      <c:catAx>
        <c:axId val="531818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22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22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8344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35-4A69-A617-DB1075E29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8485768"/>
        <c:axId val="318481848"/>
      </c:barChart>
      <c:catAx>
        <c:axId val="318485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81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848184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85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75</c:v>
                </c:pt>
                <c:pt idx="2">
                  <c:v>113</c:v>
                </c:pt>
                <c:pt idx="3">
                  <c:v>33</c:v>
                </c:pt>
                <c:pt idx="4">
                  <c:v>19</c:v>
                </c:pt>
                <c:pt idx="5">
                  <c:v>20</c:v>
                </c:pt>
                <c:pt idx="6">
                  <c:v>14</c:v>
                </c:pt>
                <c:pt idx="7">
                  <c:v>17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54-4E86-980F-60A62183D246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16</c:v>
                </c:pt>
                <c:pt idx="1">
                  <c:v>73</c:v>
                </c:pt>
                <c:pt idx="2">
                  <c:v>119</c:v>
                </c:pt>
                <c:pt idx="3">
                  <c:v>32</c:v>
                </c:pt>
                <c:pt idx="4">
                  <c:v>18</c:v>
                </c:pt>
                <c:pt idx="5">
                  <c:v>20</c:v>
                </c:pt>
                <c:pt idx="6">
                  <c:v>14</c:v>
                </c:pt>
                <c:pt idx="7">
                  <c:v>18</c:v>
                </c:pt>
                <c:pt idx="8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54-4E86-980F-60A62183D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19912"/>
        <c:axId val="531828144"/>
      </c:barChart>
      <c:catAx>
        <c:axId val="531819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28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28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9912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843</c:v>
                </c:pt>
                <c:pt idx="1">
                  <c:v>3127</c:v>
                </c:pt>
                <c:pt idx="2">
                  <c:v>4246</c:v>
                </c:pt>
                <c:pt idx="3">
                  <c:v>1329</c:v>
                </c:pt>
                <c:pt idx="4">
                  <c:v>610</c:v>
                </c:pt>
                <c:pt idx="5">
                  <c:v>1562</c:v>
                </c:pt>
                <c:pt idx="6">
                  <c:v>455</c:v>
                </c:pt>
                <c:pt idx="7">
                  <c:v>893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09-45AC-9AF7-D43A43D410CC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841</c:v>
                </c:pt>
                <c:pt idx="1">
                  <c:v>2903</c:v>
                </c:pt>
                <c:pt idx="2">
                  <c:v>4444</c:v>
                </c:pt>
                <c:pt idx="3">
                  <c:v>1226</c:v>
                </c:pt>
                <c:pt idx="4">
                  <c:v>560</c:v>
                </c:pt>
                <c:pt idx="5">
                  <c:v>1565</c:v>
                </c:pt>
                <c:pt idx="6">
                  <c:v>455</c:v>
                </c:pt>
                <c:pt idx="7">
                  <c:v>967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09-45AC-9AF7-D43A43D4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17560"/>
        <c:axId val="531821480"/>
      </c:barChart>
      <c:catAx>
        <c:axId val="531817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21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214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7560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0810810810811"/>
          <c:y val="0.18105849582172701"/>
          <c:w val="0.85546415981198587"/>
          <c:h val="0.738161559888579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'EV. ESTABL. Y PZAS. X PROV'!$B$9</c:f>
              <c:strCache>
                <c:ptCount val="1"/>
                <c:pt idx="0">
                  <c:v>dic-19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'REST.'!$B$10:$B$18</c:f>
              <c:numCache>
                <c:formatCode>#,##0</c:formatCode>
                <c:ptCount val="9"/>
                <c:pt idx="0">
                  <c:v>610</c:v>
                </c:pt>
                <c:pt idx="1">
                  <c:v>858</c:v>
                </c:pt>
                <c:pt idx="2">
                  <c:v>1250</c:v>
                </c:pt>
                <c:pt idx="3">
                  <c:v>343</c:v>
                </c:pt>
                <c:pt idx="4">
                  <c:v>712</c:v>
                </c:pt>
                <c:pt idx="5">
                  <c:v>526</c:v>
                </c:pt>
                <c:pt idx="6">
                  <c:v>334</c:v>
                </c:pt>
                <c:pt idx="7">
                  <c:v>871</c:v>
                </c:pt>
                <c:pt idx="8">
                  <c:v>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85-4187-9A48-0E672302E914}"/>
            </c:ext>
          </c:extLst>
        </c:ser>
        <c:ser>
          <c:idx val="1"/>
          <c:order val="1"/>
          <c:tx>
            <c:strRef>
              <c:f>'EV. ESTABL. Y PZAS. X PROV'!$C$9</c:f>
              <c:strCache>
                <c:ptCount val="1"/>
                <c:pt idx="0">
                  <c:v>dic-20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'REST.'!$C$10:$C$18</c:f>
              <c:numCache>
                <c:formatCode>#,##0</c:formatCode>
                <c:ptCount val="9"/>
                <c:pt idx="0">
                  <c:v>611</c:v>
                </c:pt>
                <c:pt idx="1">
                  <c:v>853</c:v>
                </c:pt>
                <c:pt idx="2">
                  <c:v>1265</c:v>
                </c:pt>
                <c:pt idx="3">
                  <c:v>345</c:v>
                </c:pt>
                <c:pt idx="4">
                  <c:v>723</c:v>
                </c:pt>
                <c:pt idx="5">
                  <c:v>531</c:v>
                </c:pt>
                <c:pt idx="6">
                  <c:v>341</c:v>
                </c:pt>
                <c:pt idx="7">
                  <c:v>875</c:v>
                </c:pt>
                <c:pt idx="8">
                  <c:v>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85-4187-9A48-0E672302E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1818736"/>
        <c:axId val="531819128"/>
      </c:barChart>
      <c:catAx>
        <c:axId val="53181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9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31819128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31818736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89659224441833"/>
          <c:y val="5.5710306406685235E-2"/>
          <c:w val="0.3983548766157462"/>
          <c:h val="6.963788300835654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5528187497689547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02835214392618"/>
          <c:y val="0.34944237918215615"/>
          <c:w val="0.55809907131921155"/>
          <c:h val="0.4684014869888475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B11-4A8B-95FB-017896D472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B11-4A8B-95FB-017896D472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B11-4A8B-95FB-017896D472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B11-4A8B-95FB-017896D472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B11-4A8B-95FB-017896D472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B11-4A8B-95FB-017896D472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B11-4A8B-95FB-017896D472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FB11-4A8B-95FB-017896D472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FB11-4A8B-95FB-017896D472C9}"/>
              </c:ext>
            </c:extLst>
          </c:dPt>
          <c:dLbls>
            <c:dLbl>
              <c:idx val="0"/>
              <c:layout>
                <c:manualLayout>
                  <c:x val="-3.629355893256736E-2"/>
                  <c:y val="-6.919571856491918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4842070377257821E-2"/>
                  <c:y val="-9.133155753300353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2156205785096019E-2"/>
                  <c:y val="2.953643805676708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833529889455317E-2"/>
                  <c:y val="3.45262418405878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0784598379173502E-2"/>
                  <c:y val="1.872161890544354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1.4300009036140648E-2"/>
                  <c:y val="4.747709510288911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1850182778715188E-3"/>
                  <c:y val="-0.128775966201250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5119010008217348E-2"/>
                  <c:y val="-0.118672247753417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2841828160793867E-2"/>
                  <c:y val="-4.583399194059850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FB11-4A8B-95FB-017896D472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2746507023777083"/>
                  <c:y val="0.1821561338289962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B11-4A8B-95FB-017896D472C9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'REST.'!$A$52:$A$60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'REST.'!$E$52:$E$60</c:f>
              <c:numCache>
                <c:formatCode>0.00%</c:formatCode>
                <c:ptCount val="9"/>
                <c:pt idx="0">
                  <c:v>0.11776080572670411</c:v>
                </c:pt>
                <c:pt idx="1">
                  <c:v>0.14224846355769155</c:v>
                </c:pt>
                <c:pt idx="2">
                  <c:v>0.14914005966614999</c:v>
                </c:pt>
                <c:pt idx="3">
                  <c:v>5.815502293953155E-2</c:v>
                </c:pt>
                <c:pt idx="4">
                  <c:v>0.10713618058747011</c:v>
                </c:pt>
                <c:pt idx="5">
                  <c:v>0.1138194125298915</c:v>
                </c:pt>
                <c:pt idx="6">
                  <c:v>5.5674126233632701E-2</c:v>
                </c:pt>
                <c:pt idx="7">
                  <c:v>0.18162929093869029</c:v>
                </c:pt>
                <c:pt idx="8">
                  <c:v>7.4436637820238197E-2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B11-4A8B-95FB-017896D47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turístico en 2020</a:t>
            </a:r>
          </a:p>
        </c:rich>
      </c:tx>
      <c:layout>
        <c:manualLayout>
          <c:xMode val="edge"/>
          <c:yMode val="edge"/>
          <c:x val="0.25134649910233392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98384201077199"/>
          <c:y val="0.33725619353628039"/>
          <c:w val="0.50448833034111307"/>
          <c:h val="0.43921736832631864"/>
        </c:manualLayout>
      </c:layout>
      <c:pie3DChart>
        <c:varyColors val="1"/>
        <c:ser>
          <c:idx val="0"/>
          <c:order val="0"/>
          <c:tx>
            <c:strRef>
              <c:f>GASTO!$A$7</c:f>
              <c:strCache>
                <c:ptCount val="1"/>
                <c:pt idx="0">
                  <c:v>Gasto 2020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CA-41FA-B95F-BAB41B7A4600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CA-41FA-B95F-BAB41B7A4600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CA-41FA-B95F-BAB41B7A460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CA-41FA-B95F-BAB41B7A4600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5CA-41FA-B95F-BAB41B7A4600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5CA-41FA-B95F-BAB41B7A4600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5CA-41FA-B95F-BAB41B7A4600}"/>
              </c:ext>
            </c:extLst>
          </c:dPt>
          <c:dLbls>
            <c:dLbl>
              <c:idx val="3"/>
              <c:layout>
                <c:manualLayout>
                  <c:x val="-4.7875523638539847E-3"/>
                  <c:y val="3.13725490196077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5CA-41FA-B95F-BAB41B7A460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3885389700894767E-17"/>
                  <c:y val="-6.274509803921571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5CA-41FA-B95F-BAB41B7A460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875523638539794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5CA-41FA-B95F-BAB41B7A460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GASTO!$E$8:$E$14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GASTO!$D$8:$D$14</c:f>
              <c:numCache>
                <c:formatCode>0%</c:formatCode>
                <c:ptCount val="7"/>
                <c:pt idx="0">
                  <c:v>0.3819715568400513</c:v>
                </c:pt>
                <c:pt idx="1">
                  <c:v>0.2625567629298135</c:v>
                </c:pt>
                <c:pt idx="2">
                  <c:v>8.1173189185737488E-2</c:v>
                </c:pt>
                <c:pt idx="3">
                  <c:v>0.12657178525262955</c:v>
                </c:pt>
                <c:pt idx="4">
                  <c:v>5.3920854088714665E-2</c:v>
                </c:pt>
                <c:pt idx="5">
                  <c:v>6.7648155310100294E-2</c:v>
                </c:pt>
                <c:pt idx="6">
                  <c:v>2.6157696392953032E-2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5CA-41FA-B95F-BAB41B7A4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total en 2020</a:t>
            </a:r>
          </a:p>
        </c:rich>
      </c:tx>
      <c:layout>
        <c:manualLayout>
          <c:xMode val="edge"/>
          <c:yMode val="edge"/>
          <c:x val="0.25852782764811488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98384201077199"/>
          <c:y val="0.33725619353628039"/>
          <c:w val="0.50448833034111307"/>
          <c:h val="0.43921736832631864"/>
        </c:manualLayout>
      </c:layout>
      <c:pie3DChart>
        <c:varyColors val="1"/>
        <c:ser>
          <c:idx val="0"/>
          <c:order val="0"/>
          <c:tx>
            <c:strRef>
              <c:f>GASTO!$C$38</c:f>
              <c:strCache>
                <c:ptCount val="1"/>
                <c:pt idx="0">
                  <c:v>Distribución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E-455D-9181-96F5B8FBA9B9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E-455D-9181-96F5B8FBA9B9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E-455D-9181-96F5B8FBA9B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E-455D-9181-96F5B8FBA9B9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E6E-455D-9181-96F5B8FBA9B9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E6E-455D-9181-96F5B8FBA9B9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E6E-455D-9181-96F5B8FBA9B9}"/>
              </c:ext>
            </c:extLst>
          </c:dPt>
          <c:dLbls>
            <c:dLbl>
              <c:idx val="1"/>
              <c:layout>
                <c:manualLayout>
                  <c:x val="9.5751047277078723E-3"/>
                  <c:y val="6.274509803921558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1813285457809914E-3"/>
                  <c:y val="4.70588235294117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875523638539847E-3"/>
                  <c:y val="3.13725490196077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4.3885389700894767E-17"/>
                  <c:y val="-6.274509803921571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E6E-455D-9181-96F5B8FBA9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875523638539794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E6E-455D-9181-96F5B8FBA9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GASTO!$D$39:$D$45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GASTO!$C$39:$C$45</c:f>
              <c:numCache>
                <c:formatCode>0%</c:formatCode>
                <c:ptCount val="7"/>
                <c:pt idx="0">
                  <c:v>0.21893165460683295</c:v>
                </c:pt>
                <c:pt idx="1">
                  <c:v>0.28175030724017108</c:v>
                </c:pt>
                <c:pt idx="2">
                  <c:v>0.12014182981815633</c:v>
                </c:pt>
                <c:pt idx="3">
                  <c:v>0.17717846498387338</c:v>
                </c:pt>
                <c:pt idx="4">
                  <c:v>7.701945850137687E-2</c:v>
                </c:pt>
                <c:pt idx="5">
                  <c:v>9.7149825863479269E-2</c:v>
                </c:pt>
                <c:pt idx="6">
                  <c:v>2.7828458986110249E-2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E6E-455D-9181-96F5B8FB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en Castilla y León. Año 2020</a:t>
            </a:r>
          </a:p>
        </c:rich>
      </c:tx>
      <c:layout>
        <c:manualLayout>
          <c:xMode val="edge"/>
          <c:yMode val="edge"/>
          <c:x val="0.33297082050790161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991311883305501"/>
          <c:y val="0.23676880222841226"/>
          <c:w val="0.64091437752608638"/>
          <c:h val="0.651810584958217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96F-4ECD-9347-21340C18C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96F-4ECD-9347-21340C18C503}"/>
              </c:ext>
            </c:extLst>
          </c:dPt>
          <c:dPt>
            <c:idx val="3"/>
            <c:invertIfNegative val="0"/>
            <c:bubble3D val="0"/>
            <c:spPr>
              <a:solidFill>
                <a:srgbClr val="33CC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96F-4ECD-9347-21340C18C503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96F-4ECD-9347-21340C18C503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96F-4ECD-9347-21340C18C503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96F-4ECD-9347-21340C18C503}"/>
              </c:ext>
            </c:extLst>
          </c:dPt>
          <c:cat>
            <c:strRef>
              <c:f>'GASTO X PROV'!$A$11:$A$17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PROV'!$B$11:$B$17</c:f>
              <c:numCache>
                <c:formatCode>#,##0.00</c:formatCode>
                <c:ptCount val="7"/>
                <c:pt idx="0">
                  <c:v>182595339.05894339</c:v>
                </c:pt>
                <c:pt idx="1">
                  <c:v>125511023.76835677</c:v>
                </c:pt>
                <c:pt idx="2">
                  <c:v>60505599.512943462</c:v>
                </c:pt>
                <c:pt idx="3">
                  <c:v>38803533.238136023</c:v>
                </c:pt>
                <c:pt idx="4">
                  <c:v>32338109.040753163</c:v>
                </c:pt>
                <c:pt idx="5">
                  <c:v>25775994.202624634</c:v>
                </c:pt>
                <c:pt idx="6">
                  <c:v>12504264.666680928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96F-4ECD-9347-21340C18C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183576"/>
        <c:axId val="540182792"/>
      </c:barChart>
      <c:catAx>
        <c:axId val="540183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2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0182792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3576"/>
        <c:crosses val="autoZero"/>
        <c:crossBetween val="between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gasto turístico</a:t>
            </a:r>
          </a:p>
        </c:rich>
      </c:tx>
      <c:layout>
        <c:manualLayout>
          <c:xMode val="edge"/>
          <c:yMode val="edge"/>
          <c:x val="0.35751871657754014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4599018507465E-2"/>
          <c:y val="0.2425377553232774"/>
          <c:w val="0.73402853083744046"/>
          <c:h val="0.66044896449569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'GASTO X PROV'!$A$49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PROV'!$B$49:$J$49</c:f>
              <c:numCache>
                <c:formatCode>#,##0.00</c:formatCode>
                <c:ptCount val="9"/>
                <c:pt idx="0">
                  <c:v>23227186.93875758</c:v>
                </c:pt>
                <c:pt idx="1">
                  <c:v>15926414.350950761</c:v>
                </c:pt>
                <c:pt idx="2">
                  <c:v>27202195.266387135</c:v>
                </c:pt>
                <c:pt idx="3">
                  <c:v>13561290.297277037</c:v>
                </c:pt>
                <c:pt idx="4">
                  <c:v>29398449.867234457</c:v>
                </c:pt>
                <c:pt idx="5">
                  <c:v>19587867.002911814</c:v>
                </c:pt>
                <c:pt idx="6">
                  <c:v>19189365.17730815</c:v>
                </c:pt>
                <c:pt idx="7">
                  <c:v>20697138.46921647</c:v>
                </c:pt>
                <c:pt idx="8">
                  <c:v>13805431.688899998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51-4C4B-BDE8-7E219FD2BBD8}"/>
            </c:ext>
          </c:extLst>
        </c:ser>
        <c:ser>
          <c:idx val="1"/>
          <c:order val="1"/>
          <c:tx>
            <c:strRef>
              <c:f>'GASTO X PROV'!$A$50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PROV'!$B$50:$J$50</c:f>
              <c:numCache>
                <c:formatCode>#,##0.00</c:formatCode>
                <c:ptCount val="9"/>
                <c:pt idx="0">
                  <c:v>15099232.374265993</c:v>
                </c:pt>
                <c:pt idx="1">
                  <c:v>11631479.847372243</c:v>
                </c:pt>
                <c:pt idx="2">
                  <c:v>22751197.538598809</c:v>
                </c:pt>
                <c:pt idx="3">
                  <c:v>6880774.1052404353</c:v>
                </c:pt>
                <c:pt idx="4">
                  <c:v>18372261.981038265</c:v>
                </c:pt>
                <c:pt idx="5">
                  <c:v>14539670.317460163</c:v>
                </c:pt>
                <c:pt idx="6">
                  <c:v>11578146.482790647</c:v>
                </c:pt>
                <c:pt idx="7">
                  <c:v>15512338.190405749</c:v>
                </c:pt>
                <c:pt idx="8">
                  <c:v>9145922.9311844818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251-4C4B-BDE8-7E219FD2BBD8}"/>
            </c:ext>
          </c:extLst>
        </c:ser>
        <c:ser>
          <c:idx val="2"/>
          <c:order val="2"/>
          <c:tx>
            <c:strRef>
              <c:f>'GASTO X PROV'!$A$51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PROV'!$B$51:$J$51</c:f>
              <c:numCache>
                <c:formatCode>#,##0.00</c:formatCode>
                <c:ptCount val="9"/>
                <c:pt idx="0">
                  <c:v>3400240.9423896805</c:v>
                </c:pt>
                <c:pt idx="1">
                  <c:v>8299892.7440534504</c:v>
                </c:pt>
                <c:pt idx="2">
                  <c:v>9669665.8907802291</c:v>
                </c:pt>
                <c:pt idx="3">
                  <c:v>2540787.2244961155</c:v>
                </c:pt>
                <c:pt idx="4">
                  <c:v>4215087.4169857446</c:v>
                </c:pt>
                <c:pt idx="5">
                  <c:v>5190233.2067309925</c:v>
                </c:pt>
                <c:pt idx="6">
                  <c:v>1966802.7169859305</c:v>
                </c:pt>
                <c:pt idx="7">
                  <c:v>2486607.4546830091</c:v>
                </c:pt>
                <c:pt idx="8">
                  <c:v>1034215.6410308756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251-4C4B-BDE8-7E219FD2BBD8}"/>
            </c:ext>
          </c:extLst>
        </c:ser>
        <c:ser>
          <c:idx val="3"/>
          <c:order val="3"/>
          <c:tx>
            <c:strRef>
              <c:f>'GASTO X PROV'!$A$52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PROV'!$B$52:$J$52</c:f>
              <c:numCache>
                <c:formatCode>#,##0.00</c:formatCode>
                <c:ptCount val="9"/>
                <c:pt idx="0">
                  <c:v>6501871.7312950017</c:v>
                </c:pt>
                <c:pt idx="1">
                  <c:v>7734248.9371706415</c:v>
                </c:pt>
                <c:pt idx="2">
                  <c:v>8331412.3845587838</c:v>
                </c:pt>
                <c:pt idx="3">
                  <c:v>2705357.8337978153</c:v>
                </c:pt>
                <c:pt idx="4">
                  <c:v>12658368.103764491</c:v>
                </c:pt>
                <c:pt idx="5">
                  <c:v>6433008.7686690092</c:v>
                </c:pt>
                <c:pt idx="6">
                  <c:v>2709142.4008271932</c:v>
                </c:pt>
                <c:pt idx="7">
                  <c:v>7982200.936617841</c:v>
                </c:pt>
                <c:pt idx="8">
                  <c:v>5449988.4162426814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251-4C4B-BDE8-7E219FD2BBD8}"/>
            </c:ext>
          </c:extLst>
        </c:ser>
        <c:ser>
          <c:idx val="4"/>
          <c:order val="4"/>
          <c:tx>
            <c:strRef>
              <c:f>'GASTO X PROV'!$A$53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PROV'!$B$53:$J$53</c:f>
              <c:numCache>
                <c:formatCode>#,##0.00</c:formatCode>
                <c:ptCount val="9"/>
                <c:pt idx="0">
                  <c:v>2391156.7891170131</c:v>
                </c:pt>
                <c:pt idx="1">
                  <c:v>3122896.4423575629</c:v>
                </c:pt>
                <c:pt idx="2">
                  <c:v>6144203.6762305154</c:v>
                </c:pt>
                <c:pt idx="3">
                  <c:v>957582.93496963102</c:v>
                </c:pt>
                <c:pt idx="4">
                  <c:v>2180251.6962026735</c:v>
                </c:pt>
                <c:pt idx="5">
                  <c:v>2899224.3427843861</c:v>
                </c:pt>
                <c:pt idx="6">
                  <c:v>759709.5596410674</c:v>
                </c:pt>
                <c:pt idx="7">
                  <c:v>2824908.9446507636</c:v>
                </c:pt>
                <c:pt idx="8">
                  <c:v>4496059.8166710213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251-4C4B-BDE8-7E219FD2BBD8}"/>
            </c:ext>
          </c:extLst>
        </c:ser>
        <c:ser>
          <c:idx val="6"/>
          <c:order val="5"/>
          <c:tx>
            <c:strRef>
              <c:f>'GASTO X PROV'!$A$54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Ref>
              <c:f>'GASTO X PROV'!$B$54:$J$54</c:f>
              <c:numCache>
                <c:formatCode>#,##0.00</c:formatCode>
                <c:ptCount val="9"/>
                <c:pt idx="0">
                  <c:v>2109721.1200986765</c:v>
                </c:pt>
                <c:pt idx="1">
                  <c:v>5053603.7783994311</c:v>
                </c:pt>
                <c:pt idx="2">
                  <c:v>2555030.4121239078</c:v>
                </c:pt>
                <c:pt idx="3">
                  <c:v>1946629.4483996013</c:v>
                </c:pt>
                <c:pt idx="4">
                  <c:v>6943261.3072872702</c:v>
                </c:pt>
                <c:pt idx="5">
                  <c:v>3246428.8391306172</c:v>
                </c:pt>
                <c:pt idx="6">
                  <c:v>1306664.3503577297</c:v>
                </c:pt>
                <c:pt idx="7">
                  <c:v>5523275.2628574604</c:v>
                </c:pt>
                <c:pt idx="8">
                  <c:v>3653494.5220984654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251-4C4B-BDE8-7E219FD2BBD8}"/>
            </c:ext>
          </c:extLst>
        </c:ser>
        <c:ser>
          <c:idx val="5"/>
          <c:order val="6"/>
          <c:tx>
            <c:strRef>
              <c:f>'GASTO X PROV'!$A$55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'GASTO X PROV'!$B$55:$J$55</c:f>
              <c:numCache>
                <c:formatCode>#,##0.00</c:formatCode>
                <c:ptCount val="9"/>
                <c:pt idx="0">
                  <c:v>339064.65702506091</c:v>
                </c:pt>
                <c:pt idx="1">
                  <c:v>205283.99494617345</c:v>
                </c:pt>
                <c:pt idx="2">
                  <c:v>143254.62430000337</c:v>
                </c:pt>
                <c:pt idx="3">
                  <c:v>407548.49013388553</c:v>
                </c:pt>
                <c:pt idx="4">
                  <c:v>266280.82082096953</c:v>
                </c:pt>
                <c:pt idx="5">
                  <c:v>1391870.5031239749</c:v>
                </c:pt>
                <c:pt idx="6">
                  <c:v>62503.153889725167</c:v>
                </c:pt>
                <c:pt idx="7">
                  <c:v>9651826.3565169126</c:v>
                </c:pt>
                <c:pt idx="8">
                  <c:v>36632.065924222254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251-4C4B-BDE8-7E219FD2B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40190240"/>
        <c:axId val="540191416"/>
      </c:barChart>
      <c:catAx>
        <c:axId val="5401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1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0191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0240"/>
        <c:crosses val="autoZero"/>
        <c:crossBetween val="between"/>
        <c:minorUnit val="10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178650502341065"/>
          <c:y val="1.5738850134227517E-2"/>
          <c:w val="0.1807269252809568"/>
          <c:h val="0.964549963573944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Participación provincial en el gasto turístico</a:t>
            </a:r>
          </a:p>
        </c:rich>
      </c:tx>
      <c:layout>
        <c:manualLayout>
          <c:xMode val="edge"/>
          <c:yMode val="edge"/>
          <c:x val="0.21558009053216173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5405265308794"/>
          <c:y val="0.37500071525710155"/>
          <c:w val="0.50724727420048221"/>
          <c:h val="0.4335945770160236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758-495B-9CA4-D8775F3AE62C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758-495B-9CA4-D8775F3AE62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758-495B-9CA4-D8775F3AE62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758-495B-9CA4-D8775F3AE62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758-495B-9CA4-D8775F3AE62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758-495B-9CA4-D8775F3AE62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758-495B-9CA4-D8775F3AE62C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758-495B-9CA4-D8775F3AE62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758-495B-9CA4-D8775F3AE62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PROV'!$B$58:$J$58</c:f>
              <c:numCache>
                <c:formatCode>0%</c:formatCode>
                <c:ptCount val="9"/>
                <c:pt idx="0">
                  <c:v>0.11101404859832177</c:v>
                </c:pt>
                <c:pt idx="1">
                  <c:v>0.10872413873773042</c:v>
                </c:pt>
                <c:pt idx="2">
                  <c:v>0.16065171457217645</c:v>
                </c:pt>
                <c:pt idx="3">
                  <c:v>6.0665096239601236E-2</c:v>
                </c:pt>
                <c:pt idx="4">
                  <c:v>0.15487179224725456</c:v>
                </c:pt>
                <c:pt idx="5">
                  <c:v>0.1114739081284767</c:v>
                </c:pt>
                <c:pt idx="6">
                  <c:v>7.8597640693522028E-2</c:v>
                </c:pt>
                <c:pt idx="7">
                  <c:v>0.13530065661658403</c:v>
                </c:pt>
                <c:pt idx="8">
                  <c:v>7.8701004166332772E-2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758-495B-9CA4-D8775F3AE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total en Castilla y León. Año 2020</a:t>
            </a:r>
          </a:p>
        </c:rich>
      </c:tx>
      <c:layout>
        <c:manualLayout>
          <c:xMode val="edge"/>
          <c:yMode val="edge"/>
          <c:x val="0.33297082050790161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991311883305501"/>
          <c:y val="0.23676880222841226"/>
          <c:w val="0.64091437752608638"/>
          <c:h val="0.651810584958217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81-4B34-B410-CBCC9D2B1844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81-4B34-B410-CBCC9D2B1844}"/>
              </c:ext>
            </c:extLst>
          </c:dPt>
          <c:dPt>
            <c:idx val="3"/>
            <c:invertIfNegative val="0"/>
            <c:bubble3D val="0"/>
            <c:spPr>
              <a:solidFill>
                <a:srgbClr val="33CC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81-4B34-B410-CBCC9D2B1844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81-4B34-B410-CBCC9D2B1844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881-4B34-B410-CBCC9D2B1844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881-4B34-B410-CBCC9D2B1844}"/>
              </c:ext>
            </c:extLst>
          </c:dPt>
          <c:cat>
            <c:strRef>
              <c:f>'GASTO X PROV'!$A$103:$A$109</c:f>
              <c:strCache>
                <c:ptCount val="7"/>
                <c:pt idx="0">
                  <c:v>GASTO EN RESTAURANTES</c:v>
                </c:pt>
                <c:pt idx="1">
                  <c:v>GASTO EN ALOJAMIENTO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COMPRAS</c:v>
                </c:pt>
                <c:pt idx="5">
                  <c:v>GASTO EN CULTURA Y OCIO</c:v>
                </c:pt>
                <c:pt idx="6">
                  <c:v>OTROS GASTOS</c:v>
                </c:pt>
              </c:strCache>
            </c:strRef>
          </c:cat>
          <c:val>
            <c:numRef>
              <c:f>'GASTO X PROV'!$B$103:$B$109</c:f>
              <c:numCache>
                <c:formatCode>#,##0.00</c:formatCode>
                <c:ptCount val="7"/>
                <c:pt idx="0">
                  <c:v>251847527.30233741</c:v>
                </c:pt>
                <c:pt idx="1">
                  <c:v>195695956.46949822</c:v>
                </c:pt>
                <c:pt idx="2">
                  <c:v>158374124.71524087</c:v>
                </c:pt>
                <c:pt idx="3">
                  <c:v>107390913.11616108</c:v>
                </c:pt>
                <c:pt idx="4">
                  <c:v>86839101.12195079</c:v>
                </c:pt>
                <c:pt idx="5">
                  <c:v>68845213.93335031</c:v>
                </c:pt>
                <c:pt idx="6">
                  <c:v>24874963.413303863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881-4B34-B410-CBCC9D2B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184360"/>
        <c:axId val="540192200"/>
      </c:barChart>
      <c:catAx>
        <c:axId val="540184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2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0192200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4360"/>
        <c:crosses val="autoZero"/>
        <c:crossBetween val="between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83-45A0-ACEA-9F98C199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8482632"/>
        <c:axId val="318483416"/>
      </c:barChart>
      <c:catAx>
        <c:axId val="318482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8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848341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8263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gasto turístico total</a:t>
            </a:r>
          </a:p>
        </c:rich>
      </c:tx>
      <c:layout>
        <c:manualLayout>
          <c:xMode val="edge"/>
          <c:yMode val="edge"/>
          <c:x val="0.35751871657754014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4599018507465E-2"/>
          <c:y val="0.2425377553232774"/>
          <c:w val="0.73402853083744046"/>
          <c:h val="0.66044896449569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'GASTO X PROV'!$A$141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PROV'!$B$141:$J$141</c:f>
              <c:numCache>
                <c:formatCode>#,##0.00</c:formatCode>
                <c:ptCount val="9"/>
                <c:pt idx="0">
                  <c:v>23391416.718689986</c:v>
                </c:pt>
                <c:pt idx="1">
                  <c:v>19225450.967290137</c:v>
                </c:pt>
                <c:pt idx="2">
                  <c:v>27528505.441097427</c:v>
                </c:pt>
                <c:pt idx="3">
                  <c:v>13704985.462535707</c:v>
                </c:pt>
                <c:pt idx="4">
                  <c:v>29694591.529717021</c:v>
                </c:pt>
                <c:pt idx="5">
                  <c:v>20526706.993014243</c:v>
                </c:pt>
                <c:pt idx="6">
                  <c:v>26379248.045198858</c:v>
                </c:pt>
                <c:pt idx="7">
                  <c:v>21446066.086964317</c:v>
                </c:pt>
                <c:pt idx="8">
                  <c:v>13830829.326948263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2D-4607-8A39-B44AEF9B8E28}"/>
            </c:ext>
          </c:extLst>
        </c:ser>
        <c:ser>
          <c:idx val="1"/>
          <c:order val="1"/>
          <c:tx>
            <c:strRef>
              <c:f>'GASTO X PROV'!$A$142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PROV'!$B$142:$J$142</c:f>
              <c:numCache>
                <c:formatCode>#,##0.00</c:formatCode>
                <c:ptCount val="9"/>
                <c:pt idx="0">
                  <c:v>26835427.551257774</c:v>
                </c:pt>
                <c:pt idx="1">
                  <c:v>20447316.454361774</c:v>
                </c:pt>
                <c:pt idx="2">
                  <c:v>36730703.164262667</c:v>
                </c:pt>
                <c:pt idx="3">
                  <c:v>10357383.299282908</c:v>
                </c:pt>
                <c:pt idx="4">
                  <c:v>36524697.655593976</c:v>
                </c:pt>
                <c:pt idx="5">
                  <c:v>31982423.440371677</c:v>
                </c:pt>
                <c:pt idx="6">
                  <c:v>41510035.974294074</c:v>
                </c:pt>
                <c:pt idx="7">
                  <c:v>31637986.901220806</c:v>
                </c:pt>
                <c:pt idx="8">
                  <c:v>15821552.861691769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F2D-4607-8A39-B44AEF9B8E28}"/>
            </c:ext>
          </c:extLst>
        </c:ser>
        <c:ser>
          <c:idx val="2"/>
          <c:order val="2"/>
          <c:tx>
            <c:strRef>
              <c:f>'GASTO X PROV'!$A$143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PROV'!$B$143:$J$143</c:f>
              <c:numCache>
                <c:formatCode>#,##0.00</c:formatCode>
                <c:ptCount val="9"/>
                <c:pt idx="0">
                  <c:v>6818566.9605753673</c:v>
                </c:pt>
                <c:pt idx="1">
                  <c:v>20117597.306345876</c:v>
                </c:pt>
                <c:pt idx="2">
                  <c:v>16213267.131995562</c:v>
                </c:pt>
                <c:pt idx="3">
                  <c:v>4441299.1931046648</c:v>
                </c:pt>
                <c:pt idx="4">
                  <c:v>8908560.458353499</c:v>
                </c:pt>
                <c:pt idx="5">
                  <c:v>14317192.06755588</c:v>
                </c:pt>
                <c:pt idx="6">
                  <c:v>21697791.037851512</c:v>
                </c:pt>
                <c:pt idx="7">
                  <c:v>9717429.7618923225</c:v>
                </c:pt>
                <c:pt idx="8">
                  <c:v>5159209.1984863766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F2D-4607-8A39-B44AEF9B8E28}"/>
            </c:ext>
          </c:extLst>
        </c:ser>
        <c:ser>
          <c:idx val="3"/>
          <c:order val="3"/>
          <c:tx>
            <c:strRef>
              <c:f>'GASTO X PROV'!$A$144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PROV'!$B$144:$J$144</c:f>
              <c:numCache>
                <c:formatCode>#,##0.00</c:formatCode>
                <c:ptCount val="9"/>
                <c:pt idx="0">
                  <c:v>13889558.196084347</c:v>
                </c:pt>
                <c:pt idx="1">
                  <c:v>17360276.791102197</c:v>
                </c:pt>
                <c:pt idx="2">
                  <c:v>17363221.662363298</c:v>
                </c:pt>
                <c:pt idx="3">
                  <c:v>5084782.5529959947</c:v>
                </c:pt>
                <c:pt idx="4">
                  <c:v>34646276.528356761</c:v>
                </c:pt>
                <c:pt idx="5">
                  <c:v>22207809.07923976</c:v>
                </c:pt>
                <c:pt idx="6">
                  <c:v>14940264.642854109</c:v>
                </c:pt>
                <c:pt idx="7">
                  <c:v>22904240.907364402</c:v>
                </c:pt>
                <c:pt idx="8">
                  <c:v>9945850.2529222388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F2D-4607-8A39-B44AEF9B8E28}"/>
            </c:ext>
          </c:extLst>
        </c:ser>
        <c:ser>
          <c:idx val="4"/>
          <c:order val="4"/>
          <c:tx>
            <c:strRef>
              <c:f>'GASTO X PROV'!$A$145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PROV'!$B$145:$J$145</c:f>
              <c:numCache>
                <c:formatCode>#,##0.00</c:formatCode>
                <c:ptCount val="9"/>
                <c:pt idx="0">
                  <c:v>3755536.2327985084</c:v>
                </c:pt>
                <c:pt idx="1">
                  <c:v>7041690.6067693513</c:v>
                </c:pt>
                <c:pt idx="2">
                  <c:v>10536374.230391959</c:v>
                </c:pt>
                <c:pt idx="3">
                  <c:v>2930505.9607304689</c:v>
                </c:pt>
                <c:pt idx="4">
                  <c:v>5441928.6348059336</c:v>
                </c:pt>
                <c:pt idx="5">
                  <c:v>7317960.1430181228</c:v>
                </c:pt>
                <c:pt idx="6">
                  <c:v>15600777.981166232</c:v>
                </c:pt>
                <c:pt idx="7">
                  <c:v>7457650.9144491833</c:v>
                </c:pt>
                <c:pt idx="8">
                  <c:v>8762789.2292205431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F2D-4607-8A39-B44AEF9B8E28}"/>
            </c:ext>
          </c:extLst>
        </c:ser>
        <c:ser>
          <c:idx val="6"/>
          <c:order val="5"/>
          <c:tx>
            <c:strRef>
              <c:f>'GASTO X PROV'!$A$146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PROV'!$B$146:$J$146</c:f>
              <c:numCache>
                <c:formatCode>#,##0.00</c:formatCode>
                <c:ptCount val="9"/>
                <c:pt idx="0">
                  <c:v>3831440.1720934794</c:v>
                </c:pt>
                <c:pt idx="1">
                  <c:v>8102313.1220591385</c:v>
                </c:pt>
                <c:pt idx="2">
                  <c:v>9207008.2344270106</c:v>
                </c:pt>
                <c:pt idx="3">
                  <c:v>2936384.9369278587</c:v>
                </c:pt>
                <c:pt idx="4">
                  <c:v>22202033.725705076</c:v>
                </c:pt>
                <c:pt idx="5">
                  <c:v>12288312.322037447</c:v>
                </c:pt>
                <c:pt idx="6">
                  <c:v>12088060.833715435</c:v>
                </c:pt>
                <c:pt idx="7">
                  <c:v>8714176.0541010089</c:v>
                </c:pt>
                <c:pt idx="8">
                  <c:v>7469371.7208843436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F2D-4607-8A39-B44AEF9B8E28}"/>
            </c:ext>
          </c:extLst>
        </c:ser>
        <c:ser>
          <c:idx val="5"/>
          <c:order val="6"/>
          <c:tx>
            <c:strRef>
              <c:f>'GASTO X PROV'!$A$147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PROV'!$B$147:$J$147</c:f>
              <c:numCache>
                <c:formatCode>#,##0.00</c:formatCode>
                <c:ptCount val="9"/>
                <c:pt idx="0">
                  <c:v>376204.74690538121</c:v>
                </c:pt>
                <c:pt idx="1">
                  <c:v>455072.35724712897</c:v>
                </c:pt>
                <c:pt idx="2">
                  <c:v>497091.2202731279</c:v>
                </c:pt>
                <c:pt idx="3">
                  <c:v>765298.58838227519</c:v>
                </c:pt>
                <c:pt idx="4">
                  <c:v>391299.94759398152</c:v>
                </c:pt>
                <c:pt idx="5">
                  <c:v>3624010.0663703796</c:v>
                </c:pt>
                <c:pt idx="6">
                  <c:v>824487.5948622009</c:v>
                </c:pt>
                <c:pt idx="7">
                  <c:v>17902557.949558962</c:v>
                </c:pt>
                <c:pt idx="8">
                  <c:v>38940.942110428252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F2D-4607-8A39-B44AEF9B8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40189456"/>
        <c:axId val="540187888"/>
      </c:barChart>
      <c:catAx>
        <c:axId val="54018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7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0187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9456"/>
        <c:crosses val="autoZero"/>
        <c:crossBetween val="between"/>
        <c:minorUnit val="10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178650502341065"/>
          <c:y val="1.5738850134227517E-2"/>
          <c:w val="0.1807269252809568"/>
          <c:h val="0.964549963573944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Participación provincial en el gasto turístico total</a:t>
            </a:r>
          </a:p>
        </c:rich>
      </c:tx>
      <c:layout>
        <c:manualLayout>
          <c:xMode val="edge"/>
          <c:yMode val="edge"/>
          <c:x val="0.21558009053216173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5405265308794"/>
          <c:y val="0.37500071525710155"/>
          <c:w val="0.50724727420048221"/>
          <c:h val="0.4335945770160236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2F8-48CF-BF2E-6AAE82B3928C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2F8-48CF-BF2E-6AAE82B3928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2F8-48CF-BF2E-6AAE82B3928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2F8-48CF-BF2E-6AAE82B3928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62F8-48CF-BF2E-6AAE82B3928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62F8-48CF-BF2E-6AAE82B3928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62F8-48CF-BF2E-6AAE82B3928C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62F8-48CF-BF2E-6AAE82B3928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62F8-48CF-BF2E-6AAE82B3928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1871783985131579E-2"/>
                  <c:y val="-1.593625498007968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2F8-48CF-BF2E-6AAE82B3928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PROV'!$B$149:$J$149</c:f>
              <c:numCache>
                <c:formatCode>0%</c:formatCode>
                <c:ptCount val="9"/>
                <c:pt idx="0">
                  <c:v>8.8266017158313101E-2</c:v>
                </c:pt>
                <c:pt idx="1">
                  <c:v>0.1037622315041677</c:v>
                </c:pt>
                <c:pt idx="2">
                  <c:v>0.13209578762689619</c:v>
                </c:pt>
                <c:pt idx="3">
                  <c:v>4.4996183989094635E-2</c:v>
                </c:pt>
                <c:pt idx="4">
                  <c:v>0.15417200224580208</c:v>
                </c:pt>
                <c:pt idx="5">
                  <c:v>0.12559397944817402</c:v>
                </c:pt>
                <c:pt idx="6">
                  <c:v>0.14883707199123805</c:v>
                </c:pt>
                <c:pt idx="7">
                  <c:v>0.13400203986084289</c:v>
                </c:pt>
                <c:pt idx="8">
                  <c:v>6.8274686175471291E-2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2F8-48CF-BF2E-6AAE82B39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7893602848"/>
          <c:y val="1.818167465908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0832152349633E-2"/>
          <c:y val="0.17454545454545456"/>
          <c:w val="0.67436686235521204"/>
          <c:h val="0.71272727272727276"/>
        </c:manualLayout>
      </c:layout>
      <c:lineChart>
        <c:grouping val="standard"/>
        <c:varyColors val="0"/>
        <c:ser>
          <c:idx val="0"/>
          <c:order val="0"/>
          <c:tx>
            <c:strRef>
              <c:f>'GASTO X MESES'!$A$78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MESES'!$B$78:$M$78</c:f>
              <c:numCache>
                <c:formatCode>#,##0.00</c:formatCode>
                <c:ptCount val="12"/>
                <c:pt idx="0">
                  <c:v>25762546.670101196</c:v>
                </c:pt>
                <c:pt idx="1">
                  <c:v>30430402.064096853</c:v>
                </c:pt>
                <c:pt idx="2">
                  <c:v>13433449.565482987</c:v>
                </c:pt>
                <c:pt idx="3">
                  <c:v>0</c:v>
                </c:pt>
                <c:pt idx="4">
                  <c:v>1248267.4354549074</c:v>
                </c:pt>
                <c:pt idx="5">
                  <c:v>6254638.0507450281</c:v>
                </c:pt>
                <c:pt idx="6">
                  <c:v>28487219.985694088</c:v>
                </c:pt>
                <c:pt idx="7">
                  <c:v>38722869.130657576</c:v>
                </c:pt>
                <c:pt idx="8">
                  <c:v>17148274.608005971</c:v>
                </c:pt>
                <c:pt idx="9">
                  <c:v>11167294.989825649</c:v>
                </c:pt>
                <c:pt idx="10">
                  <c:v>5233857.2016723473</c:v>
                </c:pt>
                <c:pt idx="11">
                  <c:v>4706519.3572068065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B7-4141-ADE3-F3839635F4CD}"/>
            </c:ext>
          </c:extLst>
        </c:ser>
        <c:ser>
          <c:idx val="1"/>
          <c:order val="1"/>
          <c:tx>
            <c:strRef>
              <c:f>'GASTO X MESES'!$A$79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MESES'!$B$79:$M$79</c:f>
              <c:numCache>
                <c:formatCode>#,##0.00</c:formatCode>
                <c:ptCount val="12"/>
                <c:pt idx="0">
                  <c:v>18606039.864431079</c:v>
                </c:pt>
                <c:pt idx="1">
                  <c:v>22281569.816361219</c:v>
                </c:pt>
                <c:pt idx="2">
                  <c:v>10143106.630355289</c:v>
                </c:pt>
                <c:pt idx="3">
                  <c:v>0</c:v>
                </c:pt>
                <c:pt idx="4">
                  <c:v>937560.16765785404</c:v>
                </c:pt>
                <c:pt idx="5">
                  <c:v>4773410.6001594048</c:v>
                </c:pt>
                <c:pt idx="6">
                  <c:v>17985173.286838431</c:v>
                </c:pt>
                <c:pt idx="7">
                  <c:v>24203848.920201153</c:v>
                </c:pt>
                <c:pt idx="8">
                  <c:v>10862837.366046892</c:v>
                </c:pt>
                <c:pt idx="9">
                  <c:v>8358987.1625754312</c:v>
                </c:pt>
                <c:pt idx="10">
                  <c:v>3924081.6041147541</c:v>
                </c:pt>
                <c:pt idx="11">
                  <c:v>3434408.3496152679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B7-4141-ADE3-F3839635F4CD}"/>
            </c:ext>
          </c:extLst>
        </c:ser>
        <c:ser>
          <c:idx val="2"/>
          <c:order val="2"/>
          <c:tx>
            <c:strRef>
              <c:f>'GASTO X MESES'!$A$80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MESES'!$B$80:$M$80</c:f>
              <c:numCache>
                <c:formatCode>#,##0.00</c:formatCode>
                <c:ptCount val="12"/>
                <c:pt idx="0">
                  <c:v>4080012.6046890002</c:v>
                </c:pt>
                <c:pt idx="1">
                  <c:v>5035443.7234083181</c:v>
                </c:pt>
                <c:pt idx="2">
                  <c:v>1963162.6551628879</c:v>
                </c:pt>
                <c:pt idx="3">
                  <c:v>0</c:v>
                </c:pt>
                <c:pt idx="4">
                  <c:v>210911.71426469364</c:v>
                </c:pt>
                <c:pt idx="5">
                  <c:v>1273980.1541841361</c:v>
                </c:pt>
                <c:pt idx="6">
                  <c:v>8011389.6200368721</c:v>
                </c:pt>
                <c:pt idx="7">
                  <c:v>9888377.5248749107</c:v>
                </c:pt>
                <c:pt idx="8">
                  <c:v>4480152.8287204681</c:v>
                </c:pt>
                <c:pt idx="9">
                  <c:v>2051476.1667977665</c:v>
                </c:pt>
                <c:pt idx="10">
                  <c:v>891371.43954885006</c:v>
                </c:pt>
                <c:pt idx="11">
                  <c:v>917254.80644812807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B7-4141-ADE3-F3839635F4CD}"/>
            </c:ext>
          </c:extLst>
        </c:ser>
        <c:ser>
          <c:idx val="3"/>
          <c:order val="3"/>
          <c:tx>
            <c:strRef>
              <c:f>'GASTO X MESES'!$A$81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MESES'!$B$81:$M$81</c:f>
              <c:numCache>
                <c:formatCode>#,##0.00</c:formatCode>
                <c:ptCount val="12"/>
                <c:pt idx="0">
                  <c:v>8779083.493986275</c:v>
                </c:pt>
                <c:pt idx="1">
                  <c:v>10436680.646784132</c:v>
                </c:pt>
                <c:pt idx="2">
                  <c:v>4339926.4510328993</c:v>
                </c:pt>
                <c:pt idx="3">
                  <c:v>0</c:v>
                </c:pt>
                <c:pt idx="4">
                  <c:v>431770.92612661264</c:v>
                </c:pt>
                <c:pt idx="5">
                  <c:v>2172469.4607712887</c:v>
                </c:pt>
                <c:pt idx="6">
                  <c:v>8040753.7334394604</c:v>
                </c:pt>
                <c:pt idx="7">
                  <c:v>10586848.115774803</c:v>
                </c:pt>
                <c:pt idx="8">
                  <c:v>4619965.2664360702</c:v>
                </c:pt>
                <c:pt idx="9">
                  <c:v>5809543.2646950921</c:v>
                </c:pt>
                <c:pt idx="10">
                  <c:v>2876975.8666775571</c:v>
                </c:pt>
                <c:pt idx="11">
                  <c:v>2411582.2872192673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B7-4141-ADE3-F3839635F4CD}"/>
            </c:ext>
          </c:extLst>
        </c:ser>
        <c:ser>
          <c:idx val="4"/>
          <c:order val="4"/>
          <c:tx>
            <c:strRef>
              <c:f>'GASTO X MESES'!$A$82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MESES'!$B$82:$M$82</c:f>
              <c:numCache>
                <c:formatCode>#,##0.00</c:formatCode>
                <c:ptCount val="12"/>
                <c:pt idx="0">
                  <c:v>3793937.9028415773</c:v>
                </c:pt>
                <c:pt idx="1">
                  <c:v>4385798.025261269</c:v>
                </c:pt>
                <c:pt idx="2">
                  <c:v>1991473.8634716286</c:v>
                </c:pt>
                <c:pt idx="3">
                  <c:v>0</c:v>
                </c:pt>
                <c:pt idx="4">
                  <c:v>287302.31949254597</c:v>
                </c:pt>
                <c:pt idx="5">
                  <c:v>1047936.6053654447</c:v>
                </c:pt>
                <c:pt idx="6">
                  <c:v>4108484.0373242935</c:v>
                </c:pt>
                <c:pt idx="7">
                  <c:v>5077047.9502944844</c:v>
                </c:pt>
                <c:pt idx="8">
                  <c:v>2543530.1160464943</c:v>
                </c:pt>
                <c:pt idx="9">
                  <c:v>1324569.2441932997</c:v>
                </c:pt>
                <c:pt idx="10">
                  <c:v>660726.15814843541</c:v>
                </c:pt>
                <c:pt idx="11">
                  <c:v>555187.98018516146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B7-4141-ADE3-F3839635F4CD}"/>
            </c:ext>
          </c:extLst>
        </c:ser>
        <c:ser>
          <c:idx val="5"/>
          <c:order val="5"/>
          <c:tx>
            <c:strRef>
              <c:f>'GASTO X MESES'!$A$83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MESES'!$B$83:$M$83</c:f>
              <c:numCache>
                <c:formatCode>#,##0.00</c:formatCode>
                <c:ptCount val="12"/>
                <c:pt idx="0">
                  <c:v>4538995.3731786106</c:v>
                </c:pt>
                <c:pt idx="1">
                  <c:v>5320803.1206962205</c:v>
                </c:pt>
                <c:pt idx="2">
                  <c:v>2011996.7018178736</c:v>
                </c:pt>
                <c:pt idx="3">
                  <c:v>0</c:v>
                </c:pt>
                <c:pt idx="4">
                  <c:v>227548.97492049425</c:v>
                </c:pt>
                <c:pt idx="5">
                  <c:v>943117.27248329215</c:v>
                </c:pt>
                <c:pt idx="6">
                  <c:v>4809697.7441735044</c:v>
                </c:pt>
                <c:pt idx="7">
                  <c:v>5959461.0494829938</c:v>
                </c:pt>
                <c:pt idx="8">
                  <c:v>2777138.1902254838</c:v>
                </c:pt>
                <c:pt idx="9">
                  <c:v>3058683.3630344002</c:v>
                </c:pt>
                <c:pt idx="10">
                  <c:v>1459062.652503642</c:v>
                </c:pt>
                <c:pt idx="11">
                  <c:v>1231604.5982366414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B7-4141-ADE3-F3839635F4CD}"/>
            </c:ext>
          </c:extLst>
        </c:ser>
        <c:ser>
          <c:idx val="6"/>
          <c:order val="6"/>
          <c:tx>
            <c:strRef>
              <c:f>'GASTO X MESES'!$A$84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MESES'!$B$84:$M$84</c:f>
              <c:numCache>
                <c:formatCode>#,##0.00</c:formatCode>
                <c:ptCount val="12"/>
                <c:pt idx="0">
                  <c:v>3138687.1846155999</c:v>
                </c:pt>
                <c:pt idx="1">
                  <c:v>3630164.0940427892</c:v>
                </c:pt>
                <c:pt idx="2">
                  <c:v>1212278.9530602624</c:v>
                </c:pt>
                <c:pt idx="3">
                  <c:v>0</c:v>
                </c:pt>
                <c:pt idx="4">
                  <c:v>262204.30136203417</c:v>
                </c:pt>
                <c:pt idx="5">
                  <c:v>558937.92956142861</c:v>
                </c:pt>
                <c:pt idx="6">
                  <c:v>1063583.6829965299</c:v>
                </c:pt>
                <c:pt idx="7">
                  <c:v>1115202.1256514997</c:v>
                </c:pt>
                <c:pt idx="8">
                  <c:v>494877.1862688479</c:v>
                </c:pt>
                <c:pt idx="9">
                  <c:v>511769.98942632857</c:v>
                </c:pt>
                <c:pt idx="10">
                  <c:v>248836.2338179845</c:v>
                </c:pt>
                <c:pt idx="11">
                  <c:v>267722.98587762291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B7-4141-ADE3-F3839635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85928"/>
        <c:axId val="540192984"/>
      </c:lineChart>
      <c:catAx>
        <c:axId val="54018592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298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401929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5928"/>
        <c:crosses val="autoZero"/>
        <c:crossBetween val="midCat"/>
        <c:minorUnit val="16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44776829095108"/>
          <c:y val="7.7626558232917503E-2"/>
          <c:w val="0.21684060014886197"/>
          <c:h val="0.905177585474100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mensual del gasto turístico</a:t>
            </a:r>
          </a:p>
        </c:rich>
      </c:tx>
      <c:layout>
        <c:manualLayout>
          <c:xMode val="edge"/>
          <c:yMode val="edge"/>
          <c:x val="0.23207547169811321"/>
          <c:y val="3.8910497633578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98911618172557"/>
          <c:y val="0.36186770428015563"/>
          <c:w val="0.53860739356644594"/>
          <c:h val="0.443579766536964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52A-4660-9C0F-4D9C6561355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2A-4660-9C0F-4D9C6561355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52A-4660-9C0F-4D9C6561355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52A-4660-9C0F-4D9C6561355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52A-4660-9C0F-4D9C6561355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52A-4660-9C0F-4D9C6561355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52A-4660-9C0F-4D9C6561355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52A-4660-9C0F-4D9C6561355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52A-4660-9C0F-4D9C6561355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52A-4660-9C0F-4D9C6561355B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52A-4660-9C0F-4D9C6561355B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52A-4660-9C0F-4D9C6561355B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2A-4660-9C0F-4D9C6561355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MESES'!$B$86:$M$86</c:f>
              <c:numCache>
                <c:formatCode>0%</c:formatCode>
                <c:ptCount val="12"/>
                <c:pt idx="0">
                  <c:v>0.14371221024492314</c:v>
                </c:pt>
                <c:pt idx="1">
                  <c:v>0.17053365402976822</c:v>
                </c:pt>
                <c:pt idx="2">
                  <c:v>7.3416126975348966E-2</c:v>
                </c:pt>
                <c:pt idx="3">
                  <c:v>0</c:v>
                </c:pt>
                <c:pt idx="4">
                  <c:v>7.5424904272840196E-3</c:v>
                </c:pt>
                <c:pt idx="5">
                  <c:v>3.5613565007788978E-2</c:v>
                </c:pt>
                <c:pt idx="6">
                  <c:v>0.15167607909906322</c:v>
                </c:pt>
                <c:pt idx="7">
                  <c:v>0.19988888259847817</c:v>
                </c:pt>
                <c:pt idx="8">
                  <c:v>8.9798608091262236E-2</c:v>
                </c:pt>
                <c:pt idx="9">
                  <c:v>6.7531458848895429E-2</c:v>
                </c:pt>
                <c:pt idx="10">
                  <c:v>3.1995455394873903E-2</c:v>
                </c:pt>
                <c:pt idx="11">
                  <c:v>2.8291469282313707E-2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52A-4660-9C0F-4D9C65613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7893602848"/>
          <c:y val="1.818167465908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0832152349633E-2"/>
          <c:y val="0.17454545454545456"/>
          <c:w val="0.67436686235521204"/>
          <c:h val="0.71272727272727276"/>
        </c:manualLayout>
      </c:layout>
      <c:lineChart>
        <c:grouping val="standard"/>
        <c:varyColors val="0"/>
        <c:ser>
          <c:idx val="0"/>
          <c:order val="0"/>
          <c:tx>
            <c:strRef>
              <c:f>'GASTO X MESES'!$A$132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MESES'!$B$132:$M$132</c:f>
              <c:numCache>
                <c:formatCode>#,##0.00</c:formatCode>
                <c:ptCount val="12"/>
                <c:pt idx="0">
                  <c:v>26557748.471372809</c:v>
                </c:pt>
                <c:pt idx="1">
                  <c:v>31217003.283590194</c:v>
                </c:pt>
                <c:pt idx="2">
                  <c:v>13860091.446469514</c:v>
                </c:pt>
                <c:pt idx="3">
                  <c:v>0</c:v>
                </c:pt>
                <c:pt idx="4">
                  <c:v>1263487.9362411133</c:v>
                </c:pt>
                <c:pt idx="5">
                  <c:v>6412498.5469172914</c:v>
                </c:pt>
                <c:pt idx="6">
                  <c:v>30071582.3457493</c:v>
                </c:pt>
                <c:pt idx="7">
                  <c:v>40510584.494356357</c:v>
                </c:pt>
                <c:pt idx="8">
                  <c:v>18242780.803216148</c:v>
                </c:pt>
                <c:pt idx="9">
                  <c:v>15628578.514327547</c:v>
                </c:pt>
                <c:pt idx="10">
                  <c:v>6368607.5318785906</c:v>
                </c:pt>
                <c:pt idx="11">
                  <c:v>5562993.0953793321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C9-4558-8F85-F6D1C768BAB1}"/>
            </c:ext>
          </c:extLst>
        </c:ser>
        <c:ser>
          <c:idx val="1"/>
          <c:order val="1"/>
          <c:tx>
            <c:strRef>
              <c:f>'GASTO X MESES'!$A$133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MESES'!$B$133:$M$133</c:f>
              <c:numCache>
                <c:formatCode>#,##0.00</c:formatCode>
                <c:ptCount val="12"/>
                <c:pt idx="0">
                  <c:v>27143740.385811515</c:v>
                </c:pt>
                <c:pt idx="1">
                  <c:v>32148903.151275229</c:v>
                </c:pt>
                <c:pt idx="2">
                  <c:v>14590404.118364535</c:v>
                </c:pt>
                <c:pt idx="3">
                  <c:v>0</c:v>
                </c:pt>
                <c:pt idx="4">
                  <c:v>1186499.2481296037</c:v>
                </c:pt>
                <c:pt idx="5">
                  <c:v>6670919.1687935777</c:v>
                </c:pt>
                <c:pt idx="6">
                  <c:v>46931818.663784549</c:v>
                </c:pt>
                <c:pt idx="7">
                  <c:v>59735284.986312144</c:v>
                </c:pt>
                <c:pt idx="8">
                  <c:v>30239061.842331257</c:v>
                </c:pt>
                <c:pt idx="9">
                  <c:v>18477526.641152289</c:v>
                </c:pt>
                <c:pt idx="10">
                  <c:v>7968459.6694418062</c:v>
                </c:pt>
                <c:pt idx="11">
                  <c:v>6754909.4269409031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9C9-4558-8F85-F6D1C768BAB1}"/>
            </c:ext>
          </c:extLst>
        </c:ser>
        <c:ser>
          <c:idx val="2"/>
          <c:order val="2"/>
          <c:tx>
            <c:strRef>
              <c:f>'GASTO X MESES'!$A$134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MESES'!$B$134:$M$134</c:f>
              <c:numCache>
                <c:formatCode>#,##0.00</c:formatCode>
                <c:ptCount val="12"/>
                <c:pt idx="0">
                  <c:v>15425273.479935948</c:v>
                </c:pt>
                <c:pt idx="1">
                  <c:v>17932742.754775647</c:v>
                </c:pt>
                <c:pt idx="2">
                  <c:v>7697285.7502522357</c:v>
                </c:pt>
                <c:pt idx="3">
                  <c:v>0</c:v>
                </c:pt>
                <c:pt idx="4">
                  <c:v>634891.69854496827</c:v>
                </c:pt>
                <c:pt idx="5">
                  <c:v>3638903.7899161913</c:v>
                </c:pt>
                <c:pt idx="6">
                  <c:v>29360302.043896228</c:v>
                </c:pt>
                <c:pt idx="7">
                  <c:v>36419401.276996188</c:v>
                </c:pt>
                <c:pt idx="8">
                  <c:v>18949846.244005151</c:v>
                </c:pt>
                <c:pt idx="9">
                  <c:v>15567224.973829191</c:v>
                </c:pt>
                <c:pt idx="10">
                  <c:v>6930424.052582534</c:v>
                </c:pt>
                <c:pt idx="11">
                  <c:v>5817828.6505065728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9C9-4558-8F85-F6D1C768BAB1}"/>
            </c:ext>
          </c:extLst>
        </c:ser>
        <c:ser>
          <c:idx val="3"/>
          <c:order val="3"/>
          <c:tx>
            <c:strRef>
              <c:f>'GASTO X MESES'!$A$135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MESES'!$B$135:$M$135</c:f>
              <c:numCache>
                <c:formatCode>#,##0.00</c:formatCode>
                <c:ptCount val="12"/>
                <c:pt idx="0">
                  <c:v>5965161.1981712738</c:v>
                </c:pt>
                <c:pt idx="1">
                  <c:v>7068688.7441220284</c:v>
                </c:pt>
                <c:pt idx="2">
                  <c:v>2871650.1836389434</c:v>
                </c:pt>
                <c:pt idx="3">
                  <c:v>0</c:v>
                </c:pt>
                <c:pt idx="4">
                  <c:v>260397.19634589151</c:v>
                </c:pt>
                <c:pt idx="5">
                  <c:v>1687549.0354841161</c:v>
                </c:pt>
                <c:pt idx="6">
                  <c:v>26899799.11945495</c:v>
                </c:pt>
                <c:pt idx="7">
                  <c:v>32817319.958177768</c:v>
                </c:pt>
                <c:pt idx="8">
                  <c:v>17063223.179151125</c:v>
                </c:pt>
                <c:pt idx="9">
                  <c:v>7524405.9741197675</c:v>
                </c:pt>
                <c:pt idx="10">
                  <c:v>2693297.2729004314</c:v>
                </c:pt>
                <c:pt idx="11">
                  <c:v>2539421.2545947609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9C9-4558-8F85-F6D1C768BAB1}"/>
            </c:ext>
          </c:extLst>
        </c:ser>
        <c:ser>
          <c:idx val="4"/>
          <c:order val="4"/>
          <c:tx>
            <c:strRef>
              <c:f>'GASTO X MESES'!$A$136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MESES'!$B$136:$M$136</c:f>
              <c:numCache>
                <c:formatCode>#,##0.00</c:formatCode>
                <c:ptCount val="12"/>
                <c:pt idx="0">
                  <c:v>6531103.0062264334</c:v>
                </c:pt>
                <c:pt idx="1">
                  <c:v>7709462.3638554942</c:v>
                </c:pt>
                <c:pt idx="2">
                  <c:v>3204308.8746024794</c:v>
                </c:pt>
                <c:pt idx="3">
                  <c:v>0</c:v>
                </c:pt>
                <c:pt idx="4">
                  <c:v>280262.04803772684</c:v>
                </c:pt>
                <c:pt idx="5">
                  <c:v>1408487.4717057121</c:v>
                </c:pt>
                <c:pt idx="6">
                  <c:v>17449968.84382093</c:v>
                </c:pt>
                <c:pt idx="7">
                  <c:v>21420401.829685122</c:v>
                </c:pt>
                <c:pt idx="8">
                  <c:v>11202529.826091023</c:v>
                </c:pt>
                <c:pt idx="9">
                  <c:v>10228375.292637676</c:v>
                </c:pt>
                <c:pt idx="10">
                  <c:v>4067286.1664602365</c:v>
                </c:pt>
                <c:pt idx="11">
                  <c:v>3336915.3988279607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9C9-4558-8F85-F6D1C768BAB1}"/>
            </c:ext>
          </c:extLst>
        </c:ser>
        <c:ser>
          <c:idx val="5"/>
          <c:order val="5"/>
          <c:tx>
            <c:strRef>
              <c:f>'GASTO X MESES'!$A$137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MESES'!$B$137:$M$137</c:f>
              <c:numCache>
                <c:formatCode>#,##0.00</c:formatCode>
                <c:ptCount val="12"/>
                <c:pt idx="0">
                  <c:v>6200811.2388432426</c:v>
                </c:pt>
                <c:pt idx="1">
                  <c:v>7093300.8196130479</c:v>
                </c:pt>
                <c:pt idx="2">
                  <c:v>3186341.1256158617</c:v>
                </c:pt>
                <c:pt idx="3">
                  <c:v>0</c:v>
                </c:pt>
                <c:pt idx="4">
                  <c:v>373786.83821316884</c:v>
                </c:pt>
                <c:pt idx="5">
                  <c:v>1650456.7931433711</c:v>
                </c:pt>
                <c:pt idx="6">
                  <c:v>13596694.754472533</c:v>
                </c:pt>
                <c:pt idx="7">
                  <c:v>16671567.853569802</c:v>
                </c:pt>
                <c:pt idx="8">
                  <c:v>8884384.5604055673</c:v>
                </c:pt>
                <c:pt idx="9">
                  <c:v>7102739.9062588988</c:v>
                </c:pt>
                <c:pt idx="10">
                  <c:v>2253539.0367753622</c:v>
                </c:pt>
                <c:pt idx="11">
                  <c:v>1831591.0064394474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9C9-4558-8F85-F6D1C768BAB1}"/>
            </c:ext>
          </c:extLst>
        </c:ser>
        <c:ser>
          <c:idx val="6"/>
          <c:order val="6"/>
          <c:tx>
            <c:strRef>
              <c:f>'GASTO X MESES'!$A$138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MESES'!$B$138:$M$138</c:f>
              <c:numCache>
                <c:formatCode>#,##0.00</c:formatCode>
                <c:ptCount val="12"/>
                <c:pt idx="0">
                  <c:v>4167003.3258645921</c:v>
                </c:pt>
                <c:pt idx="1">
                  <c:v>4800975.5942979939</c:v>
                </c:pt>
                <c:pt idx="2">
                  <c:v>1577229.1056655971</c:v>
                </c:pt>
                <c:pt idx="3">
                  <c:v>0</c:v>
                </c:pt>
                <c:pt idx="4">
                  <c:v>306705.61854668229</c:v>
                </c:pt>
                <c:pt idx="5">
                  <c:v>798057.38562060031</c:v>
                </c:pt>
                <c:pt idx="6">
                  <c:v>2954723.5598036083</c:v>
                </c:pt>
                <c:pt idx="7">
                  <c:v>3247682.7176124994</c:v>
                </c:pt>
                <c:pt idx="8">
                  <c:v>1881337.251589457</c:v>
                </c:pt>
                <c:pt idx="9">
                  <c:v>2777713.1963755963</c:v>
                </c:pt>
                <c:pt idx="10">
                  <c:v>1200898.0187975725</c:v>
                </c:pt>
                <c:pt idx="11">
                  <c:v>1162637.6391296624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9C9-4558-8F85-F6D1C768B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87496"/>
        <c:axId val="540183968"/>
      </c:lineChart>
      <c:catAx>
        <c:axId val="54018749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39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4018396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7496"/>
        <c:crosses val="autoZero"/>
        <c:crossBetween val="midCat"/>
        <c:minorUnit val="16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44776829095108"/>
          <c:y val="7.7626558232917503E-2"/>
          <c:w val="0.21684060014886197"/>
          <c:h val="0.905177585474100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mensual del gasto turístico</a:t>
            </a:r>
          </a:p>
        </c:rich>
      </c:tx>
      <c:layout>
        <c:manualLayout>
          <c:xMode val="edge"/>
          <c:yMode val="edge"/>
          <c:x val="0.23207547169811321"/>
          <c:y val="3.8910497633578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98911618172557"/>
          <c:y val="0.36186770428015563"/>
          <c:w val="0.53860739356644594"/>
          <c:h val="0.443579766536964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E7D-46DF-9861-708B2D2DF7D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E7D-46DF-9861-708B2D2DF7D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E7D-46DF-9861-708B2D2DF7D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E7D-46DF-9861-708B2D2DF7D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E7D-46DF-9861-708B2D2DF7D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E7D-46DF-9861-708B2D2DF7D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AE7D-46DF-9861-708B2D2DF7D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AE7D-46DF-9861-708B2D2DF7D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AE7D-46DF-9861-708B2D2DF7D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AE7D-46DF-9861-708B2D2DF7D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AE7D-46DF-9861-708B2D2DF7D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AE7D-46DF-9861-708B2D2DF7D1}"/>
              </c:ext>
            </c:extLst>
          </c:dPt>
          <c:dLbls>
            <c:dLbl>
              <c:idx val="1"/>
              <c:layout>
                <c:manualLayout>
                  <c:x val="-2.6113999900955198E-3"/>
                  <c:y val="-7.062552978543051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E7D-46DF-9861-708B2D2DF7D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MESES'!$B$140:$M$140</c:f>
              <c:numCache>
                <c:formatCode>0%</c:formatCode>
                <c:ptCount val="12"/>
                <c:pt idx="0">
                  <c:v>0.1029132508172151</c:v>
                </c:pt>
                <c:pt idx="1">
                  <c:v>0.12079087836350265</c:v>
                </c:pt>
                <c:pt idx="2">
                  <c:v>5.2566286201195168E-2</c:v>
                </c:pt>
                <c:pt idx="3">
                  <c:v>0</c:v>
                </c:pt>
                <c:pt idx="4">
                  <c:v>4.8173013769072645E-3</c:v>
                </c:pt>
                <c:pt idx="5">
                  <c:v>2.4910699534977335E-2</c:v>
                </c:pt>
                <c:pt idx="6">
                  <c:v>0.18712486266709524</c:v>
                </c:pt>
                <c:pt idx="7">
                  <c:v>0.23585394070551097</c:v>
                </c:pt>
                <c:pt idx="8">
                  <c:v>0.11910392532120857</c:v>
                </c:pt>
                <c:pt idx="9">
                  <c:v>8.6485456230202748E-2</c:v>
                </c:pt>
                <c:pt idx="10">
                  <c:v>3.5220545752186395E-2</c:v>
                </c:pt>
                <c:pt idx="11">
                  <c:v>3.0212853029998477E-2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AE7D-46DF-9861-708B2D2DF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según el tipo de alojamiento</a:t>
            </a:r>
          </a:p>
        </c:rich>
      </c:tx>
      <c:layout>
        <c:manualLayout>
          <c:xMode val="edge"/>
          <c:yMode val="edge"/>
          <c:x val="0.22153846153846155"/>
          <c:y val="3.8759689922480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46153846153848"/>
          <c:y val="0.36821844801677572"/>
          <c:w val="0.43384615384615383"/>
          <c:h val="0.4341101702934619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D7-48C8-8D5B-8168B854770A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D7-48C8-8D5B-8168B854770A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D7-48C8-8D5B-8168B854770A}"/>
              </c:ext>
            </c:extLst>
          </c:dPt>
          <c:dLbls>
            <c:dLbl>
              <c:idx val="0"/>
              <c:layout>
                <c:manualLayout>
                  <c:x val="2.5437201907790145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017577693269806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437201907790145E-2"/>
                  <c:y val="-5.52416932824598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3593004769475353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5D7-48C8-8D5B-8168B85477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T.A.'!$B$10:$E$10</c:f>
              <c:strCache>
                <c:ptCount val="4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</c:strCache>
            </c:strRef>
          </c:cat>
          <c:val>
            <c:numRef>
              <c:f>'GASTO X T.A.'!$B$19:$E$19</c:f>
              <c:numCache>
                <c:formatCode>0%</c:formatCode>
                <c:ptCount val="4"/>
                <c:pt idx="0">
                  <c:v>0.70327538718116356</c:v>
                </c:pt>
                <c:pt idx="1">
                  <c:v>3.1269172450789626E-2</c:v>
                </c:pt>
                <c:pt idx="2">
                  <c:v>0.17094647223071335</c:v>
                </c:pt>
                <c:pt idx="3">
                  <c:v>9.4508968137333546E-2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5D7-48C8-8D5B-8168B8547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según el tipo de alojamiento utilizado</a:t>
            </a:r>
          </a:p>
        </c:rich>
      </c:tx>
      <c:layout>
        <c:manualLayout>
          <c:xMode val="edge"/>
          <c:yMode val="edge"/>
          <c:x val="0.32651182323139838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18616650897825"/>
          <c:y val="0.23333396629222627"/>
          <c:w val="0.69953520146039305"/>
          <c:h val="0.6555573338686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T.A.'!$B$10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T.A.'!$B$11:$B$17</c:f>
              <c:numCache>
                <c:formatCode>#,##0.00</c:formatCode>
                <c:ptCount val="7"/>
                <c:pt idx="0">
                  <c:v>129594098.40011868</c:v>
                </c:pt>
                <c:pt idx="1">
                  <c:v>88113746.664022714</c:v>
                </c:pt>
                <c:pt idx="2">
                  <c:v>24432094.312706716</c:v>
                </c:pt>
                <c:pt idx="3">
                  <c:v>42231578.020472027</c:v>
                </c:pt>
                <c:pt idx="4">
                  <c:v>18992936.537486289</c:v>
                </c:pt>
                <c:pt idx="5">
                  <c:v>24631441.768835828</c:v>
                </c:pt>
                <c:pt idx="6">
                  <c:v>8193554.7268967135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4C-43FB-8B6F-B5C873CBD15E}"/>
            </c:ext>
          </c:extLst>
        </c:ser>
        <c:ser>
          <c:idx val="1"/>
          <c:order val="1"/>
          <c:tx>
            <c:strRef>
              <c:f>'GASTO X T.A.'!$C$10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T.A.'!$C$11:$C$17</c:f>
              <c:numCache>
                <c:formatCode>#,##0.00</c:formatCode>
                <c:ptCount val="7"/>
                <c:pt idx="0">
                  <c:v>5287453.9834237155</c:v>
                </c:pt>
                <c:pt idx="1">
                  <c:v>3545300.9644682142</c:v>
                </c:pt>
                <c:pt idx="2">
                  <c:v>2034286.3748421662</c:v>
                </c:pt>
                <c:pt idx="3">
                  <c:v>2636628.7735496173</c:v>
                </c:pt>
                <c:pt idx="4">
                  <c:v>724661.956959798</c:v>
                </c:pt>
                <c:pt idx="5">
                  <c:v>669131.47076484561</c:v>
                </c:pt>
                <c:pt idx="6">
                  <c:v>50259.790728846034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4C-43FB-8B6F-B5C873CBD15E}"/>
            </c:ext>
          </c:extLst>
        </c:ser>
        <c:ser>
          <c:idx val="2"/>
          <c:order val="2"/>
          <c:tx>
            <c:strRef>
              <c:f>'GASTO X T.A.'!$D$10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T.A.'!$D$11:$D$17</c:f>
              <c:numCache>
                <c:formatCode>#,##0.00</c:formatCode>
                <c:ptCount val="7"/>
                <c:pt idx="0">
                  <c:v>33978623.504096977</c:v>
                </c:pt>
                <c:pt idx="1">
                  <c:v>20920473.700442057</c:v>
                </c:pt>
                <c:pt idx="2">
                  <c:v>7545986.1880976716</c:v>
                </c:pt>
                <c:pt idx="3">
                  <c:v>8663426.8030609731</c:v>
                </c:pt>
                <c:pt idx="4">
                  <c:v>3428842.7296086824</c:v>
                </c:pt>
                <c:pt idx="5">
                  <c:v>4978729.6444608755</c:v>
                </c:pt>
                <c:pt idx="6">
                  <c:v>2202120.0003997269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74C-43FB-8B6F-B5C873CBD15E}"/>
            </c:ext>
          </c:extLst>
        </c:ser>
        <c:ser>
          <c:idx val="3"/>
          <c:order val="3"/>
          <c:tx>
            <c:strRef>
              <c:f>'GASTO X T.A.'!$E$10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T.A.'!$E$11:$E$17</c:f>
              <c:numCache>
                <c:formatCode>#,##0.00</c:formatCode>
                <c:ptCount val="7"/>
                <c:pt idx="0">
                  <c:v>13735163.171304053</c:v>
                </c:pt>
                <c:pt idx="1">
                  <c:v>12931502.439423794</c:v>
                </c:pt>
                <c:pt idx="2">
                  <c:v>4791166.3624894749</c:v>
                </c:pt>
                <c:pt idx="3">
                  <c:v>6973965.9158608457</c:v>
                </c:pt>
                <c:pt idx="4">
                  <c:v>2629552.9785698703</c:v>
                </c:pt>
                <c:pt idx="5">
                  <c:v>2058806.1566916034</c:v>
                </c:pt>
                <c:pt idx="6">
                  <c:v>2058330.1486556414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76-47A9-9AB6-4785CEAA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191024"/>
        <c:axId val="540182008"/>
      </c:barChart>
      <c:catAx>
        <c:axId val="540191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2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0182008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1024"/>
        <c:crosses val="autoZero"/>
        <c:crossBetween val="between"/>
        <c:min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9534968196289722E-2"/>
          <c:y val="0.11338269368800852"/>
          <c:w val="0.9623982592436463"/>
          <c:h val="8.054830061549787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29391876863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37014576957213E-2"/>
          <c:y val="0.29670435805988887"/>
          <c:w val="0.70034275853102534"/>
          <c:h val="0.55677854845806307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T.A.'!$A$86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T.A.'!$B$86:$M$86</c:f>
              <c:numCache>
                <c:formatCode>#,##0.00</c:formatCode>
                <c:ptCount val="12"/>
                <c:pt idx="0">
                  <c:v>21291815.86838261</c:v>
                </c:pt>
                <c:pt idx="1">
                  <c:v>23967869.729498308</c:v>
                </c:pt>
                <c:pt idx="2">
                  <c:v>10751447.677926401</c:v>
                </c:pt>
                <c:pt idx="3">
                  <c:v>0</c:v>
                </c:pt>
                <c:pt idx="4">
                  <c:v>1082833.083337226</c:v>
                </c:pt>
                <c:pt idx="5">
                  <c:v>4483964.5444795471</c:v>
                </c:pt>
                <c:pt idx="6">
                  <c:v>16332067.341772139</c:v>
                </c:pt>
                <c:pt idx="7">
                  <c:v>21772820.444753367</c:v>
                </c:pt>
                <c:pt idx="8">
                  <c:v>12561409.020737572</c:v>
                </c:pt>
                <c:pt idx="9">
                  <c:v>9067523.3170379177</c:v>
                </c:pt>
                <c:pt idx="10">
                  <c:v>4523686.7084834827</c:v>
                </c:pt>
                <c:pt idx="11">
                  <c:v>3758660.6637100941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4F-4979-8CED-1B72DE2F5A0E}"/>
            </c:ext>
          </c:extLst>
        </c:ser>
        <c:ser>
          <c:idx val="1"/>
          <c:order val="1"/>
          <c:tx>
            <c:strRef>
              <c:f>'GASTO X T.A.'!$A$87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T.A.'!$B$87:$M$87</c:f>
              <c:numCache>
                <c:formatCode>#,##0.00</c:formatCode>
                <c:ptCount val="12"/>
                <c:pt idx="0">
                  <c:v>14944704.672603011</c:v>
                </c:pt>
                <c:pt idx="1">
                  <c:v>17014797.242589988</c:v>
                </c:pt>
                <c:pt idx="2">
                  <c:v>7939452.6865173224</c:v>
                </c:pt>
                <c:pt idx="3">
                  <c:v>0</c:v>
                </c:pt>
                <c:pt idx="4">
                  <c:v>812328.21491947863</c:v>
                </c:pt>
                <c:pt idx="5">
                  <c:v>3341173.8785599936</c:v>
                </c:pt>
                <c:pt idx="6">
                  <c:v>10106976.866322078</c:v>
                </c:pt>
                <c:pt idx="7">
                  <c:v>13147249.555812096</c:v>
                </c:pt>
                <c:pt idx="8">
                  <c:v>7847855.0434962818</c:v>
                </c:pt>
                <c:pt idx="9">
                  <c:v>6798729.9348778101</c:v>
                </c:pt>
                <c:pt idx="10">
                  <c:v>3381728.3025067328</c:v>
                </c:pt>
                <c:pt idx="11">
                  <c:v>2778750.2658179225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4F-4979-8CED-1B72DE2F5A0E}"/>
            </c:ext>
          </c:extLst>
        </c:ser>
        <c:ser>
          <c:idx val="2"/>
          <c:order val="2"/>
          <c:tx>
            <c:strRef>
              <c:f>'GASTO X T.A.'!$A$88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T.A.'!$B$88:$M$88</c:f>
              <c:numCache>
                <c:formatCode>#,##0.00</c:formatCode>
                <c:ptCount val="12"/>
                <c:pt idx="0">
                  <c:v>2973913.7027448923</c:v>
                </c:pt>
                <c:pt idx="1">
                  <c:v>3419624.6976872133</c:v>
                </c:pt>
                <c:pt idx="2">
                  <c:v>1280179.1167291312</c:v>
                </c:pt>
                <c:pt idx="3">
                  <c:v>0</c:v>
                </c:pt>
                <c:pt idx="4">
                  <c:v>141386.14083356879</c:v>
                </c:pt>
                <c:pt idx="5">
                  <c:v>660579.91849169543</c:v>
                </c:pt>
                <c:pt idx="6">
                  <c:v>4527193.2407274749</c:v>
                </c:pt>
                <c:pt idx="7">
                  <c:v>5488143.1244500335</c:v>
                </c:pt>
                <c:pt idx="8">
                  <c:v>3243416.3086660872</c:v>
                </c:pt>
                <c:pt idx="9">
                  <c:v>1466106.3550808767</c:v>
                </c:pt>
                <c:pt idx="10">
                  <c:v>633211.75410673919</c:v>
                </c:pt>
                <c:pt idx="11">
                  <c:v>598339.95318900154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14F-4979-8CED-1B72DE2F5A0E}"/>
            </c:ext>
          </c:extLst>
        </c:ser>
        <c:ser>
          <c:idx val="3"/>
          <c:order val="3"/>
          <c:tx>
            <c:strRef>
              <c:f>'GASTO X T.A.'!$A$89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T.A.'!$B$89:$M$89</c:f>
              <c:numCache>
                <c:formatCode>#,##0.00</c:formatCode>
                <c:ptCount val="12"/>
                <c:pt idx="0">
                  <c:v>7027553.1273347614</c:v>
                </c:pt>
                <c:pt idx="1">
                  <c:v>8071126.0991375269</c:v>
                </c:pt>
                <c:pt idx="2">
                  <c:v>3280552.7985765301</c:v>
                </c:pt>
                <c:pt idx="3">
                  <c:v>0</c:v>
                </c:pt>
                <c:pt idx="4">
                  <c:v>366311.24331413687</c:v>
                </c:pt>
                <c:pt idx="5">
                  <c:v>1542125.4865642628</c:v>
                </c:pt>
                <c:pt idx="6">
                  <c:v>4104484.8244423899</c:v>
                </c:pt>
                <c:pt idx="7">
                  <c:v>5212027.6073463652</c:v>
                </c:pt>
                <c:pt idx="8">
                  <c:v>3092222.0905243265</c:v>
                </c:pt>
                <c:pt idx="9">
                  <c:v>5056951.7915405231</c:v>
                </c:pt>
                <c:pt idx="10">
                  <c:v>2486809.4044248704</c:v>
                </c:pt>
                <c:pt idx="11">
                  <c:v>1991413.5472663294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14F-4979-8CED-1B72DE2F5A0E}"/>
            </c:ext>
          </c:extLst>
        </c:ser>
        <c:ser>
          <c:idx val="4"/>
          <c:order val="4"/>
          <c:tx>
            <c:strRef>
              <c:f>'GASTO X T.A.'!$A$90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T.A.'!$B$90:$M$90</c:f>
              <c:numCache>
                <c:formatCode>#,##0.00</c:formatCode>
                <c:ptCount val="12"/>
                <c:pt idx="0">
                  <c:v>3159555.8622604581</c:v>
                </c:pt>
                <c:pt idx="1">
                  <c:v>3561283.0242769676</c:v>
                </c:pt>
                <c:pt idx="2">
                  <c:v>1601938.1532300948</c:v>
                </c:pt>
                <c:pt idx="3">
                  <c:v>0</c:v>
                </c:pt>
                <c:pt idx="4">
                  <c:v>258261.98238882326</c:v>
                </c:pt>
                <c:pt idx="5">
                  <c:v>823166.66150968173</c:v>
                </c:pt>
                <c:pt idx="6">
                  <c:v>2568576.0587397581</c:v>
                </c:pt>
                <c:pt idx="7">
                  <c:v>3035295.8121566586</c:v>
                </c:pt>
                <c:pt idx="8">
                  <c:v>1918431.6724596201</c:v>
                </c:pt>
                <c:pt idx="9">
                  <c:v>1134844.1314964183</c:v>
                </c:pt>
                <c:pt idx="10">
                  <c:v>512357.01568626636</c:v>
                </c:pt>
                <c:pt idx="11">
                  <c:v>419226.16328153742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14F-4979-8CED-1B72DE2F5A0E}"/>
            </c:ext>
          </c:extLst>
        </c:ser>
        <c:ser>
          <c:idx val="5"/>
          <c:order val="5"/>
          <c:tx>
            <c:strRef>
              <c:f>'GASTO X T.A.'!$A$91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T.A.'!$B$91:$M$91</c:f>
              <c:numCache>
                <c:formatCode>#,##0.00</c:formatCode>
                <c:ptCount val="12"/>
                <c:pt idx="0">
                  <c:v>3765093.3320049844</c:v>
                </c:pt>
                <c:pt idx="1">
                  <c:v>4214756.6430954197</c:v>
                </c:pt>
                <c:pt idx="2">
                  <c:v>1550024.2153217013</c:v>
                </c:pt>
                <c:pt idx="3">
                  <c:v>0</c:v>
                </c:pt>
                <c:pt idx="4">
                  <c:v>205373.95592805103</c:v>
                </c:pt>
                <c:pt idx="5">
                  <c:v>709484.93362593779</c:v>
                </c:pt>
                <c:pt idx="6">
                  <c:v>3205333.947641294</c:v>
                </c:pt>
                <c:pt idx="7">
                  <c:v>3819869.4336312083</c:v>
                </c:pt>
                <c:pt idx="8">
                  <c:v>2110853.8885697946</c:v>
                </c:pt>
                <c:pt idx="9">
                  <c:v>2767631.4908739757</c:v>
                </c:pt>
                <c:pt idx="10">
                  <c:v>1257134.5987173305</c:v>
                </c:pt>
                <c:pt idx="11">
                  <c:v>1025885.3294261337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14F-4979-8CED-1B72DE2F5A0E}"/>
            </c:ext>
          </c:extLst>
        </c:ser>
        <c:ser>
          <c:idx val="6"/>
          <c:order val="6"/>
          <c:tx>
            <c:strRef>
              <c:f>'GASTO X T.A.'!$A$92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T.A.'!$B$92:$M$92</c:f>
              <c:numCache>
                <c:formatCode>#,##0.00</c:formatCode>
                <c:ptCount val="12"/>
                <c:pt idx="0">
                  <c:v>2303616.0701163257</c:v>
                </c:pt>
                <c:pt idx="1">
                  <c:v>2366010.577204233</c:v>
                </c:pt>
                <c:pt idx="2">
                  <c:v>959696.00531974761</c:v>
                </c:pt>
                <c:pt idx="3">
                  <c:v>0</c:v>
                </c:pt>
                <c:pt idx="4">
                  <c:v>131110.22850929771</c:v>
                </c:pt>
                <c:pt idx="5">
                  <c:v>318769.07714699453</c:v>
                </c:pt>
                <c:pt idx="6">
                  <c:v>499822.01255050336</c:v>
                </c:pt>
                <c:pt idx="7">
                  <c:v>430973.42129347369</c:v>
                </c:pt>
                <c:pt idx="8">
                  <c:v>353381.3826344501</c:v>
                </c:pt>
                <c:pt idx="9">
                  <c:v>420655.18298786005</c:v>
                </c:pt>
                <c:pt idx="10">
                  <c:v>211164.31724808889</c:v>
                </c:pt>
                <c:pt idx="11">
                  <c:v>198356.45188573888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14F-4979-8CED-1B72DE2F5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83184"/>
        <c:axId val="540185144"/>
      </c:lineChart>
      <c:catAx>
        <c:axId val="54018318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51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401851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3184"/>
        <c:crosses val="autoZero"/>
        <c:crossBetween val="midCat"/>
        <c:minorUnit val="14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284609729529142"/>
          <c:y val="7.1355582331567982E-2"/>
          <c:w val="0.21355932203389827"/>
          <c:h val="0.774344240593836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campings de turismo</a:t>
            </a:r>
          </a:p>
        </c:rich>
      </c:tx>
      <c:layout>
        <c:manualLayout>
          <c:xMode val="edge"/>
          <c:yMode val="edge"/>
          <c:x val="0.32191787890920415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61673542879095E-2"/>
          <c:y val="0.27106324069668863"/>
          <c:w val="0.70462358223842769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T.A.'!$A$187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T.A.'!$B$187:$M$187</c:f>
              <c:numCache>
                <c:formatCode>#,##0.00</c:formatCode>
                <c:ptCount val="12"/>
                <c:pt idx="0">
                  <c:v>102576.27662128501</c:v>
                </c:pt>
                <c:pt idx="1">
                  <c:v>173684.0378694325</c:v>
                </c:pt>
                <c:pt idx="2">
                  <c:v>71362.634495884457</c:v>
                </c:pt>
                <c:pt idx="3">
                  <c:v>0</c:v>
                </c:pt>
                <c:pt idx="4">
                  <c:v>4449.6692006621633</c:v>
                </c:pt>
                <c:pt idx="5">
                  <c:v>283376.52634435333</c:v>
                </c:pt>
                <c:pt idx="6">
                  <c:v>1673779.3569173971</c:v>
                </c:pt>
                <c:pt idx="7">
                  <c:v>2531919.1986892633</c:v>
                </c:pt>
                <c:pt idx="8">
                  <c:v>354290.13963432773</c:v>
                </c:pt>
                <c:pt idx="9">
                  <c:v>77097.92496858057</c:v>
                </c:pt>
                <c:pt idx="10">
                  <c:v>12424.64262470953</c:v>
                </c:pt>
                <c:pt idx="11">
                  <c:v>2493.5760578185514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99-4A23-8FE7-DC5FE51DA1C4}"/>
            </c:ext>
          </c:extLst>
        </c:ser>
        <c:ser>
          <c:idx val="1"/>
          <c:order val="1"/>
          <c:tx>
            <c:strRef>
              <c:f>'GASTO X T.A.'!$A$188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T.A.'!$B$188:$M$188</c:f>
              <c:numCache>
                <c:formatCode>#,##0.00</c:formatCode>
                <c:ptCount val="12"/>
                <c:pt idx="0">
                  <c:v>63772.604849035924</c:v>
                </c:pt>
                <c:pt idx="1">
                  <c:v>108202.35585286132</c:v>
                </c:pt>
                <c:pt idx="2">
                  <c:v>53494.488404697149</c:v>
                </c:pt>
                <c:pt idx="3">
                  <c:v>0</c:v>
                </c:pt>
                <c:pt idx="4">
                  <c:v>4437.5130397365801</c:v>
                </c:pt>
                <c:pt idx="5">
                  <c:v>210504.66790356557</c:v>
                </c:pt>
                <c:pt idx="6">
                  <c:v>1183360.4761954064</c:v>
                </c:pt>
                <c:pt idx="7">
                  <c:v>1605439.0478637544</c:v>
                </c:pt>
                <c:pt idx="8">
                  <c:v>284741.52124374668</c:v>
                </c:pt>
                <c:pt idx="9">
                  <c:v>26058.880561985585</c:v>
                </c:pt>
                <c:pt idx="10">
                  <c:v>4259.9401162918857</c:v>
                </c:pt>
                <c:pt idx="11">
                  <c:v>1029.4684371325686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99-4A23-8FE7-DC5FE51DA1C4}"/>
            </c:ext>
          </c:extLst>
        </c:ser>
        <c:ser>
          <c:idx val="2"/>
          <c:order val="2"/>
          <c:tx>
            <c:strRef>
              <c:f>'GASTO X T.A.'!$A$189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T.A.'!$B$189:$M$189</c:f>
              <c:numCache>
                <c:formatCode>#,##0.00</c:formatCode>
                <c:ptCount val="12"/>
                <c:pt idx="0">
                  <c:v>29360.913914381639</c:v>
                </c:pt>
                <c:pt idx="1">
                  <c:v>56162.255990336918</c:v>
                </c:pt>
                <c:pt idx="2">
                  <c:v>25633.418303114977</c:v>
                </c:pt>
                <c:pt idx="3">
                  <c:v>0</c:v>
                </c:pt>
                <c:pt idx="4">
                  <c:v>2993.8794790473839</c:v>
                </c:pt>
                <c:pt idx="5">
                  <c:v>153046.51779722617</c:v>
                </c:pt>
                <c:pt idx="6">
                  <c:v>684543.97707955132</c:v>
                </c:pt>
                <c:pt idx="7">
                  <c:v>849831.30621916987</c:v>
                </c:pt>
                <c:pt idx="8">
                  <c:v>164176.71455262415</c:v>
                </c:pt>
                <c:pt idx="9">
                  <c:v>56608.126434410311</c:v>
                </c:pt>
                <c:pt idx="10">
                  <c:v>9805.4629482955206</c:v>
                </c:pt>
                <c:pt idx="11">
                  <c:v>2123.8021240081202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99-4A23-8FE7-DC5FE51DA1C4}"/>
            </c:ext>
          </c:extLst>
        </c:ser>
        <c:ser>
          <c:idx val="3"/>
          <c:order val="3"/>
          <c:tx>
            <c:strRef>
              <c:f>'GASTO X T.A.'!$A$190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T.A.'!$B$190:$M$190</c:f>
              <c:numCache>
                <c:formatCode>#,##0.00</c:formatCode>
                <c:ptCount val="12"/>
                <c:pt idx="0">
                  <c:v>45490.434980678736</c:v>
                </c:pt>
                <c:pt idx="1">
                  <c:v>68832.213908245511</c:v>
                </c:pt>
                <c:pt idx="2">
                  <c:v>45210.723640618431</c:v>
                </c:pt>
                <c:pt idx="3">
                  <c:v>0</c:v>
                </c:pt>
                <c:pt idx="4">
                  <c:v>2947.7943617922879</c:v>
                </c:pt>
                <c:pt idx="5">
                  <c:v>131786.45547297</c:v>
                </c:pt>
                <c:pt idx="6">
                  <c:v>862269.39611640514</c:v>
                </c:pt>
                <c:pt idx="7">
                  <c:v>1229901.5029955707</c:v>
                </c:pt>
                <c:pt idx="8">
                  <c:v>185613.92828152463</c:v>
                </c:pt>
                <c:pt idx="9">
                  <c:v>53059.376252444694</c:v>
                </c:pt>
                <c:pt idx="10">
                  <c:v>9451.15263228396</c:v>
                </c:pt>
                <c:pt idx="11">
                  <c:v>2065.7949070827722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699-4A23-8FE7-DC5FE51DA1C4}"/>
            </c:ext>
          </c:extLst>
        </c:ser>
        <c:ser>
          <c:idx val="4"/>
          <c:order val="4"/>
          <c:tx>
            <c:strRef>
              <c:f>'GASTO X T.A.'!$A$191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T.A.'!$B$191:$M$191</c:f>
              <c:numCache>
                <c:formatCode>#,##0.00</c:formatCode>
                <c:ptCount val="12"/>
                <c:pt idx="0">
                  <c:v>4017.1885946308435</c:v>
                </c:pt>
                <c:pt idx="1">
                  <c:v>8735.8847528653223</c:v>
                </c:pt>
                <c:pt idx="2">
                  <c:v>3660.8744463790717</c:v>
                </c:pt>
                <c:pt idx="3">
                  <c:v>0</c:v>
                </c:pt>
                <c:pt idx="4">
                  <c:v>56.530206944000859</c:v>
                </c:pt>
                <c:pt idx="5">
                  <c:v>69424.056669855388</c:v>
                </c:pt>
                <c:pt idx="6">
                  <c:v>235656.78188273354</c:v>
                </c:pt>
                <c:pt idx="7">
                  <c:v>347909.81803507532</c:v>
                </c:pt>
                <c:pt idx="8">
                  <c:v>52818.281409246294</c:v>
                </c:pt>
                <c:pt idx="9">
                  <c:v>1701.0685160638975</c:v>
                </c:pt>
                <c:pt idx="10">
                  <c:v>588.69210076876925</c:v>
                </c:pt>
                <c:pt idx="11">
                  <c:v>92.780345235655858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699-4A23-8FE7-DC5FE51DA1C4}"/>
            </c:ext>
          </c:extLst>
        </c:ser>
        <c:ser>
          <c:idx val="5"/>
          <c:order val="5"/>
          <c:tx>
            <c:strRef>
              <c:f>'GASTO X T.A.'!$A$192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T.A.'!$B$192:$M$192</c:f>
              <c:numCache>
                <c:formatCode>#,##0.00</c:formatCode>
                <c:ptCount val="12"/>
                <c:pt idx="0">
                  <c:v>7250.8011370801405</c:v>
                </c:pt>
                <c:pt idx="1">
                  <c:v>9218.5247018023038</c:v>
                </c:pt>
                <c:pt idx="2">
                  <c:v>9467.1846511854346</c:v>
                </c:pt>
                <c:pt idx="3">
                  <c:v>0</c:v>
                </c:pt>
                <c:pt idx="4">
                  <c:v>19.497268701790194</c:v>
                </c:pt>
                <c:pt idx="5">
                  <c:v>23340.50503905915</c:v>
                </c:pt>
                <c:pt idx="6">
                  <c:v>221996.17181197088</c:v>
                </c:pt>
                <c:pt idx="7">
                  <c:v>329512.14386590611</c:v>
                </c:pt>
                <c:pt idx="8">
                  <c:v>52372.398869107172</c:v>
                </c:pt>
                <c:pt idx="9">
                  <c:v>13098.574048639799</c:v>
                </c:pt>
                <c:pt idx="10">
                  <c:v>2442.0003116950129</c:v>
                </c:pt>
                <c:pt idx="11">
                  <c:v>413.6690596977686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699-4A23-8FE7-DC5FE51DA1C4}"/>
            </c:ext>
          </c:extLst>
        </c:ser>
        <c:ser>
          <c:idx val="6"/>
          <c:order val="6"/>
          <c:tx>
            <c:strRef>
              <c:f>'GASTO X T.A.'!$A$193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T.A.'!$B$193:$M$193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21334.559139540423</c:v>
                </c:pt>
                <c:pt idx="7">
                  <c:v>23486.150687287914</c:v>
                </c:pt>
                <c:pt idx="8">
                  <c:v>5439.0809020176976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699-4A23-8FE7-DC5FE51D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89848"/>
        <c:axId val="540186320"/>
      </c:lineChart>
      <c:catAx>
        <c:axId val="54018984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63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401863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89848"/>
        <c:crosses val="autoZero"/>
        <c:crossBetween val="midCat"/>
        <c:minorUnit val="12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13558957020863"/>
          <c:y val="3.3451957295373674E-2"/>
          <c:w val="0.21271186440677969"/>
          <c:h val="0.82928937743305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PROV'!$C$390:$N$390</c:f>
              <c:numCache>
                <c:formatCode>General</c:formatCode>
                <c:ptCount val="12"/>
                <c:pt idx="0">
                  <c:v>12811</c:v>
                </c:pt>
                <c:pt idx="1">
                  <c:v>15590</c:v>
                </c:pt>
                <c:pt idx="2">
                  <c:v>20431</c:v>
                </c:pt>
                <c:pt idx="3">
                  <c:v>32964</c:v>
                </c:pt>
                <c:pt idx="4">
                  <c:v>26771</c:v>
                </c:pt>
                <c:pt idx="5">
                  <c:v>26819</c:v>
                </c:pt>
                <c:pt idx="6">
                  <c:v>37338</c:v>
                </c:pt>
                <c:pt idx="7">
                  <c:v>57232</c:v>
                </c:pt>
                <c:pt idx="8">
                  <c:v>31986</c:v>
                </c:pt>
                <c:pt idx="9">
                  <c:v>32603</c:v>
                </c:pt>
                <c:pt idx="10">
                  <c:v>22846</c:v>
                </c:pt>
                <c:pt idx="11">
                  <c:v>19184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40-48A4-8821-554A686F3C7E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PROV'!$C$389:$N$389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PROV'!$C$391:$N$391</c:f>
              <c:numCache>
                <c:formatCode>General</c:formatCode>
                <c:ptCount val="12"/>
                <c:pt idx="0">
                  <c:v>22979</c:v>
                </c:pt>
                <c:pt idx="1">
                  <c:v>25378</c:v>
                </c:pt>
                <c:pt idx="2">
                  <c:v>34724</c:v>
                </c:pt>
                <c:pt idx="3">
                  <c:v>62505</c:v>
                </c:pt>
                <c:pt idx="4">
                  <c:v>47559</c:v>
                </c:pt>
                <c:pt idx="5">
                  <c:v>47783</c:v>
                </c:pt>
                <c:pt idx="6">
                  <c:v>72980</c:v>
                </c:pt>
                <c:pt idx="7">
                  <c:v>144293</c:v>
                </c:pt>
                <c:pt idx="8">
                  <c:v>54098</c:v>
                </c:pt>
                <c:pt idx="9">
                  <c:v>58291</c:v>
                </c:pt>
                <c:pt idx="10">
                  <c:v>39036</c:v>
                </c:pt>
                <c:pt idx="11">
                  <c:v>35991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40-48A4-8821-554A686F3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478320"/>
        <c:axId val="318483808"/>
      </c:barChart>
      <c:catAx>
        <c:axId val="31847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8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8483808"/>
        <c:scaling>
          <c:orientation val="minMax"/>
          <c:max val="1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78320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de turismo rural</a:t>
            </a:r>
          </a:p>
        </c:rich>
      </c:tx>
      <c:layout>
        <c:manualLayout>
          <c:xMode val="edge"/>
          <c:yMode val="edge"/>
          <c:x val="0.30993158058632503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T.A.'!$A$288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T.A.'!$B$288:$M$288</c:f>
              <c:numCache>
                <c:formatCode>#,##0.00</c:formatCode>
                <c:ptCount val="12"/>
                <c:pt idx="0">
                  <c:v>2652896.957565112</c:v>
                </c:pt>
                <c:pt idx="1">
                  <c:v>3747599.6339903055</c:v>
                </c:pt>
                <c:pt idx="2">
                  <c:v>1199267.3385326611</c:v>
                </c:pt>
                <c:pt idx="3">
                  <c:v>0</c:v>
                </c:pt>
                <c:pt idx="4">
                  <c:v>57657.996123752142</c:v>
                </c:pt>
                <c:pt idx="5">
                  <c:v>712190.98260606779</c:v>
                </c:pt>
                <c:pt idx="6">
                  <c:v>8301784.4547243752</c:v>
                </c:pt>
                <c:pt idx="7">
                  <c:v>11808201.712999923</c:v>
                </c:pt>
                <c:pt idx="8">
                  <c:v>3262428.3977022045</c:v>
                </c:pt>
                <c:pt idx="9">
                  <c:v>1416364.7638170228</c:v>
                </c:pt>
                <c:pt idx="10">
                  <c:v>296691.82503699238</c:v>
                </c:pt>
                <c:pt idx="11">
                  <c:v>523539.44099855848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A-4BBD-9623-8CFA339E0EE1}"/>
            </c:ext>
          </c:extLst>
        </c:ser>
        <c:ser>
          <c:idx val="1"/>
          <c:order val="1"/>
          <c:tx>
            <c:strRef>
              <c:f>'GASTO X T.A.'!$A$289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T.A.'!$B$289:$M$289</c:f>
              <c:numCache>
                <c:formatCode>#,##0.00</c:formatCode>
                <c:ptCount val="12"/>
                <c:pt idx="0">
                  <c:v>1984034.5003310852</c:v>
                </c:pt>
                <c:pt idx="1">
                  <c:v>2883313.0818854659</c:v>
                </c:pt>
                <c:pt idx="2">
                  <c:v>910436.59182165423</c:v>
                </c:pt>
                <c:pt idx="3">
                  <c:v>0</c:v>
                </c:pt>
                <c:pt idx="4">
                  <c:v>49358.56168708585</c:v>
                </c:pt>
                <c:pt idx="5">
                  <c:v>588566.72338904068</c:v>
                </c:pt>
                <c:pt idx="6">
                  <c:v>4481600.0497186566</c:v>
                </c:pt>
                <c:pt idx="7">
                  <c:v>6675957.4236264769</c:v>
                </c:pt>
                <c:pt idx="8">
                  <c:v>1768270.0280817735</c:v>
                </c:pt>
                <c:pt idx="9">
                  <c:v>1060961.0537264049</c:v>
                </c:pt>
                <c:pt idx="10">
                  <c:v>197681.52095650346</c:v>
                </c:pt>
                <c:pt idx="11">
                  <c:v>320294.16521790711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4A-4BBD-9623-8CFA339E0EE1}"/>
            </c:ext>
          </c:extLst>
        </c:ser>
        <c:ser>
          <c:idx val="2"/>
          <c:order val="2"/>
          <c:tx>
            <c:strRef>
              <c:f>'GASTO X T.A.'!$A$290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T.A.'!$B$290:$M$290</c:f>
              <c:numCache>
                <c:formatCode>#,##0.00</c:formatCode>
                <c:ptCount val="12"/>
                <c:pt idx="0">
                  <c:v>537784.60863414779</c:v>
                </c:pt>
                <c:pt idx="1">
                  <c:v>777501.91762396612</c:v>
                </c:pt>
                <c:pt idx="2">
                  <c:v>236535.48321230419</c:v>
                </c:pt>
                <c:pt idx="3">
                  <c:v>0</c:v>
                </c:pt>
                <c:pt idx="4">
                  <c:v>10273.502473082752</c:v>
                </c:pt>
                <c:pt idx="5">
                  <c:v>188448.36650681071</c:v>
                </c:pt>
                <c:pt idx="6">
                  <c:v>1949734.6420880179</c:v>
                </c:pt>
                <c:pt idx="7">
                  <c:v>2610912.7597227478</c:v>
                </c:pt>
                <c:pt idx="8">
                  <c:v>704148.17100571224</c:v>
                </c:pt>
                <c:pt idx="9">
                  <c:v>305515.81230769592</c:v>
                </c:pt>
                <c:pt idx="10">
                  <c:v>75890.471116684887</c:v>
                </c:pt>
                <c:pt idx="11">
                  <c:v>149240.45340650112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64A-4BBD-9623-8CFA339E0EE1}"/>
            </c:ext>
          </c:extLst>
        </c:ser>
        <c:ser>
          <c:idx val="3"/>
          <c:order val="3"/>
          <c:tx>
            <c:strRef>
              <c:f>'GASTO X T.A.'!$A$291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T.A.'!$B$291:$M$291</c:f>
              <c:numCache>
                <c:formatCode>#,##0.00</c:formatCode>
                <c:ptCount val="12"/>
                <c:pt idx="0">
                  <c:v>1033519.8618322525</c:v>
                </c:pt>
                <c:pt idx="1">
                  <c:v>1435458.0512236315</c:v>
                </c:pt>
                <c:pt idx="2">
                  <c:v>476214.2572266052</c:v>
                </c:pt>
                <c:pt idx="3">
                  <c:v>0</c:v>
                </c:pt>
                <c:pt idx="4">
                  <c:v>23103.150400343176</c:v>
                </c:pt>
                <c:pt idx="5">
                  <c:v>283043.35379298875</c:v>
                </c:pt>
                <c:pt idx="6">
                  <c:v>1715389.9725632118</c:v>
                </c:pt>
                <c:pt idx="7">
                  <c:v>2407108.0540464446</c:v>
                </c:pt>
                <c:pt idx="8">
                  <c:v>700708.30984258989</c:v>
                </c:pt>
                <c:pt idx="9">
                  <c:v>339215.95407640876</c:v>
                </c:pt>
                <c:pt idx="10">
                  <c:v>90953.194919692149</c:v>
                </c:pt>
                <c:pt idx="11">
                  <c:v>158712.64313680446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64A-4BBD-9623-8CFA339E0EE1}"/>
            </c:ext>
          </c:extLst>
        </c:ser>
        <c:ser>
          <c:idx val="4"/>
          <c:order val="4"/>
          <c:tx>
            <c:strRef>
              <c:f>'GASTO X T.A.'!$A$292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T.A.'!$B$292:$M$292</c:f>
              <c:numCache>
                <c:formatCode>#,##0.00</c:formatCode>
                <c:ptCount val="12"/>
                <c:pt idx="0">
                  <c:v>360257.72590210836</c:v>
                </c:pt>
                <c:pt idx="1">
                  <c:v>456248.43689413235</c:v>
                </c:pt>
                <c:pt idx="2">
                  <c:v>187863.86099116635</c:v>
                </c:pt>
                <c:pt idx="3">
                  <c:v>0</c:v>
                </c:pt>
                <c:pt idx="4">
                  <c:v>9651.3226695980538</c:v>
                </c:pt>
                <c:pt idx="5">
                  <c:v>71517.211881258554</c:v>
                </c:pt>
                <c:pt idx="6">
                  <c:v>822128.47426630091</c:v>
                </c:pt>
                <c:pt idx="7">
                  <c:v>1121668.7308750218</c:v>
                </c:pt>
                <c:pt idx="8">
                  <c:v>352506.66235891683</c:v>
                </c:pt>
                <c:pt idx="9">
                  <c:v>28538.676887534511</c:v>
                </c:pt>
                <c:pt idx="10">
                  <c:v>6603.224362283072</c:v>
                </c:pt>
                <c:pt idx="11">
                  <c:v>11858.402520361567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64A-4BBD-9623-8CFA339E0EE1}"/>
            </c:ext>
          </c:extLst>
        </c:ser>
        <c:ser>
          <c:idx val="5"/>
          <c:order val="5"/>
          <c:tx>
            <c:strRef>
              <c:f>'GASTO X T.A.'!$A$293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T.A.'!$B$293:$M$293</c:f>
              <c:numCache>
                <c:formatCode>#,##0.00</c:formatCode>
                <c:ptCount val="12"/>
                <c:pt idx="0">
                  <c:v>630170.65345570573</c:v>
                </c:pt>
                <c:pt idx="1">
                  <c:v>909531.16331917292</c:v>
                </c:pt>
                <c:pt idx="2">
                  <c:v>340885.90402911115</c:v>
                </c:pt>
                <c:pt idx="3">
                  <c:v>0</c:v>
                </c:pt>
                <c:pt idx="4">
                  <c:v>14344.855043456413</c:v>
                </c:pt>
                <c:pt idx="5">
                  <c:v>178410.91022789487</c:v>
                </c:pt>
                <c:pt idx="6">
                  <c:v>1040180.6753577974</c:v>
                </c:pt>
                <c:pt idx="7">
                  <c:v>1362850.9886754882</c:v>
                </c:pt>
                <c:pt idx="8">
                  <c:v>422191.08801651403</c:v>
                </c:pt>
                <c:pt idx="9">
                  <c:v>40772.829345826278</c:v>
                </c:pt>
                <c:pt idx="10">
                  <c:v>13043.012562676335</c:v>
                </c:pt>
                <c:pt idx="11">
                  <c:v>26347.564427233654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64A-4BBD-9623-8CFA339E0EE1}"/>
            </c:ext>
          </c:extLst>
        </c:ser>
        <c:ser>
          <c:idx val="6"/>
          <c:order val="6"/>
          <c:tx>
            <c:strRef>
              <c:f>'GASTO X T.A.'!$A$294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T.A.'!$B$294:$M$294</c:f>
              <c:numCache>
                <c:formatCode>#,##0.00</c:formatCode>
                <c:ptCount val="12"/>
                <c:pt idx="0">
                  <c:v>259511.48050845368</c:v>
                </c:pt>
                <c:pt idx="1">
                  <c:v>260095.96113913009</c:v>
                </c:pt>
                <c:pt idx="2">
                  <c:v>59242.822533877887</c:v>
                </c:pt>
                <c:pt idx="3">
                  <c:v>0</c:v>
                </c:pt>
                <c:pt idx="4">
                  <c:v>1196.2806710248294</c:v>
                </c:pt>
                <c:pt idx="5">
                  <c:v>84693.810837388082</c:v>
                </c:pt>
                <c:pt idx="6">
                  <c:v>542427.11130648595</c:v>
                </c:pt>
                <c:pt idx="7">
                  <c:v>660742.55367073801</c:v>
                </c:pt>
                <c:pt idx="8">
                  <c:v>136056.72273238003</c:v>
                </c:pt>
                <c:pt idx="9">
                  <c:v>91114.806438468571</c:v>
                </c:pt>
                <c:pt idx="10">
                  <c:v>37671.916569895642</c:v>
                </c:pt>
                <c:pt idx="11">
                  <c:v>69366.533991884018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64A-4BBD-9623-8CFA339E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94160"/>
        <c:axId val="540194552"/>
      </c:lineChart>
      <c:catAx>
        <c:axId val="54019416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455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401945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4160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2.0820590701185405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de turismo rural</a:t>
            </a:r>
          </a:p>
        </c:rich>
      </c:tx>
      <c:layout>
        <c:manualLayout>
          <c:xMode val="edge"/>
          <c:yMode val="edge"/>
          <c:x val="0.3099315967353396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'GASTO X T.A.'!$A$288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T.A.'!$B$288:$M$288</c:f>
              <c:numCache>
                <c:formatCode>#,##0.00</c:formatCode>
                <c:ptCount val="12"/>
                <c:pt idx="0">
                  <c:v>2652896.957565112</c:v>
                </c:pt>
                <c:pt idx="1">
                  <c:v>3747599.6339903055</c:v>
                </c:pt>
                <c:pt idx="2">
                  <c:v>1199267.3385326611</c:v>
                </c:pt>
                <c:pt idx="3">
                  <c:v>0</c:v>
                </c:pt>
                <c:pt idx="4">
                  <c:v>57657.996123752142</c:v>
                </c:pt>
                <c:pt idx="5">
                  <c:v>712190.98260606779</c:v>
                </c:pt>
                <c:pt idx="6">
                  <c:v>8301784.4547243752</c:v>
                </c:pt>
                <c:pt idx="7">
                  <c:v>11808201.712999923</c:v>
                </c:pt>
                <c:pt idx="8">
                  <c:v>3262428.3977022045</c:v>
                </c:pt>
                <c:pt idx="9">
                  <c:v>1416364.7638170228</c:v>
                </c:pt>
                <c:pt idx="10">
                  <c:v>296691.82503699238</c:v>
                </c:pt>
                <c:pt idx="11">
                  <c:v>523539.44099855848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C2-41E6-89E8-0B0C9ACB4314}"/>
            </c:ext>
          </c:extLst>
        </c:ser>
        <c:ser>
          <c:idx val="1"/>
          <c:order val="1"/>
          <c:tx>
            <c:strRef>
              <c:f>'GASTO X T.A.'!$A$289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T.A.'!$B$289:$M$289</c:f>
              <c:numCache>
                <c:formatCode>#,##0.00</c:formatCode>
                <c:ptCount val="12"/>
                <c:pt idx="0">
                  <c:v>1984034.5003310852</c:v>
                </c:pt>
                <c:pt idx="1">
                  <c:v>2883313.0818854659</c:v>
                </c:pt>
                <c:pt idx="2">
                  <c:v>910436.59182165423</c:v>
                </c:pt>
                <c:pt idx="3">
                  <c:v>0</c:v>
                </c:pt>
                <c:pt idx="4">
                  <c:v>49358.56168708585</c:v>
                </c:pt>
                <c:pt idx="5">
                  <c:v>588566.72338904068</c:v>
                </c:pt>
                <c:pt idx="6">
                  <c:v>4481600.0497186566</c:v>
                </c:pt>
                <c:pt idx="7">
                  <c:v>6675957.4236264769</c:v>
                </c:pt>
                <c:pt idx="8">
                  <c:v>1768270.0280817735</c:v>
                </c:pt>
                <c:pt idx="9">
                  <c:v>1060961.0537264049</c:v>
                </c:pt>
                <c:pt idx="10">
                  <c:v>197681.52095650346</c:v>
                </c:pt>
                <c:pt idx="11">
                  <c:v>320294.16521790711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C2-41E6-89E8-0B0C9ACB4314}"/>
            </c:ext>
          </c:extLst>
        </c:ser>
        <c:ser>
          <c:idx val="2"/>
          <c:order val="2"/>
          <c:tx>
            <c:strRef>
              <c:f>'GASTO X T.A.'!$A$290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T.A.'!$B$290:$M$290</c:f>
              <c:numCache>
                <c:formatCode>#,##0.00</c:formatCode>
                <c:ptCount val="12"/>
                <c:pt idx="0">
                  <c:v>537784.60863414779</c:v>
                </c:pt>
                <c:pt idx="1">
                  <c:v>777501.91762396612</c:v>
                </c:pt>
                <c:pt idx="2">
                  <c:v>236535.48321230419</c:v>
                </c:pt>
                <c:pt idx="3">
                  <c:v>0</c:v>
                </c:pt>
                <c:pt idx="4">
                  <c:v>10273.502473082752</c:v>
                </c:pt>
                <c:pt idx="5">
                  <c:v>188448.36650681071</c:v>
                </c:pt>
                <c:pt idx="6">
                  <c:v>1949734.6420880179</c:v>
                </c:pt>
                <c:pt idx="7">
                  <c:v>2610912.7597227478</c:v>
                </c:pt>
                <c:pt idx="8">
                  <c:v>704148.17100571224</c:v>
                </c:pt>
                <c:pt idx="9">
                  <c:v>305515.81230769592</c:v>
                </c:pt>
                <c:pt idx="10">
                  <c:v>75890.471116684887</c:v>
                </c:pt>
                <c:pt idx="11">
                  <c:v>149240.45340650112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C2-41E6-89E8-0B0C9ACB4314}"/>
            </c:ext>
          </c:extLst>
        </c:ser>
        <c:ser>
          <c:idx val="3"/>
          <c:order val="3"/>
          <c:tx>
            <c:strRef>
              <c:f>'GASTO X T.A.'!$A$291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T.A.'!$B$291:$M$291</c:f>
              <c:numCache>
                <c:formatCode>#,##0.00</c:formatCode>
                <c:ptCount val="12"/>
                <c:pt idx="0">
                  <c:v>1033519.8618322525</c:v>
                </c:pt>
                <c:pt idx="1">
                  <c:v>1435458.0512236315</c:v>
                </c:pt>
                <c:pt idx="2">
                  <c:v>476214.2572266052</c:v>
                </c:pt>
                <c:pt idx="3">
                  <c:v>0</c:v>
                </c:pt>
                <c:pt idx="4">
                  <c:v>23103.150400343176</c:v>
                </c:pt>
                <c:pt idx="5">
                  <c:v>283043.35379298875</c:v>
                </c:pt>
                <c:pt idx="6">
                  <c:v>1715389.9725632118</c:v>
                </c:pt>
                <c:pt idx="7">
                  <c:v>2407108.0540464446</c:v>
                </c:pt>
                <c:pt idx="8">
                  <c:v>700708.30984258989</c:v>
                </c:pt>
                <c:pt idx="9">
                  <c:v>339215.95407640876</c:v>
                </c:pt>
                <c:pt idx="10">
                  <c:v>90953.194919692149</c:v>
                </c:pt>
                <c:pt idx="11">
                  <c:v>158712.64313680446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8C2-41E6-89E8-0B0C9ACB4314}"/>
            </c:ext>
          </c:extLst>
        </c:ser>
        <c:ser>
          <c:idx val="4"/>
          <c:order val="4"/>
          <c:tx>
            <c:strRef>
              <c:f>'GASTO X T.A.'!$A$292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T.A.'!$B$292:$M$292</c:f>
              <c:numCache>
                <c:formatCode>#,##0.00</c:formatCode>
                <c:ptCount val="12"/>
                <c:pt idx="0">
                  <c:v>360257.72590210836</c:v>
                </c:pt>
                <c:pt idx="1">
                  <c:v>456248.43689413235</c:v>
                </c:pt>
                <c:pt idx="2">
                  <c:v>187863.86099116635</c:v>
                </c:pt>
                <c:pt idx="3">
                  <c:v>0</c:v>
                </c:pt>
                <c:pt idx="4">
                  <c:v>9651.3226695980538</c:v>
                </c:pt>
                <c:pt idx="5">
                  <c:v>71517.211881258554</c:v>
                </c:pt>
                <c:pt idx="6">
                  <c:v>822128.47426630091</c:v>
                </c:pt>
                <c:pt idx="7">
                  <c:v>1121668.7308750218</c:v>
                </c:pt>
                <c:pt idx="8">
                  <c:v>352506.66235891683</c:v>
                </c:pt>
                <c:pt idx="9">
                  <c:v>28538.676887534511</c:v>
                </c:pt>
                <c:pt idx="10">
                  <c:v>6603.224362283072</c:v>
                </c:pt>
                <c:pt idx="11">
                  <c:v>11858.402520361567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8C2-41E6-89E8-0B0C9ACB4314}"/>
            </c:ext>
          </c:extLst>
        </c:ser>
        <c:ser>
          <c:idx val="5"/>
          <c:order val="5"/>
          <c:tx>
            <c:strRef>
              <c:f>'GASTO X T.A.'!$A$293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T.A.'!$B$293:$M$293</c:f>
              <c:numCache>
                <c:formatCode>#,##0.00</c:formatCode>
                <c:ptCount val="12"/>
                <c:pt idx="0">
                  <c:v>630170.65345570573</c:v>
                </c:pt>
                <c:pt idx="1">
                  <c:v>909531.16331917292</c:v>
                </c:pt>
                <c:pt idx="2">
                  <c:v>340885.90402911115</c:v>
                </c:pt>
                <c:pt idx="3">
                  <c:v>0</c:v>
                </c:pt>
                <c:pt idx="4">
                  <c:v>14344.855043456413</c:v>
                </c:pt>
                <c:pt idx="5">
                  <c:v>178410.91022789487</c:v>
                </c:pt>
                <c:pt idx="6">
                  <c:v>1040180.6753577974</c:v>
                </c:pt>
                <c:pt idx="7">
                  <c:v>1362850.9886754882</c:v>
                </c:pt>
                <c:pt idx="8">
                  <c:v>422191.08801651403</c:v>
                </c:pt>
                <c:pt idx="9">
                  <c:v>40772.829345826278</c:v>
                </c:pt>
                <c:pt idx="10">
                  <c:v>13043.012562676335</c:v>
                </c:pt>
                <c:pt idx="11">
                  <c:v>26347.564427233654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8C2-41E6-89E8-0B0C9ACB4314}"/>
            </c:ext>
          </c:extLst>
        </c:ser>
        <c:ser>
          <c:idx val="6"/>
          <c:order val="6"/>
          <c:tx>
            <c:strRef>
              <c:f>'GASTO X T.A.'!$A$294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T.A.'!$B$294:$M$294</c:f>
              <c:numCache>
                <c:formatCode>#,##0.00</c:formatCode>
                <c:ptCount val="12"/>
                <c:pt idx="0">
                  <c:v>259511.48050845368</c:v>
                </c:pt>
                <c:pt idx="1">
                  <c:v>260095.96113913009</c:v>
                </c:pt>
                <c:pt idx="2">
                  <c:v>59242.822533877887</c:v>
                </c:pt>
                <c:pt idx="3">
                  <c:v>0</c:v>
                </c:pt>
                <c:pt idx="4">
                  <c:v>1196.2806710248294</c:v>
                </c:pt>
                <c:pt idx="5">
                  <c:v>84693.810837388082</c:v>
                </c:pt>
                <c:pt idx="6">
                  <c:v>542427.11130648595</c:v>
                </c:pt>
                <c:pt idx="7">
                  <c:v>660742.55367073801</c:v>
                </c:pt>
                <c:pt idx="8">
                  <c:v>136056.72273238003</c:v>
                </c:pt>
                <c:pt idx="9">
                  <c:v>91114.806438468571</c:v>
                </c:pt>
                <c:pt idx="10">
                  <c:v>37671.916569895642</c:v>
                </c:pt>
                <c:pt idx="11">
                  <c:v>69366.533991884018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8C2-41E6-89E8-0B0C9ACB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95728"/>
        <c:axId val="540196512"/>
      </c:lineChart>
      <c:catAx>
        <c:axId val="54019572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6512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40196512"/>
        <c:scaling>
          <c:orientation val="minMax"/>
          <c:max val="14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5728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016949152542372"/>
          <c:y val="0"/>
          <c:w val="0.18220338983050846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albergues, viviendas y apartamentos turísticos</a:t>
            </a:r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T.A.'!$A$388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T.A.'!$B$388:$M$388</c:f>
              <c:numCache>
                <c:formatCode>#,##0.00</c:formatCode>
                <c:ptCount val="12"/>
                <c:pt idx="0">
                  <c:v>1715257.5675321908</c:v>
                </c:pt>
                <c:pt idx="1">
                  <c:v>2541248.6627388047</c:v>
                </c:pt>
                <c:pt idx="2">
                  <c:v>1411371.9145280409</c:v>
                </c:pt>
                <c:pt idx="3">
                  <c:v>0</c:v>
                </c:pt>
                <c:pt idx="4">
                  <c:v>103326.68679326707</c:v>
                </c:pt>
                <c:pt idx="5">
                  <c:v>775105.99731505907</c:v>
                </c:pt>
                <c:pt idx="6">
                  <c:v>2179588.8322801762</c:v>
                </c:pt>
                <c:pt idx="7">
                  <c:v>2609927.7742150188</c:v>
                </c:pt>
                <c:pt idx="8">
                  <c:v>970147.04993186821</c:v>
                </c:pt>
                <c:pt idx="9">
                  <c:v>606308.98400212964</c:v>
                </c:pt>
                <c:pt idx="10">
                  <c:v>401054.02552716213</c:v>
                </c:pt>
                <c:pt idx="11">
                  <c:v>421825.67644033418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F9F-40DD-A6A9-A7571FE1B841}"/>
            </c:ext>
          </c:extLst>
        </c:ser>
        <c:ser>
          <c:idx val="1"/>
          <c:order val="1"/>
          <c:tx>
            <c:strRef>
              <c:f>'GASTO X T.A.'!$A$389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T.A.'!$B$389:$M$389</c:f>
              <c:numCache>
                <c:formatCode>#,##0.00</c:formatCode>
                <c:ptCount val="12"/>
                <c:pt idx="0">
                  <c:v>1613528.0866479438</c:v>
                </c:pt>
                <c:pt idx="1">
                  <c:v>2275257.1360329022</c:v>
                </c:pt>
                <c:pt idx="2">
                  <c:v>1239722.8636116167</c:v>
                </c:pt>
                <c:pt idx="3">
                  <c:v>0</c:v>
                </c:pt>
                <c:pt idx="4">
                  <c:v>71435.878011552835</c:v>
                </c:pt>
                <c:pt idx="5">
                  <c:v>633165.3303068059</c:v>
                </c:pt>
                <c:pt idx="6">
                  <c:v>2213235.8946022908</c:v>
                </c:pt>
                <c:pt idx="7">
                  <c:v>2775202.8928988283</c:v>
                </c:pt>
                <c:pt idx="8">
                  <c:v>961970.77322509105</c:v>
                </c:pt>
                <c:pt idx="9">
                  <c:v>473237.29340922995</c:v>
                </c:pt>
                <c:pt idx="10">
                  <c:v>340411.84053522669</c:v>
                </c:pt>
                <c:pt idx="11">
                  <c:v>334334.4501423054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F9F-40DD-A6A9-A7571FE1B841}"/>
            </c:ext>
          </c:extLst>
        </c:ser>
        <c:ser>
          <c:idx val="2"/>
          <c:order val="2"/>
          <c:tx>
            <c:strRef>
              <c:f>'GASTO X T.A.'!$A$390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T.A.'!$B$390:$M$390</c:f>
              <c:numCache>
                <c:formatCode>#,##0.00</c:formatCode>
                <c:ptCount val="12"/>
                <c:pt idx="0">
                  <c:v>538953.37939557899</c:v>
                </c:pt>
                <c:pt idx="1">
                  <c:v>782154.85210680135</c:v>
                </c:pt>
                <c:pt idx="2">
                  <c:v>420814.63691833697</c:v>
                </c:pt>
                <c:pt idx="3">
                  <c:v>0</c:v>
                </c:pt>
                <c:pt idx="4">
                  <c:v>56258.191478994697</c:v>
                </c:pt>
                <c:pt idx="5">
                  <c:v>271905.35138840374</c:v>
                </c:pt>
                <c:pt idx="6">
                  <c:v>849917.76014182752</c:v>
                </c:pt>
                <c:pt idx="7">
                  <c:v>939490.33448295773</c:v>
                </c:pt>
                <c:pt idx="8">
                  <c:v>368411.63449604379</c:v>
                </c:pt>
                <c:pt idx="9">
                  <c:v>223245.87297478365</c:v>
                </c:pt>
                <c:pt idx="10">
                  <c:v>172463.75137713022</c:v>
                </c:pt>
                <c:pt idx="11">
                  <c:v>167550.5977286174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F9F-40DD-A6A9-A7571FE1B841}"/>
            </c:ext>
          </c:extLst>
        </c:ser>
        <c:ser>
          <c:idx val="3"/>
          <c:order val="3"/>
          <c:tx>
            <c:strRef>
              <c:f>'GASTO X T.A.'!$A$391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T.A.'!$B$391:$M$391</c:f>
              <c:numCache>
                <c:formatCode>#,##0.00</c:formatCode>
                <c:ptCount val="12"/>
                <c:pt idx="0">
                  <c:v>672520.06983858137</c:v>
                </c:pt>
                <c:pt idx="1">
                  <c:v>861264.28251472919</c:v>
                </c:pt>
                <c:pt idx="2">
                  <c:v>537948.67158914579</c:v>
                </c:pt>
                <c:pt idx="3">
                  <c:v>0</c:v>
                </c:pt>
                <c:pt idx="4">
                  <c:v>39408.73805034034</c:v>
                </c:pt>
                <c:pt idx="5">
                  <c:v>215514.16494106696</c:v>
                </c:pt>
                <c:pt idx="6">
                  <c:v>1358609.5403174548</c:v>
                </c:pt>
                <c:pt idx="7">
                  <c:v>1737810.9513864231</c:v>
                </c:pt>
                <c:pt idx="8">
                  <c:v>641420.93778762827</c:v>
                </c:pt>
                <c:pt idx="9">
                  <c:v>360316.14282571495</c:v>
                </c:pt>
                <c:pt idx="10">
                  <c:v>289762.11470071034</c:v>
                </c:pt>
                <c:pt idx="11">
                  <c:v>259390.30190905093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F9F-40DD-A6A9-A7571FE1B841}"/>
            </c:ext>
          </c:extLst>
        </c:ser>
        <c:ser>
          <c:idx val="4"/>
          <c:order val="4"/>
          <c:tx>
            <c:strRef>
              <c:f>'GASTO X T.A.'!$A$392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T.A.'!$B$392:$M$392</c:f>
              <c:numCache>
                <c:formatCode>#,##0.00</c:formatCode>
                <c:ptCount val="12"/>
                <c:pt idx="0">
                  <c:v>270107.12608438102</c:v>
                </c:pt>
                <c:pt idx="1">
                  <c:v>359530.67933730345</c:v>
                </c:pt>
                <c:pt idx="2">
                  <c:v>198010.97480398862</c:v>
                </c:pt>
                <c:pt idx="3">
                  <c:v>0</c:v>
                </c:pt>
                <c:pt idx="4">
                  <c:v>19332.484227180634</c:v>
                </c:pt>
                <c:pt idx="5">
                  <c:v>83828.675304648874</c:v>
                </c:pt>
                <c:pt idx="6">
                  <c:v>482122.72243550129</c:v>
                </c:pt>
                <c:pt idx="7">
                  <c:v>572173.58922772855</c:v>
                </c:pt>
                <c:pt idx="8">
                  <c:v>219773.49981871119</c:v>
                </c:pt>
                <c:pt idx="9">
                  <c:v>159485.36729328323</c:v>
                </c:pt>
                <c:pt idx="10">
                  <c:v>141177.22599911701</c:v>
                </c:pt>
                <c:pt idx="11">
                  <c:v>124010.63403802685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F9F-40DD-A6A9-A7571FE1B841}"/>
            </c:ext>
          </c:extLst>
        </c:ser>
        <c:ser>
          <c:idx val="5"/>
          <c:order val="5"/>
          <c:tx>
            <c:strRef>
              <c:f>'GASTO X T.A.'!$A$393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T.A.'!$B$393:$M$393</c:f>
              <c:numCache>
                <c:formatCode>#,##0.00</c:formatCode>
                <c:ptCount val="12"/>
                <c:pt idx="0">
                  <c:v>136480.5865808409</c:v>
                </c:pt>
                <c:pt idx="1">
                  <c:v>187296.78957982559</c:v>
                </c:pt>
                <c:pt idx="2">
                  <c:v>111619.39781587565</c:v>
                </c:pt>
                <c:pt idx="3">
                  <c:v>0</c:v>
                </c:pt>
                <c:pt idx="4">
                  <c:v>7810.6666802849886</c:v>
                </c:pt>
                <c:pt idx="5">
                  <c:v>31880.923590400307</c:v>
                </c:pt>
                <c:pt idx="6">
                  <c:v>342186.94936244201</c:v>
                </c:pt>
                <c:pt idx="7">
                  <c:v>447228.4833103912</c:v>
                </c:pt>
                <c:pt idx="8">
                  <c:v>191720.81477006804</c:v>
                </c:pt>
                <c:pt idx="9">
                  <c:v>237180.4687659583</c:v>
                </c:pt>
                <c:pt idx="10">
                  <c:v>186443.04091194036</c:v>
                </c:pt>
                <c:pt idx="11">
                  <c:v>178958.03532357598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F9F-40DD-A6A9-A7571FE1B841}"/>
            </c:ext>
          </c:extLst>
        </c:ser>
        <c:ser>
          <c:idx val="6"/>
          <c:order val="6"/>
          <c:tx>
            <c:strRef>
              <c:f>'GASTO X T.A.'!$A$394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T.A.'!$B$394:$M$394</c:f>
              <c:numCache>
                <c:formatCode>#,##0.00</c:formatCode>
                <c:ptCount val="12"/>
                <c:pt idx="0">
                  <c:v>575559.63399082085</c:v>
                </c:pt>
                <c:pt idx="1">
                  <c:v>1004057.5556994261</c:v>
                </c:pt>
                <c:pt idx="2">
                  <c:v>193340.12520663688</c:v>
                </c:pt>
                <c:pt idx="3">
                  <c:v>0</c:v>
                </c:pt>
                <c:pt idx="4">
                  <c:v>129897.79218171163</c:v>
                </c:pt>
                <c:pt idx="5">
                  <c:v>155475.04157704592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F9F-40DD-A6A9-A7571FE1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96120"/>
        <c:axId val="540134576"/>
      </c:lineChart>
      <c:catAx>
        <c:axId val="54019612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4576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40134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96120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9766723965021275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de</a:t>
            </a:r>
            <a:r>
              <a:rPr lang="es-ES" baseline="0"/>
              <a:t> excursionistas</a:t>
            </a:r>
            <a:endParaRPr lang="es-ES"/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1"/>
          <c:order val="1"/>
          <c:tx>
            <c:strRef>
              <c:f>'GASTO X T.A.'!$A$530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T.A.'!$B$530:$M$530</c:f>
              <c:numCache>
                <c:formatCode>#,##0.00</c:formatCode>
                <c:ptCount val="12"/>
                <c:pt idx="0">
                  <c:v>4673304.0357054994</c:v>
                </c:pt>
                <c:pt idx="1">
                  <c:v>5777272.5312029636</c:v>
                </c:pt>
                <c:pt idx="2">
                  <c:v>2390922.8063123226</c:v>
                </c:pt>
                <c:pt idx="3">
                  <c:v>0</c:v>
                </c:pt>
                <c:pt idx="4">
                  <c:v>127818.90462881955</c:v>
                </c:pt>
                <c:pt idx="5">
                  <c:v>936232.04452681518</c:v>
                </c:pt>
                <c:pt idx="6">
                  <c:v>4962366.9909442822</c:v>
                </c:pt>
                <c:pt idx="7">
                  <c:v>6017796.9850577805</c:v>
                </c:pt>
                <c:pt idx="8">
                  <c:v>3555747.5794561226</c:v>
                </c:pt>
                <c:pt idx="9">
                  <c:v>5713818.1858305344</c:v>
                </c:pt>
                <c:pt idx="10">
                  <c:v>2249683.7447014148</c:v>
                </c:pt>
                <c:pt idx="11">
                  <c:v>1744610.5012387144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A9-4563-9447-67D1E7C8E19E}"/>
            </c:ext>
          </c:extLst>
        </c:ser>
        <c:ser>
          <c:idx val="2"/>
          <c:order val="2"/>
          <c:tx>
            <c:strRef>
              <c:f>'GASTO X T.A.'!$A$531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T.A.'!$B$531:$M$531</c:f>
              <c:numCache>
                <c:formatCode>#,##0.00</c:formatCode>
                <c:ptCount val="12"/>
                <c:pt idx="0">
                  <c:v>1054763.6940978067</c:v>
                </c:pt>
                <c:pt idx="1">
                  <c:v>1225819.2444184427</c:v>
                </c:pt>
                <c:pt idx="2">
                  <c:v>467935.88148243091</c:v>
                </c:pt>
                <c:pt idx="3">
                  <c:v>0</c:v>
                </c:pt>
                <c:pt idx="4">
                  <c:v>24726.501753597284</c:v>
                </c:pt>
                <c:pt idx="5">
                  <c:v>201579.93426558579</c:v>
                </c:pt>
                <c:pt idx="6">
                  <c:v>2160709.8827664768</c:v>
                </c:pt>
                <c:pt idx="7">
                  <c:v>2593655.7965418594</c:v>
                </c:pt>
                <c:pt idx="8">
                  <c:v>1541867.3944107841</c:v>
                </c:pt>
                <c:pt idx="9">
                  <c:v>2957359.8047994529</c:v>
                </c:pt>
                <c:pt idx="10">
                  <c:v>926698.98249313305</c:v>
                </c:pt>
                <c:pt idx="11">
                  <c:v>865076.69794387568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4A9-4563-9447-67D1E7C8E19E}"/>
            </c:ext>
          </c:extLst>
        </c:ser>
        <c:ser>
          <c:idx val="3"/>
          <c:order val="3"/>
          <c:tx>
            <c:strRef>
              <c:f>'GASTO X T.A.'!$A$532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T.A.'!$B$532:$M$532</c:f>
              <c:numCache>
                <c:formatCode>#,##0.00</c:formatCode>
                <c:ptCount val="12"/>
                <c:pt idx="0">
                  <c:v>4278581.2790181087</c:v>
                </c:pt>
                <c:pt idx="1">
                  <c:v>5251998.0987033406</c:v>
                </c:pt>
                <c:pt idx="2">
                  <c:v>2087071.5153780493</c:v>
                </c:pt>
                <c:pt idx="3">
                  <c:v>0</c:v>
                </c:pt>
                <c:pt idx="4">
                  <c:v>121546.09644039377</c:v>
                </c:pt>
                <c:pt idx="5">
                  <c:v>847845.68908420694</c:v>
                </c:pt>
                <c:pt idx="6">
                  <c:v>5996914.0010594754</c:v>
                </c:pt>
                <c:pt idx="7">
                  <c:v>7435353.5062355157</c:v>
                </c:pt>
                <c:pt idx="8">
                  <c:v>4158863.2474823804</c:v>
                </c:pt>
                <c:pt idx="9">
                  <c:v>6344576.7115924926</c:v>
                </c:pt>
                <c:pt idx="10">
                  <c:v>2468875.813518771</c:v>
                </c:pt>
                <c:pt idx="11">
                  <c:v>1996967.8485018259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A9-4563-9447-67D1E7C8E19E}"/>
            </c:ext>
          </c:extLst>
        </c:ser>
        <c:ser>
          <c:idx val="4"/>
          <c:order val="4"/>
          <c:tx>
            <c:strRef>
              <c:f>'GASTO X T.A.'!$A$533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T.A.'!$B$533:$M$533</c:f>
              <c:numCache>
                <c:formatCode>#,##0.00</c:formatCode>
                <c:ptCount val="12"/>
                <c:pt idx="0">
                  <c:v>988902.07785406511</c:v>
                </c:pt>
                <c:pt idx="1">
                  <c:v>1158217.4861272918</c:v>
                </c:pt>
                <c:pt idx="2">
                  <c:v>472660.86395743495</c:v>
                </c:pt>
                <c:pt idx="3">
                  <c:v>0</c:v>
                </c:pt>
                <c:pt idx="4">
                  <c:v>38013.282877455596</c:v>
                </c:pt>
                <c:pt idx="5">
                  <c:v>208728.67156358817</c:v>
                </c:pt>
                <c:pt idx="6">
                  <c:v>936939.77692565497</c:v>
                </c:pt>
                <c:pt idx="7">
                  <c:v>1130195.4144908225</c:v>
                </c:pt>
                <c:pt idx="8">
                  <c:v>677676.22104058892</c:v>
                </c:pt>
                <c:pt idx="9">
                  <c:v>2026695.1323665949</c:v>
                </c:pt>
                <c:pt idx="10">
                  <c:v>547244.51440831833</c:v>
                </c:pt>
                <c:pt idx="11">
                  <c:v>452567.68246655847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4A9-4563-9447-67D1E7C8E19E}"/>
            </c:ext>
          </c:extLst>
        </c:ser>
        <c:ser>
          <c:idx val="5"/>
          <c:order val="5"/>
          <c:tx>
            <c:strRef>
              <c:f>'GASTO X T.A.'!$A$534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T.A.'!$B$534:$M$534</c:f>
              <c:numCache>
                <c:formatCode>#,##0.00</c:formatCode>
                <c:ptCount val="12"/>
                <c:pt idx="0">
                  <c:v>1457152.8391903797</c:v>
                </c:pt>
                <c:pt idx="1">
                  <c:v>1806875.7605647154</c:v>
                </c:pt>
                <c:pt idx="2">
                  <c:v>900016.13432363246</c:v>
                </c:pt>
                <c:pt idx="3">
                  <c:v>0</c:v>
                </c:pt>
                <c:pt idx="4">
                  <c:v>32002.587440647421</c:v>
                </c:pt>
                <c:pt idx="5">
                  <c:v>310970.33041859686</c:v>
                </c:pt>
                <c:pt idx="6">
                  <c:v>3929898.105420718</c:v>
                </c:pt>
                <c:pt idx="7">
                  <c:v>4816440.5566709796</c:v>
                </c:pt>
                <c:pt idx="8">
                  <c:v>2716438.6436227905</c:v>
                </c:pt>
                <c:pt idx="9">
                  <c:v>5454386.2475955347</c:v>
                </c:pt>
                <c:pt idx="10">
                  <c:v>2063201.6324880742</c:v>
                </c:pt>
                <c:pt idx="11">
                  <c:v>1657728.9699654959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4A9-4563-9447-67D1E7C8E19E}"/>
            </c:ext>
          </c:extLst>
        </c:ser>
        <c:ser>
          <c:idx val="6"/>
          <c:order val="6"/>
          <c:tx>
            <c:strRef>
              <c:f>'GASTO X T.A.'!$A$535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T.A.'!$B$529:$M$529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T.A.'!$B$535:$M$535</c:f>
              <c:numCache>
                <c:formatCode>#,##0.00</c:formatCode>
                <c:ptCount val="12"/>
                <c:pt idx="0">
                  <c:v>45178.716121644698</c:v>
                </c:pt>
                <c:pt idx="1">
                  <c:v>47369.245008081365</c:v>
                </c:pt>
                <c:pt idx="2">
                  <c:v>25422.415012696289</c:v>
                </c:pt>
                <c:pt idx="3">
                  <c:v>0</c:v>
                </c:pt>
                <c:pt idx="4">
                  <c:v>719.31676745262951</c:v>
                </c:pt>
                <c:pt idx="5">
                  <c:v>11985.814269737817</c:v>
                </c:pt>
                <c:pt idx="6">
                  <c:v>594675.62422617478</c:v>
                </c:pt>
                <c:pt idx="7">
                  <c:v>698739.09013290203</c:v>
                </c:pt>
                <c:pt idx="8">
                  <c:v>451139.87517509819</c:v>
                </c:pt>
                <c:pt idx="9">
                  <c:v>1367609.3521212726</c:v>
                </c:pt>
                <c:pt idx="10">
                  <c:v>489560.17498291796</c:v>
                </c:pt>
                <c:pt idx="11">
                  <c:v>445282.00761805411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4A9-4563-9447-67D1E7C8E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36928"/>
        <c:axId val="540134968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'GASTO X T.A.'!#REF!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5400">
                    <a:solidFill>
                      <a:srgbClr val="0066CC"/>
                    </a:solidFill>
                    <a:prstDash val="solid"/>
                  </a:ln>
                </c:spPr>
                <c:marker>
                  <c:symbol val="diamond"/>
                  <c:size val="6"/>
                  <c:spPr>
                    <a:solidFill>
                      <a:srgbClr val="0066CC"/>
                    </a:solidFill>
                    <a:ln>
                      <a:solidFill>
                        <a:srgbClr val="0066CC"/>
                      </a:solidFill>
                      <a:prstDash val="solid"/>
                    </a:ln>
                  </c:spPr>
                </c:marker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'GASTO X T.A.'!$B$529:$M$529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'GASTO X T.A.'!#REF!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C4A9-4563-9447-67D1E7C8E19E}"/>
                  </c:ext>
                </c:extLst>
              </c15:ser>
            </c15:filteredLineSeries>
          </c:ext>
        </c:extLst>
      </c:lineChart>
      <c:catAx>
        <c:axId val="54013692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496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401349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6928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0293661215677396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de</a:t>
            </a:r>
            <a:r>
              <a:rPr lang="es-ES" baseline="0"/>
              <a:t> alojamiento privado</a:t>
            </a:r>
            <a:endParaRPr lang="es-ES"/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T.A.'!$A$561</c:f>
              <c:strCache>
                <c:ptCount val="1"/>
                <c:pt idx="0">
                  <c:v>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T.A.'!$B$561:$M$561</c:f>
              <c:numCache>
                <c:formatCode>#,##0.00</c:formatCode>
                <c:ptCount val="12"/>
                <c:pt idx="0">
                  <c:v>795201.8012716152</c:v>
                </c:pt>
                <c:pt idx="1">
                  <c:v>786601.21949334734</c:v>
                </c:pt>
                <c:pt idx="2">
                  <c:v>426641.8809865248</c:v>
                </c:pt>
                <c:pt idx="3">
                  <c:v>0</c:v>
                </c:pt>
                <c:pt idx="4">
                  <c:v>15220.500786206281</c:v>
                </c:pt>
                <c:pt idx="5">
                  <c:v>157860.49617226468</c:v>
                </c:pt>
                <c:pt idx="6">
                  <c:v>1579876.9757342355</c:v>
                </c:pt>
                <c:pt idx="7">
                  <c:v>1782460.6957794321</c:v>
                </c:pt>
                <c:pt idx="8">
                  <c:v>1091227.769847153</c:v>
                </c:pt>
                <c:pt idx="9">
                  <c:v>4461283.5245018974</c:v>
                </c:pt>
                <c:pt idx="10">
                  <c:v>1134750.3302062433</c:v>
                </c:pt>
                <c:pt idx="11">
                  <c:v>856473.73817252601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37-4BEE-8DB4-B14324D7E941}"/>
            </c:ext>
          </c:extLst>
        </c:ser>
        <c:ser>
          <c:idx val="1"/>
          <c:order val="1"/>
          <c:tx>
            <c:strRef>
              <c:f>'GASTO X T.A.'!$A$562</c:f>
              <c:strCache>
                <c:ptCount val="1"/>
                <c:pt idx="0">
                  <c:v>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T.A.'!$B$562:$M$562</c:f>
              <c:numCache>
                <c:formatCode>#,##0.00</c:formatCode>
                <c:ptCount val="12"/>
                <c:pt idx="0">
                  <c:v>3864396.4856749373</c:v>
                </c:pt>
                <c:pt idx="1">
                  <c:v>4090060.8037110511</c:v>
                </c:pt>
                <c:pt idx="2">
                  <c:v>2056374.6816969248</c:v>
                </c:pt>
                <c:pt idx="3">
                  <c:v>0</c:v>
                </c:pt>
                <c:pt idx="4">
                  <c:v>121120.17584293013</c:v>
                </c:pt>
                <c:pt idx="5">
                  <c:v>961276.52410735795</c:v>
                </c:pt>
                <c:pt idx="6">
                  <c:v>23984278.386001829</c:v>
                </c:pt>
                <c:pt idx="7">
                  <c:v>29513639.081053212</c:v>
                </c:pt>
                <c:pt idx="8">
                  <c:v>15820476.896828247</c:v>
                </c:pt>
                <c:pt idx="9">
                  <c:v>4404721.2927463232</c:v>
                </c:pt>
                <c:pt idx="10">
                  <c:v>1794694.3206256374</c:v>
                </c:pt>
                <c:pt idx="11">
                  <c:v>1575890.5760869209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437-4BEE-8DB4-B14324D7E941}"/>
            </c:ext>
          </c:extLst>
        </c:ser>
        <c:ser>
          <c:idx val="2"/>
          <c:order val="2"/>
          <c:tx>
            <c:strRef>
              <c:f>'GASTO X T.A.'!$A$563</c:f>
              <c:strCache>
                <c:ptCount val="1"/>
                <c:pt idx="0">
                  <c:v>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T.A.'!$B$563:$M$563</c:f>
              <c:numCache>
                <c:formatCode>#,##0.00</c:formatCode>
                <c:ptCount val="12"/>
                <c:pt idx="0">
                  <c:v>830384.8993844674</c:v>
                </c:pt>
                <c:pt idx="1">
                  <c:v>807425.77629526705</c:v>
                </c:pt>
                <c:pt idx="2">
                  <c:v>440551.64699362515</c:v>
                </c:pt>
                <c:pt idx="3">
                  <c:v>0</c:v>
                </c:pt>
                <c:pt idx="4">
                  <c:v>24758.980327600595</c:v>
                </c:pt>
                <c:pt idx="5">
                  <c:v>211988.94703439405</c:v>
                </c:pt>
                <c:pt idx="6">
                  <c:v>16727699.616651602</c:v>
                </c:pt>
                <c:pt idx="7">
                  <c:v>20335286.636760999</c:v>
                </c:pt>
                <c:pt idx="8">
                  <c:v>11041202.956019875</c:v>
                </c:pt>
                <c:pt idx="9">
                  <c:v>2515570.0025225487</c:v>
                </c:pt>
                <c:pt idx="10">
                  <c:v>875226.850858449</c:v>
                </c:pt>
                <c:pt idx="11">
                  <c:v>757089.75020275707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437-4BEE-8DB4-B14324D7E941}"/>
            </c:ext>
          </c:extLst>
        </c:ser>
        <c:ser>
          <c:idx val="3"/>
          <c:order val="3"/>
          <c:tx>
            <c:strRef>
              <c:f>'GASTO X T.A.'!$A$564</c:f>
              <c:strCache>
                <c:ptCount val="1"/>
                <c:pt idx="0">
                  <c:v>DESPLAZAMIENTOS/TRANSPORTE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T.A.'!$B$564:$M$564</c:f>
              <c:numCache>
                <c:formatCode>#,##0.00</c:formatCode>
                <c:ptCount val="12"/>
                <c:pt idx="0">
                  <c:v>2367608.7069315664</c:v>
                </c:pt>
                <c:pt idx="1">
                  <c:v>2244064.0092881736</c:v>
                </c:pt>
                <c:pt idx="2">
                  <c:v>1270287.7838412891</c:v>
                </c:pt>
                <c:pt idx="3">
                  <c:v>0</c:v>
                </c:pt>
                <c:pt idx="4">
                  <c:v>81574.675977961961</c:v>
                </c:pt>
                <c:pt idx="5">
                  <c:v>618588.64006069652</c:v>
                </c:pt>
                <c:pt idx="6">
                  <c:v>15327119.693718275</c:v>
                </c:pt>
                <c:pt idx="7">
                  <c:v>18402454.32290522</c:v>
                </c:pt>
                <c:pt idx="8">
                  <c:v>10174296.155449722</c:v>
                </c:pt>
                <c:pt idx="9">
                  <c:v>3413104.9975416069</c:v>
                </c:pt>
                <c:pt idx="10">
                  <c:v>1584572.3723862064</c:v>
                </c:pt>
                <c:pt idx="11">
                  <c:v>1409278.5147854798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437-4BEE-8DB4-B14324D7E941}"/>
            </c:ext>
          </c:extLst>
        </c:ser>
        <c:ser>
          <c:idx val="4"/>
          <c:order val="4"/>
          <c:tx>
            <c:strRef>
              <c:f>'GASTO X T.A.'!$A$565</c:f>
              <c:strCache>
                <c:ptCount val="1"/>
                <c:pt idx="0">
                  <c:v>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T.A.'!$B$565:$M$565</c:f>
              <c:numCache>
                <c:formatCode>#,##0.00</c:formatCode>
                <c:ptCount val="12"/>
                <c:pt idx="0">
                  <c:v>1417971.2581475999</c:v>
                </c:pt>
                <c:pt idx="1">
                  <c:v>1549285.3082244867</c:v>
                </c:pt>
                <c:pt idx="2">
                  <c:v>722206.39818679856</c:v>
                </c:pt>
                <c:pt idx="3">
                  <c:v>0</c:v>
                </c:pt>
                <c:pt idx="4">
                  <c:v>48471.23584316724</c:v>
                </c:pt>
                <c:pt idx="5">
                  <c:v>393791.51621433848</c:v>
                </c:pt>
                <c:pt idx="6">
                  <c:v>8551270.9402225837</c:v>
                </c:pt>
                <c:pt idx="7">
                  <c:v>10464324.488784494</c:v>
                </c:pt>
                <c:pt idx="8">
                  <c:v>5663178.2233184837</c:v>
                </c:pt>
                <c:pt idx="9">
                  <c:v>3751475.5296990047</c:v>
                </c:pt>
                <c:pt idx="10">
                  <c:v>1045568.3642186086</c:v>
                </c:pt>
                <c:pt idx="11">
                  <c:v>823835.3437877273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437-4BEE-8DB4-B14324D7E941}"/>
            </c:ext>
          </c:extLst>
        </c:ser>
        <c:ser>
          <c:idx val="5"/>
          <c:order val="5"/>
          <c:tx>
            <c:strRef>
              <c:f>'GASTO X T.A.'!$A$566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T.A.'!$B$566:$M$566</c:f>
              <c:numCache>
                <c:formatCode>#,##0.00</c:formatCode>
                <c:ptCount val="12"/>
                <c:pt idx="0">
                  <c:v>534954.79385744291</c:v>
                </c:pt>
                <c:pt idx="1">
                  <c:v>581783.48259455815</c:v>
                </c:pt>
                <c:pt idx="2">
                  <c:v>292296.038460974</c:v>
                </c:pt>
                <c:pt idx="3">
                  <c:v>0</c:v>
                </c:pt>
                <c:pt idx="4">
                  <c:v>20710.485676585213</c:v>
                </c:pt>
                <c:pt idx="5">
                  <c:v>154399.86880382308</c:v>
                </c:pt>
                <c:pt idx="6">
                  <c:v>8710372.9942267053</c:v>
                </c:pt>
                <c:pt idx="7">
                  <c:v>10644500.223531146</c:v>
                </c:pt>
                <c:pt idx="8">
                  <c:v>5708952.9922427479</c:v>
                </c:pt>
                <c:pt idx="9">
                  <c:v>1715305.6820077421</c:v>
                </c:pt>
                <c:pt idx="10">
                  <c:v>545021.88146852015</c:v>
                </c:pt>
                <c:pt idx="11">
                  <c:v>447581.83062582376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437-4BEE-8DB4-B14324D7E941}"/>
            </c:ext>
          </c:extLst>
        </c:ser>
        <c:ser>
          <c:idx val="6"/>
          <c:order val="6"/>
          <c:tx>
            <c:strRef>
              <c:f>'GASTO X T.A.'!$A$567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T.A.'!$B$560:$M$560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T.A.'!$B$567:$M$567</c:f>
              <c:numCache>
                <c:formatCode>#,##0.00</c:formatCode>
                <c:ptCount val="12"/>
                <c:pt idx="0">
                  <c:v>983137.425127347</c:v>
                </c:pt>
                <c:pt idx="1">
                  <c:v>1123442.2552471235</c:v>
                </c:pt>
                <c:pt idx="2">
                  <c:v>339527.73759263853</c:v>
                </c:pt>
                <c:pt idx="3">
                  <c:v>0</c:v>
                </c:pt>
                <c:pt idx="4">
                  <c:v>43782.000417195479</c:v>
                </c:pt>
                <c:pt idx="5">
                  <c:v>227133.64178943395</c:v>
                </c:pt>
                <c:pt idx="6">
                  <c:v>1296464.2525809039</c:v>
                </c:pt>
                <c:pt idx="7">
                  <c:v>1433741.5018280975</c:v>
                </c:pt>
                <c:pt idx="8">
                  <c:v>935320.19014551106</c:v>
                </c:pt>
                <c:pt idx="9">
                  <c:v>898333.85482799541</c:v>
                </c:pt>
                <c:pt idx="10">
                  <c:v>462501.60999667004</c:v>
                </c:pt>
                <c:pt idx="11">
                  <c:v>449632.64563398535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437-4BEE-8DB4-B14324D7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134184"/>
        <c:axId val="540141240"/>
      </c:lineChart>
      <c:catAx>
        <c:axId val="54013418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12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5401412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4184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0293661215677396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total</a:t>
            </a:r>
          </a:p>
        </c:rich>
      </c:tx>
      <c:layout>
        <c:manualLayout>
          <c:xMode val="edge"/>
          <c:yMode val="edge"/>
          <c:x val="0.36126709390388873"/>
          <c:y val="4.378171108475784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46153846153848"/>
          <c:y val="0.36821844801677572"/>
          <c:w val="0.43384615384615383"/>
          <c:h val="0.4341101702934619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5A-4C4A-B452-A6F3D473D467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5A-4C4A-B452-A6F3D473D467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5A-4C4A-B452-A6F3D473D467}"/>
              </c:ext>
            </c:extLst>
          </c:dPt>
          <c:dLbls>
            <c:dLbl>
              <c:idx val="0"/>
              <c:layout>
                <c:manualLayout>
                  <c:x val="2.5437201907790145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4.017577693269806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33259437690054E-2"/>
                  <c:y val="1.506591634976177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5944803221324196E-2"/>
                  <c:y val="7.030760963222160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A5A-4C4A-B452-A6F3D473D46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'GASTO X T.A.'!$B$470:$G$470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ALBERGUES, VIVIENDAS Y APARTAMENTOS TURÍSTICOS</c:v>
                </c:pt>
                <c:pt idx="4">
                  <c:v>ALOJAMIENTO PRIVADO</c:v>
                </c:pt>
                <c:pt idx="5">
                  <c:v>EXCURSIONISTAS</c:v>
                </c:pt>
              </c:strCache>
            </c:strRef>
          </c:cat>
          <c:val>
            <c:numRef>
              <c:f>'GASTO X T.A.'!$B$479:$G$479</c:f>
              <c:numCache>
                <c:formatCode>0%</c:formatCode>
                <c:ptCount val="6"/>
                <c:pt idx="0">
                  <c:v>0.37610645601454551</c:v>
                </c:pt>
                <c:pt idx="1">
                  <c:v>1.672252128730425E-2</c:v>
                </c:pt>
                <c:pt idx="2">
                  <c:v>9.1420904258548125E-2</c:v>
                </c:pt>
                <c:pt idx="3">
                  <c:v>5.0542694534207594E-2</c:v>
                </c:pt>
                <c:pt idx="4">
                  <c:v>0.31852018840561391</c:v>
                </c:pt>
                <c:pt idx="5">
                  <c:v>0.14668723549978069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A5A-4C4A-B452-A6F3D473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total</a:t>
            </a:r>
          </a:p>
        </c:rich>
      </c:tx>
      <c:layout>
        <c:manualLayout>
          <c:xMode val="edge"/>
          <c:yMode val="edge"/>
          <c:x val="0.47936590435547838"/>
          <c:y val="3.3333399451914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18616650897825"/>
          <c:y val="0.23333396629222627"/>
          <c:w val="0.69953520146039305"/>
          <c:h val="0.6555573338686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T.A.'!$B$470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T.A.'!$B$471:$B$477</c:f>
              <c:numCache>
                <c:formatCode>#,##0.00</c:formatCode>
                <c:ptCount val="7"/>
                <c:pt idx="0">
                  <c:v>129594098.40011868</c:v>
                </c:pt>
                <c:pt idx="1">
                  <c:v>88113746.664022714</c:v>
                </c:pt>
                <c:pt idx="2">
                  <c:v>24432094.312706716</c:v>
                </c:pt>
                <c:pt idx="3">
                  <c:v>42231578.020472027</c:v>
                </c:pt>
                <c:pt idx="4">
                  <c:v>18992936.537486289</c:v>
                </c:pt>
                <c:pt idx="5">
                  <c:v>24631441.768835828</c:v>
                </c:pt>
                <c:pt idx="6">
                  <c:v>8193554.7268967135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62-42E4-9E26-B6C9F441672C}"/>
            </c:ext>
          </c:extLst>
        </c:ser>
        <c:ser>
          <c:idx val="1"/>
          <c:order val="1"/>
          <c:tx>
            <c:strRef>
              <c:f>'GASTO X T.A.'!$C$470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T.A.'!$C$471:$C$477</c:f>
              <c:numCache>
                <c:formatCode>#,##0.00</c:formatCode>
                <c:ptCount val="7"/>
                <c:pt idx="0">
                  <c:v>5287453.9834237155</c:v>
                </c:pt>
                <c:pt idx="1">
                  <c:v>3545300.9644682142</c:v>
                </c:pt>
                <c:pt idx="2">
                  <c:v>2034286.3748421662</c:v>
                </c:pt>
                <c:pt idx="3">
                  <c:v>2636628.7735496173</c:v>
                </c:pt>
                <c:pt idx="4">
                  <c:v>724661.956959798</c:v>
                </c:pt>
                <c:pt idx="5">
                  <c:v>669131.47076484561</c:v>
                </c:pt>
                <c:pt idx="6">
                  <c:v>50259.790728846034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62-42E4-9E26-B6C9F441672C}"/>
            </c:ext>
          </c:extLst>
        </c:ser>
        <c:ser>
          <c:idx val="2"/>
          <c:order val="2"/>
          <c:tx>
            <c:strRef>
              <c:f>'GASTO X T.A.'!$D$470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T.A.'!$D$471:$D$477</c:f>
              <c:numCache>
                <c:formatCode>#,##0.00</c:formatCode>
                <c:ptCount val="7"/>
                <c:pt idx="0">
                  <c:v>33978623.504096977</c:v>
                </c:pt>
                <c:pt idx="1">
                  <c:v>20920473.700442057</c:v>
                </c:pt>
                <c:pt idx="2">
                  <c:v>7545986.1880976716</c:v>
                </c:pt>
                <c:pt idx="3">
                  <c:v>8663426.8030609731</c:v>
                </c:pt>
                <c:pt idx="4">
                  <c:v>3428842.7296086824</c:v>
                </c:pt>
                <c:pt idx="5">
                  <c:v>4978729.6444608755</c:v>
                </c:pt>
                <c:pt idx="6">
                  <c:v>2202120.0003997269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62-42E4-9E26-B6C9F441672C}"/>
            </c:ext>
          </c:extLst>
        </c:ser>
        <c:ser>
          <c:idx val="3"/>
          <c:order val="3"/>
          <c:tx>
            <c:strRef>
              <c:f>'GASTO X T.A.'!$E$470</c:f>
              <c:strCache>
                <c:ptCount val="1"/>
                <c:pt idx="0">
                  <c:v>ALBERGUES, VIVIENDAS Y APARTAMENTOS TURÍSTICOS</c:v>
                </c:pt>
              </c:strCache>
            </c:strRef>
          </c:tx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T.A.'!$E$471:$E$477</c:f>
              <c:numCache>
                <c:formatCode>#,##0.00</c:formatCode>
                <c:ptCount val="7"/>
                <c:pt idx="0">
                  <c:v>13735163.171304053</c:v>
                </c:pt>
                <c:pt idx="1">
                  <c:v>12931502.439423794</c:v>
                </c:pt>
                <c:pt idx="2">
                  <c:v>4791166.3624894749</c:v>
                </c:pt>
                <c:pt idx="3">
                  <c:v>6973965.9158608457</c:v>
                </c:pt>
                <c:pt idx="4">
                  <c:v>2629552.9785698703</c:v>
                </c:pt>
                <c:pt idx="5">
                  <c:v>2058806.1566916034</c:v>
                </c:pt>
                <c:pt idx="6">
                  <c:v>2058330.1486556414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62-42E4-9E26-B6C9F441672C}"/>
            </c:ext>
          </c:extLst>
        </c:ser>
        <c:ser>
          <c:idx val="4"/>
          <c:order val="4"/>
          <c:tx>
            <c:strRef>
              <c:f>'GASTO X T.A.'!$F$470</c:f>
              <c:strCache>
                <c:ptCount val="1"/>
                <c:pt idx="0">
                  <c:v>ALOJAMIENTO PRIVADO</c:v>
                </c:pt>
              </c:strCache>
            </c:strRef>
          </c:tx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T.A.'!$F$471:$F$477</c:f>
              <c:numCache>
                <c:formatCode>#,##0.00</c:formatCode>
                <c:ptCount val="7"/>
                <c:pt idx="0">
                  <c:v>13087598.932951445</c:v>
                </c:pt>
                <c:pt idx="1">
                  <c:v>88186929.224375367</c:v>
                </c:pt>
                <c:pt idx="2">
                  <c:v>54567186.063051589</c:v>
                </c:pt>
                <c:pt idx="3">
                  <c:v>56892949.872886196</c:v>
                </c:pt>
                <c:pt idx="4">
                  <c:v>34431378.606647298</c:v>
                </c:pt>
                <c:pt idx="5">
                  <c:v>29355880.273496065</c:v>
                </c:pt>
                <c:pt idx="6">
                  <c:v>8193017.1151869018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62-42E4-9E26-B6C9F441672C}"/>
            </c:ext>
          </c:extLst>
        </c:ser>
        <c:ser>
          <c:idx val="5"/>
          <c:order val="5"/>
          <c:tx>
            <c:strRef>
              <c:f>'GASTO X T.A.'!$G$470</c:f>
              <c:strCache>
                <c:ptCount val="1"/>
                <c:pt idx="0">
                  <c:v>EXCURSIONISTAS</c:v>
                </c:pt>
              </c:strCache>
            </c:strRef>
          </c:tx>
          <c:invertIfNegative val="0"/>
          <c:cat>
            <c:strRef>
              <c:f>'GASTO X T.A.'!$A$471:$A$477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T.A.'!$G$471:$G$477</c:f>
              <c:numCache>
                <c:formatCode>#,##0.00</c:formatCode>
                <c:ptCount val="7"/>
                <c:pt idx="1">
                  <c:v>38149574.309605263</c:v>
                </c:pt>
                <c:pt idx="2">
                  <c:v>14020193.814973444</c:v>
                </c:pt>
                <c:pt idx="3">
                  <c:v>40988593.807014562</c:v>
                </c:pt>
                <c:pt idx="4">
                  <c:v>8637841.1240783744</c:v>
                </c:pt>
                <c:pt idx="5">
                  <c:v>25145111.807701562</c:v>
                </c:pt>
                <c:pt idx="6">
                  <c:v>4177681.6314360322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C62-42E4-9E26-B6C9F4416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40138104"/>
        <c:axId val="540143592"/>
      </c:barChart>
      <c:catAx>
        <c:axId val="540138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3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40143592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8104"/>
        <c:crosses val="autoZero"/>
        <c:crossBetween val="between"/>
        <c:min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9534968196289722E-2"/>
          <c:y val="0.11338269368800852"/>
          <c:w val="0.97046506351768569"/>
          <c:h val="6.50419819932655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7267215046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696292329371"/>
          <c:y val="0.38188976377952755"/>
          <c:w val="0.74689916798228129"/>
          <c:h val="0.49606299212598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EMPLEO!$C$17</c:f>
              <c:strCache>
                <c:ptCount val="1"/>
                <c:pt idx="0">
                  <c:v>HOSTELERÍA 2019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EMPLEO!$B$16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EMPLEO!$B$17</c:f>
              <c:numCache>
                <c:formatCode>#,##0</c:formatCode>
                <c:ptCount val="1"/>
                <c:pt idx="0">
                  <c:v>72984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90-4454-8287-F7AC7CF2029A}"/>
            </c:ext>
          </c:extLst>
        </c:ser>
        <c:ser>
          <c:idx val="1"/>
          <c:order val="1"/>
          <c:tx>
            <c:strRef>
              <c:f>EMPLEO!$C$18</c:f>
              <c:strCache>
                <c:ptCount val="1"/>
                <c:pt idx="0">
                  <c:v>HOSTELERÍA 2020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EMPLEO!$B$18</c:f>
              <c:numCache>
                <c:formatCode>#,##0</c:formatCode>
                <c:ptCount val="1"/>
                <c:pt idx="0">
                  <c:v>61371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90-4454-8287-F7AC7CF2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540135360"/>
        <c:axId val="540140456"/>
      </c:barChart>
      <c:catAx>
        <c:axId val="5401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0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0140456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5360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77197267215046"/>
          <c:y val="0.2125984251968504"/>
          <c:w val="0.66253179890975167"/>
          <c:h val="7.874015748031498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regional del empleo turístico en Agencias de Viajes</a:t>
            </a:r>
          </a:p>
        </c:rich>
      </c:tx>
      <c:layout>
        <c:manualLayout>
          <c:xMode val="edge"/>
          <c:yMode val="edge"/>
          <c:x val="0.15128232047917087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82079532450752"/>
          <c:y val="0.37007874015748032"/>
          <c:w val="0.75641215047112997"/>
          <c:h val="0.49606299212598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EMPLEO!$H$17</c:f>
              <c:strCache>
                <c:ptCount val="1"/>
                <c:pt idx="0">
                  <c:v>AGENCIAS DE VIAJES 2019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EMPLEO!$G$16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EMPLEO!$G$17</c:f>
              <c:numCache>
                <c:formatCode>#,##0</c:formatCode>
                <c:ptCount val="1"/>
                <c:pt idx="0">
                  <c:v>1479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06-4DEE-8FB2-53D0B4E63561}"/>
            </c:ext>
          </c:extLst>
        </c:ser>
        <c:ser>
          <c:idx val="1"/>
          <c:order val="1"/>
          <c:tx>
            <c:strRef>
              <c:f>EMPLEO!$H$18</c:f>
              <c:strCache>
                <c:ptCount val="1"/>
                <c:pt idx="0">
                  <c:v>AGENCIAS DE VIAJES 2020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EMPLEO!$G$18</c:f>
              <c:numCache>
                <c:formatCode>#,##0</c:formatCode>
                <c:ptCount val="1"/>
                <c:pt idx="0">
                  <c:v>1365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06-4DEE-8FB2-53D0B4E6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540136144"/>
        <c:axId val="540135752"/>
      </c:barChart>
      <c:catAx>
        <c:axId val="54013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5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0135752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6144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795140991991385E-2"/>
          <c:y val="0.2283464566929134"/>
          <c:w val="0.88461753819234124"/>
          <c:h val="7.8740157480314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32702702702702702"/>
          <c:y val="1.3966384283265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91891891891893"/>
          <c:y val="0.23743049143256187"/>
          <c:w val="0.83783783783783783"/>
          <c:h val="0.662012076111966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5271</c:v>
                </c:pt>
                <c:pt idx="1">
                  <c:v>11296</c:v>
                </c:pt>
                <c:pt idx="2">
                  <c:v>13242</c:v>
                </c:pt>
                <c:pt idx="3">
                  <c:v>4308</c:v>
                </c:pt>
                <c:pt idx="4">
                  <c:v>10294</c:v>
                </c:pt>
                <c:pt idx="5">
                  <c:v>5915</c:v>
                </c:pt>
                <c:pt idx="6">
                  <c:v>2914</c:v>
                </c:pt>
                <c:pt idx="7">
                  <c:v>14998</c:v>
                </c:pt>
                <c:pt idx="8">
                  <c:v>4744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44-48E5-A6D0-F62020813734}"/>
            </c:ext>
          </c:extLst>
        </c:ser>
        <c:ser>
          <c:idx val="1"/>
          <c:order val="1"/>
          <c:tx>
            <c:strRef>
              <c:f>'EMPLEO X PROV.'!$C$30</c:f>
              <c:strCache>
                <c:ptCount val="1"/>
                <c:pt idx="0">
                  <c:v>HOSTELERÍA 2020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4411</c:v>
                </c:pt>
                <c:pt idx="1">
                  <c:v>9593</c:v>
                </c:pt>
                <c:pt idx="2">
                  <c:v>11153</c:v>
                </c:pt>
                <c:pt idx="3">
                  <c:v>3644</c:v>
                </c:pt>
                <c:pt idx="4">
                  <c:v>8652</c:v>
                </c:pt>
                <c:pt idx="5">
                  <c:v>5003</c:v>
                </c:pt>
                <c:pt idx="6">
                  <c:v>2433</c:v>
                </c:pt>
                <c:pt idx="7">
                  <c:v>12541</c:v>
                </c:pt>
                <c:pt idx="8">
                  <c:v>3929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44-48E5-A6D0-F6202081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32616"/>
        <c:axId val="540133400"/>
      </c:barChart>
      <c:catAx>
        <c:axId val="540132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3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40133400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2616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486486486486487"/>
          <c:y val="0.11173192781796584"/>
          <c:w val="0.45810810810810809"/>
          <c:h val="6.983249045088876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PROV'!$C$450:$N$450</c:f>
              <c:numCache>
                <c:formatCode>General</c:formatCode>
                <c:ptCount val="12"/>
                <c:pt idx="0">
                  <c:v>37683</c:v>
                </c:pt>
                <c:pt idx="1">
                  <c:v>43072</c:v>
                </c:pt>
                <c:pt idx="2">
                  <c:v>51600</c:v>
                </c:pt>
                <c:pt idx="3">
                  <c:v>65060</c:v>
                </c:pt>
                <c:pt idx="4">
                  <c:v>69416</c:v>
                </c:pt>
                <c:pt idx="5">
                  <c:v>65579</c:v>
                </c:pt>
                <c:pt idx="6">
                  <c:v>63660</c:v>
                </c:pt>
                <c:pt idx="7">
                  <c:v>79907</c:v>
                </c:pt>
                <c:pt idx="8">
                  <c:v>75985</c:v>
                </c:pt>
                <c:pt idx="9">
                  <c:v>72993</c:v>
                </c:pt>
                <c:pt idx="10">
                  <c:v>54296</c:v>
                </c:pt>
                <c:pt idx="11">
                  <c:v>46395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57-4255-9BE5-918D8361795B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PROV'!$C$449:$N$449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PROV'!$C$451:$N$451</c:f>
              <c:numCache>
                <c:formatCode>General</c:formatCode>
                <c:ptCount val="12"/>
                <c:pt idx="0">
                  <c:v>65016</c:v>
                </c:pt>
                <c:pt idx="1">
                  <c:v>71907</c:v>
                </c:pt>
                <c:pt idx="2">
                  <c:v>91713</c:v>
                </c:pt>
                <c:pt idx="3">
                  <c:v>114733</c:v>
                </c:pt>
                <c:pt idx="4">
                  <c:v>116413</c:v>
                </c:pt>
                <c:pt idx="5">
                  <c:v>109354</c:v>
                </c:pt>
                <c:pt idx="6">
                  <c:v>108338</c:v>
                </c:pt>
                <c:pt idx="7">
                  <c:v>133136</c:v>
                </c:pt>
                <c:pt idx="8">
                  <c:v>123310</c:v>
                </c:pt>
                <c:pt idx="9">
                  <c:v>125567</c:v>
                </c:pt>
                <c:pt idx="10">
                  <c:v>96790</c:v>
                </c:pt>
                <c:pt idx="11">
                  <c:v>79407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57-4255-9BE5-918D83617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8484592"/>
        <c:axId val="319269968"/>
      </c:barChart>
      <c:catAx>
        <c:axId val="31848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269968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8484592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 en Hostelería</a:t>
            </a:r>
          </a:p>
        </c:rich>
      </c:tx>
      <c:layout>
        <c:manualLayout>
          <c:xMode val="edge"/>
          <c:yMode val="edge"/>
          <c:x val="0.111111354558941"/>
          <c:y val="1.93051003759665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391304347826088"/>
          <c:y val="0.45125348189415043"/>
          <c:w val="0.54086956521739127"/>
          <c:h val="0.342618384401114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FC1-40ED-B360-77FB34748EE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FC1-40ED-B360-77FB34748EE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FC1-40ED-B360-77FB34748EE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FC1-40ED-B360-77FB34748EE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FC1-40ED-B360-77FB34748EE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FC1-40ED-B360-77FB34748EE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4FC1-40ED-B360-77FB34748EE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4FC1-40ED-B360-77FB34748EE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4FC1-40ED-B360-77FB34748EE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4FC1-40ED-B360-77FB34748EE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4FC1-40ED-B360-77FB34748EE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4FC1-40ED-B360-77FB34748EE1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4FC1-40ED-B360-77FB34748EE1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4FC1-40ED-B360-77FB34748EE1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4FC1-40ED-B360-77FB34748EE1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4FC1-40ED-B360-77FB34748EE1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4FC1-40ED-B360-77FB34748EE1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4FC1-40ED-B360-77FB34748EE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4FC1-40ED-B360-77FB34748EE1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4FC1-40ED-B360-77FB34748EE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('EMPLEO X PROV.'!$C$31:$C$39,'EMPLEO X PROV.'!$A$31:$A$39)</c:f>
              <c:numCache>
                <c:formatCode>#,##0</c:formatCode>
                <c:ptCount val="18"/>
                <c:pt idx="0">
                  <c:v>4411</c:v>
                </c:pt>
                <c:pt idx="1">
                  <c:v>9593</c:v>
                </c:pt>
                <c:pt idx="2">
                  <c:v>11153</c:v>
                </c:pt>
                <c:pt idx="3">
                  <c:v>3644</c:v>
                </c:pt>
                <c:pt idx="4">
                  <c:v>8652</c:v>
                </c:pt>
                <c:pt idx="5">
                  <c:v>5003</c:v>
                </c:pt>
                <c:pt idx="6">
                  <c:v>2433</c:v>
                </c:pt>
                <c:pt idx="7">
                  <c:v>12541</c:v>
                </c:pt>
                <c:pt idx="8">
                  <c:v>3929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4FC1-40ED-B360-77FB34748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5271</c:v>
                </c:pt>
                <c:pt idx="1">
                  <c:v>11296</c:v>
                </c:pt>
                <c:pt idx="2">
                  <c:v>13242</c:v>
                </c:pt>
                <c:pt idx="3">
                  <c:v>4308</c:v>
                </c:pt>
                <c:pt idx="4">
                  <c:v>10294</c:v>
                </c:pt>
                <c:pt idx="5">
                  <c:v>5915</c:v>
                </c:pt>
                <c:pt idx="6">
                  <c:v>2914</c:v>
                </c:pt>
                <c:pt idx="7">
                  <c:v>14998</c:v>
                </c:pt>
                <c:pt idx="8">
                  <c:v>4744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98-4213-A0B5-817ACA29FA56}"/>
            </c:ext>
          </c:extLst>
        </c:ser>
        <c:ser>
          <c:idx val="1"/>
          <c:order val="1"/>
          <c:tx>
            <c:strRef>
              <c:f>'EMPLEO X PROV.'!$C$30</c:f>
              <c:strCache>
                <c:ptCount val="1"/>
                <c:pt idx="0">
                  <c:v>HOSTELERÍA 2020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4411</c:v>
                </c:pt>
                <c:pt idx="1">
                  <c:v>9593</c:v>
                </c:pt>
                <c:pt idx="2">
                  <c:v>11153</c:v>
                </c:pt>
                <c:pt idx="3">
                  <c:v>3644</c:v>
                </c:pt>
                <c:pt idx="4">
                  <c:v>8652</c:v>
                </c:pt>
                <c:pt idx="5">
                  <c:v>5003</c:v>
                </c:pt>
                <c:pt idx="6">
                  <c:v>2433</c:v>
                </c:pt>
                <c:pt idx="7">
                  <c:v>12541</c:v>
                </c:pt>
                <c:pt idx="8">
                  <c:v>3929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98-4213-A0B5-817ACA29F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33008"/>
        <c:axId val="540136536"/>
      </c:barChart>
      <c:catAx>
        <c:axId val="54013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6536"/>
        <c:crossesAt val="0"/>
        <c:auto val="0"/>
        <c:lblAlgn val="ctr"/>
        <c:lblOffset val="100"/>
        <c:tickLblSkip val="27"/>
        <c:tickMarkSkip val="1"/>
        <c:noMultiLvlLbl val="0"/>
      </c:catAx>
      <c:valAx>
        <c:axId val="540136536"/>
        <c:scaling>
          <c:orientation val="minMax"/>
          <c:max val="1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3008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081081081081079"/>
          <c:y val="0"/>
          <c:w val="0.31216216216216214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05E-46C7-A39E-5202D3DCB6D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05E-46C7-A39E-5202D3DCB6D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05E-46C7-A39E-5202D3DCB6D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05E-46C7-A39E-5202D3DCB6D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C05E-46C7-A39E-5202D3DCB6D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C05E-46C7-A39E-5202D3DCB6D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05E-46C7-A39E-5202D3DCB6D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C05E-46C7-A39E-5202D3DCB6D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C05E-46C7-A39E-5202D3DCB6D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C05E-46C7-A39E-5202D3DCB6D2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C05E-46C7-A39E-5202D3DCB6D2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C05E-46C7-A39E-5202D3DCB6D2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C05E-46C7-A39E-5202D3DCB6D2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C05E-46C7-A39E-5202D3DCB6D2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C05E-46C7-A39E-5202D3DCB6D2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C05E-46C7-A39E-5202D3DCB6D2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C05E-46C7-A39E-5202D3DCB6D2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C05E-46C7-A39E-5202D3DCB6D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C05E-46C7-A39E-5202D3DCB6D2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C05E-46C7-A39E-5202D3DCB6D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('EMPLEO X PROV.'!$C$31:$C$39,'EMPLEO X PROV.'!$A$31:$A$39)</c:f>
              <c:numCache>
                <c:formatCode>#,##0</c:formatCode>
                <c:ptCount val="18"/>
                <c:pt idx="0">
                  <c:v>4411</c:v>
                </c:pt>
                <c:pt idx="1">
                  <c:v>9593</c:v>
                </c:pt>
                <c:pt idx="2">
                  <c:v>11153</c:v>
                </c:pt>
                <c:pt idx="3">
                  <c:v>3644</c:v>
                </c:pt>
                <c:pt idx="4">
                  <c:v>8652</c:v>
                </c:pt>
                <c:pt idx="5">
                  <c:v>5003</c:v>
                </c:pt>
                <c:pt idx="6">
                  <c:v>2433</c:v>
                </c:pt>
                <c:pt idx="7">
                  <c:v>12541</c:v>
                </c:pt>
                <c:pt idx="8">
                  <c:v>3929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C05E-46C7-A39E-5202D3DCB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9189189189189191"/>
          <c:y val="1.3966384283265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37837837837837"/>
          <c:y val="0.29329648941669406"/>
          <c:w val="0.82837837837837835"/>
          <c:h val="0.589386278732594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PROV.'!$B$73</c:f>
              <c:strCache>
                <c:ptCount val="1"/>
                <c:pt idx="0">
                  <c:v>AGENCIAS DE VIAJES 2019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PROV.'!$B$74:$B$82</c:f>
              <c:numCache>
                <c:formatCode>#,##0</c:formatCode>
                <c:ptCount val="9"/>
                <c:pt idx="0">
                  <c:v>75</c:v>
                </c:pt>
                <c:pt idx="1">
                  <c:v>262</c:v>
                </c:pt>
                <c:pt idx="2">
                  <c:v>226</c:v>
                </c:pt>
                <c:pt idx="3">
                  <c:v>94</c:v>
                </c:pt>
                <c:pt idx="4">
                  <c:v>204</c:v>
                </c:pt>
                <c:pt idx="5">
                  <c:v>130</c:v>
                </c:pt>
                <c:pt idx="6">
                  <c:v>40</c:v>
                </c:pt>
                <c:pt idx="7">
                  <c:v>371</c:v>
                </c:pt>
                <c:pt idx="8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3C-4B08-AC59-8A35BFF91717}"/>
            </c:ext>
          </c:extLst>
        </c:ser>
        <c:ser>
          <c:idx val="1"/>
          <c:order val="1"/>
          <c:tx>
            <c:strRef>
              <c:f>'EMPLEO X PROV.'!$C$73</c:f>
              <c:strCache>
                <c:ptCount val="1"/>
                <c:pt idx="0">
                  <c:v>AGENCIAS DE VIAJES 2020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69</c:v>
                </c:pt>
                <c:pt idx="1">
                  <c:v>241</c:v>
                </c:pt>
                <c:pt idx="2">
                  <c:v>202</c:v>
                </c:pt>
                <c:pt idx="3">
                  <c:v>88</c:v>
                </c:pt>
                <c:pt idx="4">
                  <c:v>202</c:v>
                </c:pt>
                <c:pt idx="5">
                  <c:v>115</c:v>
                </c:pt>
                <c:pt idx="6">
                  <c:v>36</c:v>
                </c:pt>
                <c:pt idx="7">
                  <c:v>340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3C-4B08-AC59-8A35BFF91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38888"/>
        <c:axId val="540142416"/>
      </c:barChart>
      <c:catAx>
        <c:axId val="540138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24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54014241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38888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756756756756758"/>
          <c:y val="0.11452531848153126"/>
          <c:w val="0.5418918918918918"/>
          <c:h val="6.983249045088875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2068991376077989"/>
          <c:y val="1.930505371178735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619090431377774"/>
          <c:y val="0.45355312274035908"/>
          <c:w val="0.44444513337849295"/>
          <c:h val="0.3032794977360232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BDA-427B-BC7B-52F80AF809E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BDA-427B-BC7B-52F80AF809E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BDA-427B-BC7B-52F80AF809E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BDA-427B-BC7B-52F80AF809E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EBDA-427B-BC7B-52F80AF809E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BDA-427B-BC7B-52F80AF809E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EBDA-427B-BC7B-52F80AF809E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EBDA-427B-BC7B-52F80AF809E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EBDA-427B-BC7B-52F80AF809EB}"/>
              </c:ext>
            </c:extLst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253708255000062E-2"/>
                  <c:y val="-7.40265155287335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4934583074736052E-2"/>
                  <c:y val="6.787175202244033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1823836537140899E-2"/>
                  <c:y val="5.232065221968995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9537816822261262E-2"/>
                  <c:y val="6.174968130899238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22381648473083E-2"/>
                  <c:y val="5.05721639884534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1592466481174289E-2"/>
                  <c:y val="-5.520544412317018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184409318496185E-2"/>
                  <c:y val="-3.194063726082069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EBDA-427B-BC7B-52F80AF809EB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EBDA-427B-BC7B-52F80AF809EB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69</c:v>
                </c:pt>
                <c:pt idx="1">
                  <c:v>241</c:v>
                </c:pt>
                <c:pt idx="2">
                  <c:v>202</c:v>
                </c:pt>
                <c:pt idx="3">
                  <c:v>88</c:v>
                </c:pt>
                <c:pt idx="4">
                  <c:v>202</c:v>
                </c:pt>
                <c:pt idx="5">
                  <c:v>115</c:v>
                </c:pt>
                <c:pt idx="6">
                  <c:v>36</c:v>
                </c:pt>
                <c:pt idx="7">
                  <c:v>340</c:v>
                </c:pt>
                <c:pt idx="8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EBDA-427B-BC7B-52F80AF80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Sexo de los visitantes </a:t>
            </a:r>
          </a:p>
        </c:rich>
      </c:tx>
      <c:layout>
        <c:manualLayout>
          <c:xMode val="edge"/>
          <c:yMode val="edge"/>
          <c:x val="0.34857197001999296"/>
          <c:y val="1.865685708205393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48736462093862"/>
          <c:y val="0.39925445876293353"/>
          <c:w val="0.55234657039711188"/>
          <c:h val="0.4514933599094856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7A-4BE6-821F-DDA073878CC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7A-4BE6-821F-DDA073878CCE}"/>
              </c:ext>
            </c:extLst>
          </c:dPt>
          <c:dLbls>
            <c:dLbl>
              <c:idx val="0"/>
              <c:layout>
                <c:manualLayout>
                  <c:x val="-1.6894181495123877E-2"/>
                  <c:y val="-0.111461971555223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5883437025326597E-3"/>
                  <c:y val="-0.1059336946575632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47047706561954172"/>
                  <c:y val="0.86940456908190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8.9523976049062592E-2"/>
                  <c:y val="0.608210063349141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8571481717785935"/>
                  <c:y val="0.24253775532327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1714288903067156"/>
                  <c:y val="0.7798521671163842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5238123582819166"/>
                  <c:y val="0.608210063349141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8666701388953477"/>
                  <c:y val="0.3544782577801746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6381020053980756"/>
                  <c:y val="0.2873139563060362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A7A-4BE6-821F-DDA073878CCE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A7A-4BE6-821F-DDA073878CCE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ANUAL'!$A$44:$A$45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'DEMANDA ANUAL'!$B$44:$B$45</c:f>
              <c:numCache>
                <c:formatCode>0.0%</c:formatCode>
                <c:ptCount val="2"/>
                <c:pt idx="0">
                  <c:v>0.51800000000000002</c:v>
                </c:pt>
                <c:pt idx="1">
                  <c:v>0.48199999999999998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5A7A-4BE6-821F-DDA073878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Situación laboral de los visitantes </a:t>
            </a:r>
          </a:p>
        </c:rich>
      </c:tx>
      <c:layout>
        <c:manualLayout>
          <c:xMode val="edge"/>
          <c:yMode val="edge"/>
          <c:x val="0.29471895558509731"/>
          <c:y val="1.8518719642803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'DEMANDA ANUAL'!$A$105:$A$110</c:f>
              <c:strCache>
                <c:ptCount val="6"/>
                <c:pt idx="0">
                  <c:v>Trabajador/a por cuenta ajena</c:v>
                </c:pt>
                <c:pt idx="1">
                  <c:v>Trabajador/a por cuenta propia</c:v>
                </c:pt>
                <c:pt idx="2">
                  <c:v>Jubilado/a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ANUAL'!$B$105:$B$110</c:f>
              <c:numCache>
                <c:formatCode>0.0%</c:formatCode>
                <c:ptCount val="6"/>
                <c:pt idx="0">
                  <c:v>0.65800000000000003</c:v>
                </c:pt>
                <c:pt idx="1">
                  <c:v>0.1</c:v>
                </c:pt>
                <c:pt idx="2">
                  <c:v>7.3999999999999996E-2</c:v>
                </c:pt>
                <c:pt idx="3">
                  <c:v>0.06</c:v>
                </c:pt>
                <c:pt idx="4">
                  <c:v>5.2999999999999999E-2</c:v>
                </c:pt>
                <c:pt idx="5">
                  <c:v>3.1E-2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90-402B-BD05-B18C4B678DAF}"/>
            </c:ext>
          </c:extLst>
        </c:ser>
        <c:ser>
          <c:idx val="1"/>
          <c:order val="1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1.5252922930088286E-2"/>
                  <c:y val="-1.665402935744131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2645294338207722E-2"/>
                  <c:y val="-9.106639447846731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0297235572826089E-2"/>
                  <c:y val="-7.8351317196467818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719910011248621E-2"/>
                  <c:y val="-1.360552153203076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350172137573713E-2"/>
                  <c:y val="1.6393506367259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B90-402B-BD05-B18C4B678DA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9270716160479928E-2"/>
                  <c:y val="-2.85253232234861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B90-402B-BD05-B18C4B678DA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ANUAL'!$A$105:$A$110</c:f>
              <c:strCache>
                <c:ptCount val="6"/>
                <c:pt idx="0">
                  <c:v>Trabajador/a por cuenta ajena</c:v>
                </c:pt>
                <c:pt idx="1">
                  <c:v>Trabajador/a por cuenta propia</c:v>
                </c:pt>
                <c:pt idx="2">
                  <c:v>Jubilado/a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ANUAL'!$B$105:$B$110</c:f>
              <c:numCache>
                <c:formatCode>0.0%</c:formatCode>
                <c:ptCount val="6"/>
                <c:pt idx="0">
                  <c:v>0.65800000000000003</c:v>
                </c:pt>
                <c:pt idx="1">
                  <c:v>0.1</c:v>
                </c:pt>
                <c:pt idx="2">
                  <c:v>7.3999999999999996E-2</c:v>
                </c:pt>
                <c:pt idx="3">
                  <c:v>0.06</c:v>
                </c:pt>
                <c:pt idx="4">
                  <c:v>5.2999999999999999E-2</c:v>
                </c:pt>
                <c:pt idx="5">
                  <c:v>3.1E-2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B90-402B-BD05-B18C4B6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40140064"/>
        <c:axId val="540151040"/>
      </c:barChart>
      <c:catAx>
        <c:axId val="54014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5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510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Composición del Grupo de Viaje </a:t>
            </a:r>
          </a:p>
        </c:rich>
      </c:tx>
      <c:layout>
        <c:manualLayout>
          <c:xMode val="edge"/>
          <c:yMode val="edge"/>
          <c:x val="0.28301888918625778"/>
          <c:y val="1.83150401654338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08071497015715"/>
          <c:y val="0.39926882751268999"/>
          <c:w val="0.55814002241378857"/>
          <c:h val="0.4542140790052620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81-4951-81F2-998468034A4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81-4951-81F2-998468034A4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81-4951-81F2-998468034A46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81-4951-81F2-998468034A46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C81-4951-81F2-998468034A4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C81-4951-81F2-998468034A4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C81-4951-81F2-998468034A4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C81-4951-81F2-998468034A4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ANUAL'!$A$213:$A$216</c:f>
              <c:strCache>
                <c:ptCount val="4"/>
                <c:pt idx="0">
                  <c:v>Con familiares y / o amigos</c:v>
                </c:pt>
                <c:pt idx="1">
                  <c:v>En pareja 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'DEMANDA ANUAL'!$B$213:$B$216</c:f>
              <c:numCache>
                <c:formatCode>0.0%</c:formatCode>
                <c:ptCount val="4"/>
                <c:pt idx="0">
                  <c:v>0.45200000000000001</c:v>
                </c:pt>
                <c:pt idx="1">
                  <c:v>0.42799999999999999</c:v>
                </c:pt>
                <c:pt idx="2">
                  <c:v>0.109</c:v>
                </c:pt>
                <c:pt idx="3">
                  <c:v>1.0999999999999999E-2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81-4951-81F2-998468034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Grado de conocimiento de Castilla y León</a:t>
            </a:r>
          </a:p>
        </c:rich>
      </c:tx>
      <c:layout>
        <c:manualLayout>
          <c:xMode val="edge"/>
          <c:yMode val="edge"/>
          <c:x val="0.21992504947576741"/>
          <c:y val="1.81819969133071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42071987229813"/>
          <c:y val="0.39636363636363636"/>
          <c:w val="0.55793323503863612"/>
          <c:h val="0.45090909090909093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1B-47E6-9374-BE790A957E7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1B-47E6-9374-BE790A957E79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51B-47E6-9374-BE790A957E7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51B-47E6-9374-BE790A957E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ANUAL'!$A$271:$A$272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'DEMANDA ANUAL'!$B$271:$B$272</c:f>
              <c:numCache>
                <c:formatCode>0.0%</c:formatCode>
                <c:ptCount val="2"/>
                <c:pt idx="0">
                  <c:v>0.77200000000000002</c:v>
                </c:pt>
                <c:pt idx="1">
                  <c:v>0.22800000000000001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51B-47E6-9374-BE790A9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24968484778818706"/>
          <c:y val="1.1627801332525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56970728038901"/>
          <c:y val="8.3721025300946245E-2"/>
          <c:w val="0.65328544765701946"/>
          <c:h val="0.837210253009462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D8-4413-882D-0402D2336FDE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D8-4413-882D-0402D2336FD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D8-4413-882D-0402D2336FD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D8-4413-882D-0402D2336FD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DD8-4413-882D-0402D2336FD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DD8-4413-882D-0402D2336FDE}"/>
              </c:ext>
            </c:extLst>
          </c:dPt>
          <c:dPt>
            <c:idx val="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DD8-4413-882D-0402D2336FDE}"/>
              </c:ext>
            </c:extLst>
          </c:dPt>
          <c:dPt>
            <c:idx val="7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DD8-4413-882D-0402D2336FDE}"/>
              </c:ext>
            </c:extLst>
          </c:dPt>
          <c:dPt>
            <c:idx val="8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DD8-4413-882D-0402D2336FDE}"/>
              </c:ext>
            </c:extLst>
          </c:dPt>
          <c:dPt>
            <c:idx val="9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CDD8-4413-882D-0402D2336FDE}"/>
              </c:ext>
            </c:extLst>
          </c:dPt>
          <c:dPt>
            <c:idx val="1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CDD8-4413-882D-0402D2336FDE}"/>
              </c:ext>
            </c:extLst>
          </c:dPt>
          <c:dPt>
            <c:idx val="1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CDD8-4413-882D-0402D2336FDE}"/>
              </c:ext>
            </c:extLst>
          </c:dPt>
          <c:dPt>
            <c:idx val="1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CDD8-4413-882D-0402D2336FDE}"/>
              </c:ext>
            </c:extLst>
          </c:dPt>
          <c:dPt>
            <c:idx val="13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CDD8-4413-882D-0402D2336FDE}"/>
              </c:ext>
            </c:extLst>
          </c:dPt>
          <c:dPt>
            <c:idx val="14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CDD8-4413-882D-0402D2336FDE}"/>
              </c:ext>
            </c:extLst>
          </c:dPt>
          <c:dPt>
            <c:idx val="15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CDD8-4413-882D-0402D2336FDE}"/>
              </c:ext>
            </c:extLst>
          </c:dPt>
          <c:dPt>
            <c:idx val="1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CDD8-4413-882D-0402D2336FDE}"/>
              </c:ext>
            </c:extLst>
          </c:dPt>
          <c:dPt>
            <c:idx val="1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CDD8-4413-882D-0402D2336FDE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ANUAL'!$A$329:$A$346</c:f>
              <c:strCache>
                <c:ptCount val="18"/>
                <c:pt idx="0">
                  <c:v>Ns/Nc</c:v>
                </c:pt>
                <c:pt idx="1">
                  <c:v>Otras actividades</c:v>
                </c:pt>
                <c:pt idx="2">
                  <c:v>Aprender o practicar el idioma </c:v>
                </c:pt>
                <c:pt idx="3">
                  <c:v>Disfrutar de balnearios</c:v>
                </c:pt>
                <c:pt idx="4">
                  <c:v>Estudios, cursos, etc</c:v>
                </c:pt>
                <c:pt idx="5">
                  <c:v>Camino de Santiago</c:v>
                </c:pt>
                <c:pt idx="6">
                  <c:v>Acudir a sus Fiestas </c:v>
                </c:pt>
                <c:pt idx="7">
                  <c:v>Turismo enológico (visitar bodegas, degustación de</c:v>
                </c:pt>
                <c:pt idx="8">
                  <c:v>Realizar compras</c:v>
                </c:pt>
                <c:pt idx="9">
                  <c:v>Actividades deportivas</c:v>
                </c:pt>
                <c:pt idx="10">
                  <c:v>Visitar a familiares o amigos</c:v>
                </c:pt>
                <c:pt idx="11">
                  <c:v>Turismo Activo (realizar actividades recreativas o</c:v>
                </c:pt>
                <c:pt idx="12">
                  <c:v>Visitar la ciudad o localidad</c:v>
                </c:pt>
                <c:pt idx="13">
                  <c:v>Descansar</c:v>
                </c:pt>
                <c:pt idx="14">
                  <c:v>Conocer su arte/historia</c:v>
                </c:pt>
                <c:pt idx="15">
                  <c:v>Visitar su paisaje y naturaleza</c:v>
                </c:pt>
                <c:pt idx="16">
                  <c:v>Disfrutar de su gastronomía</c:v>
                </c:pt>
                <c:pt idx="17">
                  <c:v>Visitar sus monumentos</c:v>
                </c:pt>
              </c:strCache>
            </c:strRef>
          </c:cat>
          <c:val>
            <c:numRef>
              <c:f>'DEMANDA ANUAL'!$B$329:$B$346</c:f>
              <c:numCache>
                <c:formatCode>0.0%</c:formatCode>
                <c:ptCount val="18"/>
                <c:pt idx="0">
                  <c:v>0.02</c:v>
                </c:pt>
                <c:pt idx="1">
                  <c:v>1.9E-2</c:v>
                </c:pt>
                <c:pt idx="2">
                  <c:v>1E-3</c:v>
                </c:pt>
                <c:pt idx="3">
                  <c:v>2E-3</c:v>
                </c:pt>
                <c:pt idx="4">
                  <c:v>1.4E-2</c:v>
                </c:pt>
                <c:pt idx="5">
                  <c:v>1.6E-2</c:v>
                </c:pt>
                <c:pt idx="6">
                  <c:v>2.5999999999999999E-2</c:v>
                </c:pt>
                <c:pt idx="7">
                  <c:v>3.5000000000000003E-2</c:v>
                </c:pt>
                <c:pt idx="8">
                  <c:v>7.3999999999999996E-2</c:v>
                </c:pt>
                <c:pt idx="9">
                  <c:v>9.6000000000000002E-2</c:v>
                </c:pt>
                <c:pt idx="10">
                  <c:v>0.17</c:v>
                </c:pt>
                <c:pt idx="11">
                  <c:v>0.20499999999999999</c:v>
                </c:pt>
                <c:pt idx="12">
                  <c:v>0.25700000000000001</c:v>
                </c:pt>
                <c:pt idx="13">
                  <c:v>0.26500000000000001</c:v>
                </c:pt>
                <c:pt idx="14">
                  <c:v>0.32900000000000001</c:v>
                </c:pt>
                <c:pt idx="15">
                  <c:v>0.34399999999999997</c:v>
                </c:pt>
                <c:pt idx="16">
                  <c:v>0.35099999999999998</c:v>
                </c:pt>
                <c:pt idx="17">
                  <c:v>0.64200000000000002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CDD8-4413-882D-0402D2336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144376"/>
        <c:axId val="540151432"/>
      </c:barChart>
      <c:catAx>
        <c:axId val="540144376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51432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40151432"/>
        <c:scaling>
          <c:orientation val="minMax"/>
          <c:min val="0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4376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[1]Mes!$B$21:$B$39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Comunidad Valenciana</c:v>
                </c:pt>
                <c:pt idx="11">
                  <c:v>Asturias (Principado de)</c:v>
                </c:pt>
                <c:pt idx="12">
                  <c:v>Castilla - La Mancha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Cataluña</c:v>
                </c:pt>
                <c:pt idx="16">
                  <c:v>Galicia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[1]Mes!$C$21:$C$39</c:f>
              <c:numCache>
                <c:formatCode>General</c:formatCode>
                <c:ptCount val="19"/>
                <c:pt idx="0">
                  <c:v>8.7839821278331285E-4</c:v>
                </c:pt>
                <c:pt idx="1">
                  <c:v>9.0014134275506784E-4</c:v>
                </c:pt>
                <c:pt idx="2">
                  <c:v>8.6631259441059469E-3</c:v>
                </c:pt>
                <c:pt idx="3">
                  <c:v>9.5846991841299651E-3</c:v>
                </c:pt>
                <c:pt idx="4">
                  <c:v>1.1303765517829795E-2</c:v>
                </c:pt>
                <c:pt idx="5">
                  <c:v>1.2160730353846025E-2</c:v>
                </c:pt>
                <c:pt idx="6">
                  <c:v>1.6234167570789135E-2</c:v>
                </c:pt>
                <c:pt idx="7">
                  <c:v>2.1373223422586015E-2</c:v>
                </c:pt>
                <c:pt idx="8">
                  <c:v>2.1956199173234971E-2</c:v>
                </c:pt>
                <c:pt idx="9">
                  <c:v>2.854247552332425E-2</c:v>
                </c:pt>
                <c:pt idx="10">
                  <c:v>3.894428153454467E-2</c:v>
                </c:pt>
                <c:pt idx="11">
                  <c:v>4.1259110850697139E-2</c:v>
                </c:pt>
                <c:pt idx="12">
                  <c:v>4.1311589350758571E-2</c:v>
                </c:pt>
                <c:pt idx="13">
                  <c:v>5.1963641152434438E-2</c:v>
                </c:pt>
                <c:pt idx="14">
                  <c:v>5.6291946763994967E-2</c:v>
                </c:pt>
                <c:pt idx="15">
                  <c:v>6.103321868414293E-2</c:v>
                </c:pt>
                <c:pt idx="16">
                  <c:v>7.1063145979747236E-2</c:v>
                </c:pt>
                <c:pt idx="17">
                  <c:v>0.17643667488755541</c:v>
                </c:pt>
                <c:pt idx="18">
                  <c:v>0.33009946455074013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4F-4496-91D3-42E62AC3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9264872"/>
        <c:axId val="319267224"/>
      </c:barChart>
      <c:catAx>
        <c:axId val="319264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26722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48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Motivo principal del viaje a Castilla y León</a:t>
            </a:r>
          </a:p>
        </c:rich>
      </c:tx>
      <c:layout>
        <c:manualLayout>
          <c:xMode val="edge"/>
          <c:yMode val="edge"/>
          <c:x val="0.34577156846990764"/>
          <c:y val="2.77009373828271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018007202881155"/>
          <c:y val="0.16620521095536886"/>
          <c:w val="0.45138055222088835"/>
          <c:h val="0.7091422334095738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B04-46E4-8AB9-7F15BC506D19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B04-46E4-8AB9-7F15BC506D19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B04-46E4-8AB9-7F15BC506D19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B04-46E4-8AB9-7F15BC506D19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B04-46E4-8AB9-7F15BC506D19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B04-46E4-8AB9-7F15BC506D19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B04-46E4-8AB9-7F15BC506D19}"/>
              </c:ext>
            </c:extLst>
          </c:dPt>
          <c:dPt>
            <c:idx val="7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B04-46E4-8AB9-7F15BC506D19}"/>
              </c:ext>
            </c:extLst>
          </c:dPt>
          <c:dPt>
            <c:idx val="8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B04-46E4-8AB9-7F15BC506D19}"/>
              </c:ext>
            </c:extLst>
          </c:dPt>
          <c:dPt>
            <c:idx val="9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B04-46E4-8AB9-7F15BC506D19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ANUAL'!$A$382:$A$391</c:f>
              <c:strCache>
                <c:ptCount val="10"/>
                <c:pt idx="0">
                  <c:v>Ns/Nc</c:v>
                </c:pt>
                <c:pt idx="1">
                  <c:v>Otros motivos</c:v>
                </c:pt>
                <c:pt idx="2">
                  <c:v>Realizar un curso de español</c:v>
                </c:pt>
                <c:pt idx="3">
                  <c:v>Realizar compras</c:v>
                </c:pt>
                <c:pt idx="4">
                  <c:v>Estudios</c:v>
                </c:pt>
                <c:pt idx="5">
                  <c:v>Negocios (Trabajo, motivos profesionales)</c:v>
                </c:pt>
                <c:pt idx="6">
                  <c:v>Visita a familiares o amigos</c:v>
                </c:pt>
                <c:pt idx="7">
                  <c:v>Salida de fin de semana</c:v>
                </c:pt>
                <c:pt idx="8">
                  <c:v>Vacaciones: pasa las vacaciones/ocio/recreo, pero no hace un recorrido turístico</c:v>
                </c:pt>
                <c:pt idx="9">
                  <c:v>Turismo: Realiza un recorrido turístico</c:v>
                </c:pt>
              </c:strCache>
            </c:strRef>
          </c:cat>
          <c:val>
            <c:numRef>
              <c:f>'DEMANDA ANUAL'!$B$382:$B$391</c:f>
              <c:numCache>
                <c:formatCode>0.0%</c:formatCode>
                <c:ptCount val="10"/>
                <c:pt idx="0">
                  <c:v>1.2999999999999999E-2</c:v>
                </c:pt>
                <c:pt idx="1">
                  <c:v>3.2000000000000001E-2</c:v>
                </c:pt>
                <c:pt idx="2">
                  <c:v>1E-3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2.7E-2</c:v>
                </c:pt>
                <c:pt idx="6">
                  <c:v>0.126</c:v>
                </c:pt>
                <c:pt idx="7">
                  <c:v>0.22700000000000001</c:v>
                </c:pt>
                <c:pt idx="8">
                  <c:v>0.27900000000000003</c:v>
                </c:pt>
                <c:pt idx="9">
                  <c:v>0.28499999999999998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B04-46E4-8AB9-7F15BC50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147120"/>
        <c:axId val="540152608"/>
      </c:barChart>
      <c:catAx>
        <c:axId val="540147120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52608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40152608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7120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Puntuación de distintos aspectos de  Castilla y León</a:t>
            </a:r>
          </a:p>
        </c:rich>
      </c:tx>
      <c:layout>
        <c:manualLayout>
          <c:xMode val="edge"/>
          <c:yMode val="edge"/>
          <c:x val="0.27183309330989208"/>
          <c:y val="1.4285647922328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2927480838091026"/>
          <c:y val="0.16857142857142857"/>
          <c:w val="0.47355530437435661"/>
          <c:h val="0.665714285714285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0DC-43AC-873F-B6A9EB6A1FCB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0DC-43AC-873F-B6A9EB6A1FCB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0DC-43AC-873F-B6A9EB6A1FC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0DC-43AC-873F-B6A9EB6A1FC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0DC-43AC-873F-B6A9EB6A1FC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0DC-43AC-873F-B6A9EB6A1FCB}"/>
              </c:ext>
            </c:extLst>
          </c:dPt>
          <c:dPt>
            <c:idx val="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0DC-43AC-873F-B6A9EB6A1FCB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0DC-43AC-873F-B6A9EB6A1FCB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00DC-43AC-873F-B6A9EB6A1FCB}"/>
              </c:ext>
            </c:extLst>
          </c:dPt>
          <c:dPt>
            <c:idx val="9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00DC-43AC-873F-B6A9EB6A1FC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ANUAL'!$A$431:$A$440</c:f>
              <c:strCache>
                <c:ptCount val="10"/>
                <c:pt idx="0">
                  <c:v>Estado de las carreteras</c:v>
                </c:pt>
                <c:pt idx="1">
                  <c:v>Oferta de ocio complementario</c:v>
                </c:pt>
                <c:pt idx="2">
                  <c:v>Oferta comercial</c:v>
                </c:pt>
                <c:pt idx="3">
                  <c:v>Señalización turística</c:v>
                </c:pt>
                <c:pt idx="4">
                  <c:v>Oferta cultural</c:v>
                </c:pt>
                <c:pt idx="5">
                  <c:v>Cuidado medio ambiente y naturaleza</c:v>
                </c:pt>
                <c:pt idx="6">
                  <c:v>Cuidado del entorno urbano</c:v>
                </c:pt>
                <c:pt idx="7">
                  <c:v>Conservación de los monumentos</c:v>
                </c:pt>
                <c:pt idx="8">
                  <c:v>Seguridad ciudadana</c:v>
                </c:pt>
                <c:pt idx="9">
                  <c:v>Atención/amabilidad de la gente</c:v>
                </c:pt>
              </c:strCache>
            </c:strRef>
          </c:cat>
          <c:val>
            <c:numRef>
              <c:f>'DEMANDA ANUAL'!$B$431:$B$440</c:f>
              <c:numCache>
                <c:formatCode>#,##0.00</c:formatCode>
                <c:ptCount val="10"/>
                <c:pt idx="0">
                  <c:v>7.2969999999999997</c:v>
                </c:pt>
                <c:pt idx="1">
                  <c:v>7.3120000000000003</c:v>
                </c:pt>
                <c:pt idx="2">
                  <c:v>7.391</c:v>
                </c:pt>
                <c:pt idx="3">
                  <c:v>7.5069999999999997</c:v>
                </c:pt>
                <c:pt idx="4">
                  <c:v>7.6689999999999996</c:v>
                </c:pt>
                <c:pt idx="5">
                  <c:v>7.8079999999999998</c:v>
                </c:pt>
                <c:pt idx="6">
                  <c:v>7.915</c:v>
                </c:pt>
                <c:pt idx="7">
                  <c:v>7.984</c:v>
                </c:pt>
                <c:pt idx="8">
                  <c:v>8.1199999999999992</c:v>
                </c:pt>
                <c:pt idx="9">
                  <c:v>8.2910000000000004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0DC-43AC-873F-B6A9EB6A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145944"/>
        <c:axId val="540155744"/>
      </c:barChart>
      <c:catAx>
        <c:axId val="540145944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5574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40155744"/>
        <c:scaling>
          <c:orientation val="minMax"/>
          <c:max val="1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5944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Medio de transporte utilzado por 
los visitantes </a:t>
            </a:r>
          </a:p>
        </c:rich>
      </c:tx>
      <c:layout>
        <c:manualLayout>
          <c:xMode val="edge"/>
          <c:yMode val="edge"/>
          <c:x val="0.4096210561092451"/>
          <c:y val="1.5872983090228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64338166751917"/>
          <c:y val="0.13650835971093661"/>
          <c:w val="0.60000040974678337"/>
          <c:h val="0.7873040281002855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7D-9BD4-E78F9783970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7D-9BD4-E78F9783970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7D-9BD4-E78F9783970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7D-9BD4-E78F9783970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64E4-467D-9BD4-E78F97839705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64E4-467D-9BD4-E78F97839705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64E4-467D-9BD4-E78F97839705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ANUAL'!$A$178:$A$186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Avión</c:v>
                </c:pt>
                <c:pt idx="3">
                  <c:v>Moto</c:v>
                </c:pt>
                <c:pt idx="4">
                  <c:v>Coche de alquiler</c:v>
                </c:pt>
                <c:pt idx="5">
                  <c:v>Tren</c:v>
                </c:pt>
                <c:pt idx="6">
                  <c:v>Coche con caravana / autocaravana</c:v>
                </c:pt>
                <c:pt idx="7">
                  <c:v>Autobús</c:v>
                </c:pt>
                <c:pt idx="8">
                  <c:v>Coche propio</c:v>
                </c:pt>
              </c:strCache>
            </c:strRef>
          </c:cat>
          <c:val>
            <c:numRef>
              <c:f>'DEMANDA ANUAL'!$B$178:$B$186</c:f>
              <c:numCache>
                <c:formatCode>0.0%</c:formatCode>
                <c:ptCount val="9"/>
                <c:pt idx="0">
                  <c:v>0.01</c:v>
                </c:pt>
                <c:pt idx="1">
                  <c:v>4.5999999999999999E-2</c:v>
                </c:pt>
                <c:pt idx="2">
                  <c:v>2E-3</c:v>
                </c:pt>
                <c:pt idx="3">
                  <c:v>1.2E-2</c:v>
                </c:pt>
                <c:pt idx="4">
                  <c:v>2.5000000000000001E-2</c:v>
                </c:pt>
                <c:pt idx="5">
                  <c:v>2.5000000000000001E-2</c:v>
                </c:pt>
                <c:pt idx="6">
                  <c:v>2.5999999999999999E-2</c:v>
                </c:pt>
                <c:pt idx="7">
                  <c:v>3.5000000000000003E-2</c:v>
                </c:pt>
                <c:pt idx="8">
                  <c:v>0.81899999999999995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4E4-467D-9BD4-E78F9783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147512"/>
        <c:axId val="540153000"/>
      </c:barChart>
      <c:catAx>
        <c:axId val="54014751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53000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40153000"/>
        <c:scaling>
          <c:orientation val="minMax"/>
          <c:max val="0.8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7512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¿A través de qué medio ha organizado el viaje?</a:t>
            </a:r>
          </a:p>
        </c:rich>
      </c:tx>
      <c:layout>
        <c:manualLayout>
          <c:xMode val="edge"/>
          <c:yMode val="edge"/>
          <c:x val="0.4096210561092451"/>
          <c:y val="1.5872983090228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12589743081938"/>
          <c:y val="0.16190526384320389"/>
          <c:w val="0.6195808426988928"/>
          <c:h val="0.73016099380268418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A1-43E7-9DAF-1FB49B10BA45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A1-43E7-9DAF-1FB49B10BA45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A1-43E7-9DAF-1FB49B10BA4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A1-43E7-9DAF-1FB49B10BA4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A1-43E7-9DAF-1FB49B10BA45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ANUAL'!$A$242:$A$246</c:f>
              <c:strCache>
                <c:ptCount val="5"/>
                <c:pt idx="0">
                  <c:v>Ns/Nc</c:v>
                </c:pt>
                <c:pt idx="1">
                  <c:v>A través de una agencia de viajes Física</c:v>
                </c:pt>
                <c:pt idx="2">
                  <c:v>A través de una agencia de viajes Online</c:v>
                </c:pt>
                <c:pt idx="3">
                  <c:v>Organización propia: a través de Internet</c:v>
                </c:pt>
                <c:pt idx="4">
                  <c:v>Organización propia: otros medios  </c:v>
                </c:pt>
              </c:strCache>
            </c:strRef>
          </c:cat>
          <c:val>
            <c:numRef>
              <c:f>'DEMANDA ANUAL'!$B$242:$B$246</c:f>
              <c:numCache>
                <c:formatCode>0.0%</c:formatCode>
                <c:ptCount val="5"/>
                <c:pt idx="0">
                  <c:v>1.7999999999999999E-2</c:v>
                </c:pt>
                <c:pt idx="1">
                  <c:v>1.7999999999999999E-2</c:v>
                </c:pt>
                <c:pt idx="2">
                  <c:v>0.03</c:v>
                </c:pt>
                <c:pt idx="3">
                  <c:v>0.307</c:v>
                </c:pt>
                <c:pt idx="4">
                  <c:v>0.65500000000000003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5A1-43E7-9DAF-1FB49B10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156136"/>
        <c:axId val="540146336"/>
      </c:barChart>
      <c:catAx>
        <c:axId val="540156136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633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540146336"/>
        <c:scaling>
          <c:orientation val="minMax"/>
          <c:max val="0.8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56136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En su anterior visita ¿se quedó a dormir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 en alguna de sus provincias?</a:t>
            </a:r>
          </a:p>
        </c:rich>
      </c:tx>
      <c:layout>
        <c:manualLayout>
          <c:xMode val="edge"/>
          <c:yMode val="edge"/>
          <c:x val="0.2199250494757674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CB-4E52-A314-3EF6B0BBBE1A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9CB-4E52-A314-3EF6B0BBBE1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9CB-4E52-A314-3EF6B0BBBE1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9CB-4E52-A314-3EF6B0BBBE1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'\\filesrvva04\Share\1.- SECCION ESTUDIOS TURISTICOS\4.- BOLETÍN DE COYUNTURA TURISTICA\AÑO 2011\13.- ANUAL\[BOLETIN ANUAL 2011.xls]11.- EMPLEO X PROV.'!#REF!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CB-4E52-A314-3EF6B0BBBE1A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'\\filesrvva04\Share\1.- SECCION ESTUDIOS TURISTICOS\4.- BOLETÍN DE COYUNTURA TURISTICA\AÑO 2011\13.- ANUAL\[BOLETIN ANUAL 2011.xls]11.- EMPLEO X PROV.'!#REF!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Tipo de alojamiento utilizado en su anterior visita</a:t>
            </a:r>
          </a:p>
        </c:rich>
      </c:tx>
      <c:layout>
        <c:manualLayout>
          <c:xMode val="edge"/>
          <c:yMode val="edge"/>
          <c:x val="0.2199250494757674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61-4C61-A9B3-844775454168}"/>
              </c:ext>
            </c:extLst>
          </c:dPt>
          <c:dLbls>
            <c:dLbl>
              <c:idx val="0"/>
              <c:layout>
                <c:manualLayout>
                  <c:x val="2.5675934893165109E-2"/>
                  <c:y val="-0.1245213075638272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761-4C61-A9B3-84477545416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5644214259313864E-2"/>
                  <c:y val="-9.362347888332145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761-4C61-A9B3-84477545416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22833709957341E-2"/>
                  <c:y val="-4.7818277260796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761-4C61-A9B3-84477545416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'\\filesrvva04\Share\1.- SECCION ESTUDIOS TURISTICOS\4.- BOLETÍN DE COYUNTURA TURISTICA\AÑO 2011\13.- ANUAL\[BOLETIN ANUAL 2011.xls]11.- EMPLEO X PROV.'!#REF!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761-4C61-A9B3-844775454168}"/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'\\filesrvva04\Share\1.- SECCION ESTUDIOS TURISTICOS\4.- BOLETÍN DE COYUNTURA TURISTICA\AÑO 2011\13.- ANUAL\[BOLETIN ANUAL 2011.xls]11.- EMPLEO X PROV.'!#REF!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Nivel de estudios </a:t>
            </a:r>
          </a:p>
        </c:rich>
      </c:tx>
      <c:layout>
        <c:manualLayout>
          <c:xMode val="edge"/>
          <c:yMode val="edge"/>
          <c:x val="0.40510856597470768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ANUAL'!$A$73:$A$76</c:f>
              <c:strCache>
                <c:ptCount val="4"/>
                <c:pt idx="0">
                  <c:v>Sin estudios / estudios primarios incompletos</c:v>
                </c:pt>
                <c:pt idx="1">
                  <c:v>Estudios primarios</c:v>
                </c:pt>
                <c:pt idx="2">
                  <c:v>Bachillerato / Módulo (FP)</c:v>
                </c:pt>
                <c:pt idx="3">
                  <c:v>Estudios universitarios</c:v>
                </c:pt>
              </c:strCache>
            </c:strRef>
          </c:cat>
          <c:val>
            <c:numRef>
              <c:f>'DEMANDA ANUAL'!$B$73:$B$76</c:f>
              <c:numCache>
                <c:formatCode>0.0%</c:formatCode>
                <c:ptCount val="4"/>
                <c:pt idx="0">
                  <c:v>1.0999999999999999E-2</c:v>
                </c:pt>
                <c:pt idx="1">
                  <c:v>9.4E-2</c:v>
                </c:pt>
                <c:pt idx="2">
                  <c:v>0.32200000000000001</c:v>
                </c:pt>
                <c:pt idx="3">
                  <c:v>0.55100000000000005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E0-49CB-B38B-095BAF79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40149864"/>
        <c:axId val="540154176"/>
      </c:barChart>
      <c:catAx>
        <c:axId val="540149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5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541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Edad de los visitantes </a:t>
            </a:r>
          </a:p>
        </c:rich>
      </c:tx>
      <c:layout>
        <c:manualLayout>
          <c:xMode val="edge"/>
          <c:yMode val="edge"/>
          <c:x val="0.40510856597470768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ANUAL'!$A$14:$A$18</c:f>
              <c:strCache>
                <c:ptCount val="5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</c:strCache>
            </c:strRef>
          </c:cat>
          <c:val>
            <c:numRef>
              <c:f>'DEMANDA ANUAL'!$B$14:$B$18</c:f>
              <c:numCache>
                <c:formatCode>0.0%</c:formatCode>
                <c:ptCount val="5"/>
                <c:pt idx="0">
                  <c:v>7.5999999999999998E-2</c:v>
                </c:pt>
                <c:pt idx="1">
                  <c:v>0.217</c:v>
                </c:pt>
                <c:pt idx="2">
                  <c:v>0.23799999999999999</c:v>
                </c:pt>
                <c:pt idx="3">
                  <c:v>0.27600000000000002</c:v>
                </c:pt>
                <c:pt idx="4">
                  <c:v>0.193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B5-4019-8EA0-ED1F1950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40155352"/>
        <c:axId val="540147904"/>
      </c:barChart>
      <c:catAx>
        <c:axId val="540155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479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55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Nivel de ingresos de los visitantes </a:t>
            </a:r>
          </a:p>
        </c:rich>
      </c:tx>
      <c:layout>
        <c:manualLayout>
          <c:xMode val="edge"/>
          <c:yMode val="edge"/>
          <c:x val="0.29471895558509731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ANUAL'!$A$142:$A$146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'DEMANDA ANUAL'!$B$142:$B$146</c:f>
              <c:numCache>
                <c:formatCode>0.0%</c:formatCode>
                <c:ptCount val="5"/>
                <c:pt idx="0">
                  <c:v>9.9000000000000005E-2</c:v>
                </c:pt>
                <c:pt idx="1">
                  <c:v>0.46100000000000002</c:v>
                </c:pt>
                <c:pt idx="2">
                  <c:v>0.11700000000000001</c:v>
                </c:pt>
                <c:pt idx="3">
                  <c:v>1.7000000000000001E-2</c:v>
                </c:pt>
                <c:pt idx="4">
                  <c:v>0.30599999999999999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D2-4CF8-89A9-1894EFDF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40148688"/>
        <c:axId val="540154960"/>
      </c:barChart>
      <c:catAx>
        <c:axId val="54014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5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549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4014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Tipo de alojamiento utilizado</a:t>
            </a:r>
          </a:p>
        </c:rich>
      </c:tx>
      <c:layout>
        <c:manualLayout>
          <c:xMode val="edge"/>
          <c:yMode val="edge"/>
          <c:x val="0.21992504947576741"/>
          <c:y val="1.81819969133071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42071987229813"/>
          <c:y val="0.39636363636363636"/>
          <c:w val="0.55793323503863612"/>
          <c:h val="0.45090909090909093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05-4368-96C3-92F8913C86A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05-4368-96C3-92F8913C86A0}"/>
              </c:ext>
            </c:extLst>
          </c:dPt>
          <c:dLbls>
            <c:dLbl>
              <c:idx val="0"/>
              <c:layout>
                <c:manualLayout>
                  <c:x val="1.900967809654746E-2"/>
                  <c:y val="3.001544495533725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405-4368-96C3-92F8913C86A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1881048810342206E-2"/>
                  <c:y val="-2.501287079611437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405-4368-96C3-92F8913C86A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'DEMANDA ANUAL'!$A$296:$A$297</c:f>
              <c:strCache>
                <c:ptCount val="2"/>
                <c:pt idx="0">
                  <c:v>Alojamientos reglados</c:v>
                </c:pt>
                <c:pt idx="1">
                  <c:v>Alojamientos no reglados</c:v>
                </c:pt>
              </c:strCache>
            </c:strRef>
          </c:cat>
          <c:val>
            <c:numRef>
              <c:f>'DEMANDA ANUAL'!$B$296:$B$297</c:f>
              <c:numCache>
                <c:formatCode>0.0%</c:formatCode>
                <c:ptCount val="2"/>
                <c:pt idx="0">
                  <c:v>0.73199999999999998</c:v>
                </c:pt>
                <c:pt idx="1">
                  <c:v>0.26800000000000002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05-4368-96C3-92F8913C8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[1]Mes!$B$46:$B$60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Méjico</c:v>
                </c:pt>
                <c:pt idx="5">
                  <c:v>China</c:v>
                </c:pt>
                <c:pt idx="6">
                  <c:v>Brasil</c:v>
                </c:pt>
                <c:pt idx="7">
                  <c:v>Japón</c:v>
                </c:pt>
                <c:pt idx="8">
                  <c:v>EEUU</c:v>
                </c:pt>
                <c:pt idx="9">
                  <c:v>Italia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[1]Mes!$C$46:$C$60</c:f>
              <c:numCache>
                <c:formatCode>General</c:formatCode>
                <c:ptCount val="15"/>
                <c:pt idx="0">
                  <c:v>5.0844738830172785E-2</c:v>
                </c:pt>
                <c:pt idx="1">
                  <c:v>4.84529081048325E-2</c:v>
                </c:pt>
                <c:pt idx="2">
                  <c:v>0.10505681169044685</c:v>
                </c:pt>
                <c:pt idx="3">
                  <c:v>8.1416416683812217E-3</c:v>
                </c:pt>
                <c:pt idx="4">
                  <c:v>9.1413083466514323E-3</c:v>
                </c:pt>
                <c:pt idx="5">
                  <c:v>1.1558855136845176E-2</c:v>
                </c:pt>
                <c:pt idx="6">
                  <c:v>1.717291884003385E-2</c:v>
                </c:pt>
                <c:pt idx="7">
                  <c:v>3.0362893874226509E-2</c:v>
                </c:pt>
                <c:pt idx="8">
                  <c:v>5.5756920210720609E-2</c:v>
                </c:pt>
                <c:pt idx="9">
                  <c:v>6.1980060597804143E-2</c:v>
                </c:pt>
                <c:pt idx="10">
                  <c:v>6.9456946470248151E-2</c:v>
                </c:pt>
                <c:pt idx="11">
                  <c:v>6.9799710791300554E-2</c:v>
                </c:pt>
                <c:pt idx="12">
                  <c:v>0.13083755485148268</c:v>
                </c:pt>
                <c:pt idx="13">
                  <c:v>0.13530035876795066</c:v>
                </c:pt>
                <c:pt idx="14">
                  <c:v>0.19613637181890289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A6-42D8-A69F-955BF38B9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9266048"/>
        <c:axId val="319268792"/>
      </c:barChart>
      <c:catAx>
        <c:axId val="31926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8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26879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60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19966514337992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130-4A73-866D-3F83E2E8B64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130-4A73-866D-3F83E2E8B64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130-4A73-866D-3F83E2E8B64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81726023368138234"/>
                  <c:y val="0.68852459016393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6.4297906583628425E-2"/>
                  <c:y val="0.377049180327868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24534727512174004"/>
                  <c:y val="0.216393442622950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53807195509457473"/>
                  <c:y val="0.698360655737704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6226777685427383"/>
                  <c:y val="0.672131147540983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8.6294558835922353E-2"/>
                  <c:y val="0.518032786885245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11336736160797643"/>
                  <c:y val="0.314754098360655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17766526819160486"/>
                  <c:y val="0.177049180327868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130-4A73-866D-3F83E2E8B64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34856233569019618"/>
                  <c:y val="0.1409836065573770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130-4A73-866D-3F83E2E8B64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'[2]2.- M.V. PROV'!$D$199:$F$199</c:f>
              <c:strCache>
                <c:ptCount val="3"/>
                <c:pt idx="0">
                  <c:v>ALOJ. HOTELEROS</c:v>
                </c:pt>
                <c:pt idx="1">
                  <c:v>CAMPAMENTOS</c:v>
                </c:pt>
                <c:pt idx="2">
                  <c:v>TURISMO RURAL</c:v>
                </c:pt>
              </c:strCache>
            </c:strRef>
          </c:cat>
          <c:val>
            <c:numRef>
              <c:f>'[2]2.- M.V. PROV'!$D$503:$F$503</c:f>
              <c:numCache>
                <c:formatCode>General</c:formatCode>
                <c:ptCount val="3"/>
                <c:pt idx="0">
                  <c:v>0.76927495091690801</c:v>
                </c:pt>
                <c:pt idx="1">
                  <c:v>3.8971008529826781E-2</c:v>
                </c:pt>
                <c:pt idx="2">
                  <c:v>0.19175404055326517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130-4A73-866D-3F83E2E8B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[1]Mes!$G$235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C6-4E19-9A02-80E32A1751B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C6-4E19-9A02-80E32A1751B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C6-4E19-9A02-80E32A1751B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C6-4E19-9A02-80E32A1751B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BC6-4E19-9A02-80E32A1751B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BC6-4E19-9A02-80E32A1751B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BC6-4E19-9A02-80E32A1751B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BC6-4E19-9A02-80E32A1751B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BC6-4E19-9A02-80E32A1751B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BC6-4E19-9A02-80E32A1751B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BC6-4E19-9A02-80E32A1751BC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[1]Mes!$A$236:$A$244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[1]Mes!$G$236:$G$244</c:f>
              <c:numCache>
                <c:formatCode>General</c:formatCode>
                <c:ptCount val="9"/>
                <c:pt idx="0">
                  <c:v>35300</c:v>
                </c:pt>
                <c:pt idx="1">
                  <c:v>79368</c:v>
                </c:pt>
                <c:pt idx="2">
                  <c:v>88075</c:v>
                </c:pt>
                <c:pt idx="3">
                  <c:v>29050</c:v>
                </c:pt>
                <c:pt idx="4">
                  <c:v>113824</c:v>
                </c:pt>
                <c:pt idx="5">
                  <c:v>42710</c:v>
                </c:pt>
                <c:pt idx="6">
                  <c:v>24440</c:v>
                </c:pt>
                <c:pt idx="7">
                  <c:v>77527</c:v>
                </c:pt>
                <c:pt idx="8">
                  <c:v>26138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BC6-4E19-9A02-80E32A17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'[2]1.- M.V. CyL'!$A$57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PROV'!$C$508:$N$508</c:f>
              <c:numCache>
                <c:formatCode>General</c:formatCode>
                <c:ptCount val="12"/>
                <c:pt idx="0">
                  <c:v>15574</c:v>
                </c:pt>
                <c:pt idx="1">
                  <c:v>18113</c:v>
                </c:pt>
                <c:pt idx="2">
                  <c:v>21564</c:v>
                </c:pt>
                <c:pt idx="3">
                  <c:v>36453</c:v>
                </c:pt>
                <c:pt idx="4">
                  <c:v>30360</c:v>
                </c:pt>
                <c:pt idx="5">
                  <c:v>30777</c:v>
                </c:pt>
                <c:pt idx="6">
                  <c:v>37522</c:v>
                </c:pt>
                <c:pt idx="7">
                  <c:v>59783</c:v>
                </c:pt>
                <c:pt idx="8">
                  <c:v>34568</c:v>
                </c:pt>
                <c:pt idx="9">
                  <c:v>33455</c:v>
                </c:pt>
                <c:pt idx="10">
                  <c:v>21962</c:v>
                </c:pt>
                <c:pt idx="11">
                  <c:v>22010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B2D-843D-CF53C3482FF1}"/>
            </c:ext>
          </c:extLst>
        </c:ser>
        <c:ser>
          <c:idx val="1"/>
          <c:order val="1"/>
          <c:tx>
            <c:strRef>
              <c:f>'[2]1.- M.V. CyL'!$A$60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'[2]2.- M.V. PROV'!$C$507:$N$507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'[2]2.- M.V. PROV'!$C$509:$N$509</c:f>
              <c:numCache>
                <c:formatCode>General</c:formatCode>
                <c:ptCount val="12"/>
                <c:pt idx="0">
                  <c:v>23477</c:v>
                </c:pt>
                <c:pt idx="1">
                  <c:v>26684</c:v>
                </c:pt>
                <c:pt idx="2">
                  <c:v>34571</c:v>
                </c:pt>
                <c:pt idx="3">
                  <c:v>61219</c:v>
                </c:pt>
                <c:pt idx="4">
                  <c:v>45618</c:v>
                </c:pt>
                <c:pt idx="5">
                  <c:v>49233</c:v>
                </c:pt>
                <c:pt idx="6">
                  <c:v>64602</c:v>
                </c:pt>
                <c:pt idx="7">
                  <c:v>110158</c:v>
                </c:pt>
                <c:pt idx="8">
                  <c:v>56563</c:v>
                </c:pt>
                <c:pt idx="9">
                  <c:v>54005</c:v>
                </c:pt>
                <c:pt idx="10">
                  <c:v>35307</c:v>
                </c:pt>
                <c:pt idx="11">
                  <c:v>33495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B2D-843D-CF53C3482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269184"/>
        <c:axId val="319265656"/>
      </c:barChart>
      <c:catAx>
        <c:axId val="31926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5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265656"/>
        <c:scaling>
          <c:orientation val="minMax"/>
          <c:max val="1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9184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0E9-4ACC-A771-6F0B2E86238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0E9-4ACC-A771-6F0B2E862384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0E9-4ACC-A771-6F0B2E862384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B0E9-4ACC-A771-6F0B2E862384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B0E9-4ACC-A771-6F0B2E862384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B0E9-4ACC-A771-6F0B2E86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266440"/>
        <c:axId val="319269576"/>
      </c:barChart>
      <c:catAx>
        <c:axId val="319266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26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644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90-4E4E-85D0-67173BBD8FDF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90-4E4E-85D0-67173BBD8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271536"/>
        <c:axId val="319266832"/>
      </c:barChart>
      <c:catAx>
        <c:axId val="31927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26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715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MESES'!$C$11:$C$13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85-4363-83AA-3C48B5867347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MESES'!$A$11:$B$13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MESES'!$D$11:$D$13</c:f>
              <c:numCache>
                <c:formatCode>General</c:formatCode>
                <c:ptCount val="3"/>
                <c:pt idx="0">
                  <c:v>452021</c:v>
                </c:pt>
                <c:pt idx="1">
                  <c:v>394144</c:v>
                </c:pt>
                <c:pt idx="2">
                  <c:v>57877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85-4363-83AA-3C48B586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267616"/>
        <c:axId val="319268400"/>
      </c:barChart>
      <c:catAx>
        <c:axId val="3192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26840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267616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MESES'!$C$29:$C$31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9A-47ED-8E24-2A4549C4A18C}"/>
            </c:ext>
          </c:extLst>
        </c:ser>
        <c:ser>
          <c:idx val="1"/>
          <c:order val="1"/>
          <c:tx>
            <c:strRef>
              <c:f>'[2]3.-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MESES'!$A$29:$B$31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MESES'!$D$29:$D$31</c:f>
              <c:numCache>
                <c:formatCode>General</c:formatCode>
                <c:ptCount val="3"/>
                <c:pt idx="0">
                  <c:v>524212</c:v>
                </c:pt>
                <c:pt idx="1">
                  <c:v>464898</c:v>
                </c:pt>
                <c:pt idx="2">
                  <c:v>59314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9A-47ED-8E24-2A4549C4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37720"/>
        <c:axId val="319441248"/>
      </c:barChart>
      <c:catAx>
        <c:axId val="319437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4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44124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377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MESES'!$C$26:$C$28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A6-4C77-8561-EC50E36487BA}"/>
            </c:ext>
          </c:extLst>
        </c:ser>
        <c:ser>
          <c:idx val="1"/>
          <c:order val="1"/>
          <c:tx>
            <c:strRef>
              <c:f>'[2]3.- M.V. Y P. MESES'!$D$25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MESES'!$A$26:$B$28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MESES'!$D$26:$D$28</c:f>
              <c:numCache>
                <c:formatCode>General</c:formatCode>
                <c:ptCount val="3"/>
                <c:pt idx="0">
                  <c:v>325379</c:v>
                </c:pt>
                <c:pt idx="1">
                  <c:v>289393</c:v>
                </c:pt>
                <c:pt idx="2">
                  <c:v>35986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A6-4C77-8561-EC50E364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42816"/>
        <c:axId val="319438896"/>
      </c:barChart>
      <c:catAx>
        <c:axId val="3194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3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43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428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994-40C3-B45A-B8652A53B4C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994-40C3-B45A-B8652A53B4C0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994-40C3-B45A-B8652A53B4C0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3994-40C3-B45A-B8652A53B4C0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3994-40C3-B45A-B8652A53B4C0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3994-40C3-B45A-B8652A53B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39680"/>
        <c:axId val="319439288"/>
      </c:barChart>
      <c:catAx>
        <c:axId val="31943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39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439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396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MESES'!$C$44:$C$46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2B-465A-B392-EE994509B173}"/>
            </c:ext>
          </c:extLst>
        </c:ser>
        <c:ser>
          <c:idx val="1"/>
          <c:order val="1"/>
          <c:tx>
            <c:strRef>
              <c:f>'[2]3.-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MESES'!$A$44:$B$46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MESES'!$D$44:$D$46</c:f>
              <c:numCache>
                <c:formatCode>General</c:formatCode>
                <c:ptCount val="3"/>
                <c:pt idx="0">
                  <c:v>407436</c:v>
                </c:pt>
                <c:pt idx="1">
                  <c:v>353895</c:v>
                </c:pt>
                <c:pt idx="2">
                  <c:v>53541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2B-465A-B392-EE994509B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40072"/>
        <c:axId val="319440464"/>
      </c:barChart>
      <c:catAx>
        <c:axId val="319440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4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44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4007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MESES'!$C$43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MESES'!$C$47:$C$49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1D-4748-B59D-0F2D3A8DB8D6}"/>
            </c:ext>
          </c:extLst>
        </c:ser>
        <c:ser>
          <c:idx val="1"/>
          <c:order val="1"/>
          <c:tx>
            <c:strRef>
              <c:f>'[2]3.- M.V. Y P. MESES'!$D$43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MESES'!$A$47:$B$49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MESES'!$D$47:$D$49</c:f>
              <c:numCache>
                <c:formatCode>General</c:formatCode>
                <c:ptCount val="3"/>
                <c:pt idx="0">
                  <c:v>676323</c:v>
                </c:pt>
                <c:pt idx="1">
                  <c:v>594001</c:v>
                </c:pt>
                <c:pt idx="2">
                  <c:v>82322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1D-4748-B59D-0F2D3A8DB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41640"/>
        <c:axId val="319442032"/>
      </c:barChart>
      <c:catAx>
        <c:axId val="319441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4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44203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4164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0EB-42F8-9644-4F72C6C556D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0EB-42F8-9644-4F72C6C556D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0EB-42F8-9644-4F72C6C556D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0EB-42F8-9644-4F72C6C556D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0EB-42F8-9644-4F72C6C556D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0EB-42F8-9644-4F72C6C55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44384"/>
        <c:axId val="319436936"/>
      </c:barChart>
      <c:catAx>
        <c:axId val="31944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36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436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443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[1]Mes!$D$368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DD-4022-9512-BB10947E29D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DD-4022-9512-BB10947E29D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DD-4022-9512-BB10947E29D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DD-4022-9512-BB10947E29D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DD-4022-9512-BB10947E29D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8DD-4022-9512-BB10947E29D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8DD-4022-9512-BB10947E29D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8DD-4022-9512-BB10947E29D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8DD-4022-9512-BB10947E29D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8DD-4022-9512-BB10947E29D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8DD-4022-9512-BB10947E29D3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[1]Mes!$D$369:$D$377</c:f>
              <c:numCache>
                <c:formatCode>General</c:formatCode>
                <c:ptCount val="9"/>
                <c:pt idx="0">
                  <c:v>13071</c:v>
                </c:pt>
                <c:pt idx="1">
                  <c:v>7614</c:v>
                </c:pt>
                <c:pt idx="2">
                  <c:v>7938</c:v>
                </c:pt>
                <c:pt idx="3">
                  <c:v>3753</c:v>
                </c:pt>
                <c:pt idx="4">
                  <c:v>7646</c:v>
                </c:pt>
                <c:pt idx="5">
                  <c:v>10102</c:v>
                </c:pt>
                <c:pt idx="6">
                  <c:v>5449</c:v>
                </c:pt>
                <c:pt idx="7">
                  <c:v>4091</c:v>
                </c:pt>
                <c:pt idx="8">
                  <c:v>4040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8DD-4022-9512-BB10947E2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䐀</c:firstFooter>
    </c:headerFooter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MESES'!$C$62:$C$64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87-486B-A80B-6B304EB31497}"/>
            </c:ext>
          </c:extLst>
        </c:ser>
        <c:ser>
          <c:idx val="1"/>
          <c:order val="1"/>
          <c:tx>
            <c:strRef>
              <c:f>'[2]3.-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MESES'!$A$62:$B$64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MESES'!$D$62:$D$64</c:f>
              <c:numCache>
                <c:formatCode>General</c:formatCode>
                <c:ptCount val="3"/>
                <c:pt idx="0">
                  <c:v>568837</c:v>
                </c:pt>
                <c:pt idx="1">
                  <c:v>472272</c:v>
                </c:pt>
                <c:pt idx="2">
                  <c:v>96565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87-486B-A80B-6B304EB31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43600"/>
        <c:axId val="319816472"/>
      </c:barChart>
      <c:catAx>
        <c:axId val="31944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16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16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4436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MESES'!$C$61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MESES'!$C$65:$C$67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95-489A-9029-62AC4891D0D5}"/>
            </c:ext>
          </c:extLst>
        </c:ser>
        <c:ser>
          <c:idx val="1"/>
          <c:order val="1"/>
          <c:tx>
            <c:strRef>
              <c:f>'[2]3.- M.V. Y P. MESES'!$D$61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MESES'!$A$65:$B$67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MESES'!$D$65:$D$67</c:f>
              <c:numCache>
                <c:formatCode>General</c:formatCode>
                <c:ptCount val="3"/>
                <c:pt idx="0">
                  <c:v>969416</c:v>
                </c:pt>
                <c:pt idx="1">
                  <c:v>831203</c:v>
                </c:pt>
                <c:pt idx="2">
                  <c:v>138213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95-489A-9029-62AC4891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16864"/>
        <c:axId val="319817256"/>
      </c:barChart>
      <c:catAx>
        <c:axId val="31981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17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17256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168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04-4B6D-8637-5295EA0B969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04-4B6D-8637-5295EA0B969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404-4B6D-8637-5295EA0B969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404-4B6D-8637-5295EA0B969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404-4B6D-8637-5295EA0B969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404-4B6D-8637-5295EA0B9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17648"/>
        <c:axId val="319819216"/>
      </c:barChart>
      <c:catAx>
        <c:axId val="31981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1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1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176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MESES'!$C$80:$C$82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D9-420D-8A37-F22EC90F4B9D}"/>
            </c:ext>
          </c:extLst>
        </c:ser>
        <c:ser>
          <c:idx val="1"/>
          <c:order val="1"/>
          <c:tx>
            <c:strRef>
              <c:f>'[2]3.-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MESES'!$A$80:$B$82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MESES'!$D$80:$D$82</c:f>
              <c:numCache>
                <c:formatCode>General</c:formatCode>
                <c:ptCount val="3"/>
                <c:pt idx="0">
                  <c:v>553088</c:v>
                </c:pt>
                <c:pt idx="1">
                  <c:v>420974</c:v>
                </c:pt>
                <c:pt idx="2">
                  <c:v>132114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D9-420D-8A37-F22EC90F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18040"/>
        <c:axId val="319804712"/>
      </c:barChart>
      <c:catAx>
        <c:axId val="319818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04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04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1804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MESES'!$C$83:$C$85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3D-4D65-81F6-4AF5A2EC3627}"/>
            </c:ext>
          </c:extLst>
        </c:ser>
        <c:ser>
          <c:idx val="1"/>
          <c:order val="1"/>
          <c:tx>
            <c:strRef>
              <c:f>'[2]3.- M.V. Y P. MESES'!$D$79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MESES'!$A$83:$B$85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MESES'!$D$83:$D$85</c:f>
              <c:numCache>
                <c:formatCode>General</c:formatCode>
                <c:ptCount val="3"/>
                <c:pt idx="0">
                  <c:v>916206</c:v>
                </c:pt>
                <c:pt idx="1">
                  <c:v>725449</c:v>
                </c:pt>
                <c:pt idx="2">
                  <c:v>190757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3D-4D65-81F6-4AF5A2EC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05104"/>
        <c:axId val="319809024"/>
      </c:barChart>
      <c:catAx>
        <c:axId val="31980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0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0902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0510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C7F-4B88-B5C7-101CF04B0D1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C7F-4B88-B5C7-101CF04B0D1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C7F-4B88-B5C7-101CF04B0D1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1C7F-4B88-B5C7-101CF04B0D1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C7F-4B88-B5C7-101CF04B0D1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C7F-4B88-B5C7-101CF04B0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14120"/>
        <c:axId val="319812944"/>
      </c:barChart>
      <c:catAx>
        <c:axId val="31981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1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1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141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MESES'!$C$98:$C$100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7C-442E-9C85-B8A41172F2C8}"/>
            </c:ext>
          </c:extLst>
        </c:ser>
        <c:ser>
          <c:idx val="1"/>
          <c:order val="1"/>
          <c:tx>
            <c:strRef>
              <c:f>'[2]3.-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MESES'!$A$98:$B$100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MESES'!$D$98:$D$100</c:f>
              <c:numCache>
                <c:formatCode>General</c:formatCode>
                <c:ptCount val="3"/>
                <c:pt idx="0">
                  <c:v>557255</c:v>
                </c:pt>
                <c:pt idx="1">
                  <c:v>431324</c:v>
                </c:pt>
                <c:pt idx="2">
                  <c:v>125931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7C-442E-9C85-B8A41172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14512"/>
        <c:axId val="319814904"/>
      </c:barChart>
      <c:catAx>
        <c:axId val="31981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14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14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1451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MESES'!$C$97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MESES'!$C$101:$C$103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26-401C-8185-7BC1BD8BB146}"/>
            </c:ext>
          </c:extLst>
        </c:ser>
        <c:ser>
          <c:idx val="1"/>
          <c:order val="1"/>
          <c:tx>
            <c:strRef>
              <c:f>'[2]3.- M.V. Y P. MESES'!$D$97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MESES'!$A$101:$B$103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MESES'!$D$101:$D$103</c:f>
              <c:numCache>
                <c:formatCode>General</c:formatCode>
                <c:ptCount val="3"/>
                <c:pt idx="0">
                  <c:v>902900</c:v>
                </c:pt>
                <c:pt idx="1">
                  <c:v>717766</c:v>
                </c:pt>
                <c:pt idx="2">
                  <c:v>185134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26-401C-8185-7BC1BD8B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13728"/>
        <c:axId val="319809808"/>
      </c:barChart>
      <c:catAx>
        <c:axId val="3198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0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0980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981372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A79-4BF7-AA74-E55D6E6C13BD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A79-4BF7-AA74-E55D6E6C13BD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A79-4BF7-AA74-E55D6E6C13BD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A79-4BF7-AA74-E55D6E6C13BD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A79-4BF7-AA74-E55D6E6C13BD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A79-4BF7-AA74-E55D6E6C1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07456"/>
        <c:axId val="319811768"/>
      </c:barChart>
      <c:catAx>
        <c:axId val="3198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11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11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074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D88-4CB1-BC17-AA7101E2D26A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D88-4CB1-BC17-AA7101E2D26A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D88-4CB1-BC17-AA7101E2D26A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AD88-4CB1-BC17-AA7101E2D26A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AD88-4CB1-BC17-AA7101E2D26A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AD88-4CB1-BC17-AA7101E2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15688"/>
        <c:axId val="319803928"/>
      </c:barChart>
      <c:catAx>
        <c:axId val="31981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0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03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156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[1]Mes!$G$368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5F-49E3-A062-9781998F281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5F-49E3-A062-9781998F281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5F-49E3-A062-9781998F281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5F-49E3-A062-9781998F281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5F-49E3-A062-9781998F281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5F-49E3-A062-9781998F281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5F-49E3-A062-9781998F281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5F-49E3-A062-9781998F281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5F-49E3-A062-9781998F281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5F-49E3-A062-9781998F281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5F-49E3-A062-9781998F281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[1]Mes!$A$369:$A$377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[1]Mes!$G$369:$G$377</c:f>
              <c:numCache>
                <c:formatCode>General</c:formatCode>
                <c:ptCount val="9"/>
                <c:pt idx="0">
                  <c:v>23689</c:v>
                </c:pt>
                <c:pt idx="1">
                  <c:v>13243</c:v>
                </c:pt>
                <c:pt idx="2">
                  <c:v>15452</c:v>
                </c:pt>
                <c:pt idx="3">
                  <c:v>7801</c:v>
                </c:pt>
                <c:pt idx="4">
                  <c:v>15163</c:v>
                </c:pt>
                <c:pt idx="5">
                  <c:v>17153</c:v>
                </c:pt>
                <c:pt idx="6">
                  <c:v>10412</c:v>
                </c:pt>
                <c:pt idx="7">
                  <c:v>6371</c:v>
                </c:pt>
                <c:pt idx="8">
                  <c:v>6742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5F-49E3-A062-9781998F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㐀</c:firstFooter>
    </c:headerFooter>
    <c:pageMargins b="1" l="0.75" r="0.7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8E9-47B1-B19C-A34508C24FD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8E9-47B1-B19C-A34508C24FD1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8E9-47B1-B19C-A34508C24FD1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8E9-47B1-B19C-A34508C24FD1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8E9-47B1-B19C-A34508C24FD1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8E9-47B1-B19C-A34508C24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04320"/>
        <c:axId val="319805888"/>
      </c:barChart>
      <c:catAx>
        <c:axId val="31980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0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0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043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2B-4705-92F3-F619EABA363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52B-4705-92F3-F619EABA3633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52B-4705-92F3-F619EABA3633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D52B-4705-92F3-F619EABA3633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52B-4705-92F3-F619EABA3633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52B-4705-92F3-F619EABA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07064"/>
        <c:axId val="319808632"/>
      </c:barChart>
      <c:catAx>
        <c:axId val="31980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08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08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070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F86-4C0A-BB30-7D20C364E12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F86-4C0A-BB30-7D20C364E125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F86-4C0A-BB30-7D20C364E125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8F86-4C0A-BB30-7D20C364E125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8F86-4C0A-BB30-7D20C364E125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8F86-4C0A-BB30-7D20C364E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07848"/>
        <c:axId val="319809416"/>
      </c:barChart>
      <c:catAx>
        <c:axId val="31980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09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09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078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1D3-4AF8-90FA-59491362142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1D3-4AF8-90FA-594913621429}"/>
            </c:ext>
          </c:extLst>
        </c:ser>
        <c:ser>
          <c:idx val="1"/>
          <c:order val="1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1D3-4AF8-90FA-594913621429}"/>
            </c:ext>
          </c:extLst>
        </c:ser>
        <c:ser>
          <c:idx val="0"/>
          <c:order val="2"/>
          <c:tx>
            <c:strRef>
              <c:f>'[2]3.- M.V. Y P. MESES'!$C$7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51D3-4AF8-90FA-594913621429}"/>
              </c:ext>
            </c:extLst>
          </c:dPt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MESES'!$C$8:$C$10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1D3-4AF8-90FA-594913621429}"/>
            </c:ext>
          </c:extLst>
        </c:ser>
        <c:ser>
          <c:idx val="1"/>
          <c:order val="3"/>
          <c:tx>
            <c:strRef>
              <c:f>'[2]3.- M.V. Y P. MESES'!$D$7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MESES'!$A$8:$B$10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MESES'!$D$8:$D$10</c:f>
              <c:numCache>
                <c:formatCode>General</c:formatCode>
                <c:ptCount val="3"/>
                <c:pt idx="0">
                  <c:v>266086</c:v>
                </c:pt>
                <c:pt idx="1">
                  <c:v>232951</c:v>
                </c:pt>
                <c:pt idx="2">
                  <c:v>33135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1D3-4AF8-90FA-594913621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810592"/>
        <c:axId val="319811376"/>
      </c:barChart>
      <c:catAx>
        <c:axId val="3198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1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81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8105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MESES'!$C$116:$C$118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60-453F-8343-C04A77347F8D}"/>
            </c:ext>
          </c:extLst>
        </c:ser>
        <c:ser>
          <c:idx val="1"/>
          <c:order val="1"/>
          <c:tx>
            <c:strRef>
              <c:f>'[2]3.-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MESES'!$A$116:$B$118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MESES'!$D$116:$D$118</c:f>
              <c:numCache>
                <c:formatCode>General</c:formatCode>
                <c:ptCount val="3"/>
                <c:pt idx="0">
                  <c:v>625879</c:v>
                </c:pt>
                <c:pt idx="1">
                  <c:v>498719</c:v>
                </c:pt>
                <c:pt idx="2">
                  <c:v>127160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60-453F-8343-C04A7734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3096"/>
        <c:axId val="321299568"/>
      </c:barChart>
      <c:catAx>
        <c:axId val="321303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29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309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MESES'!$C$115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MESES'!$C$119:$C$121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2-41C7-B464-06C62CC4DE21}"/>
            </c:ext>
          </c:extLst>
        </c:ser>
        <c:ser>
          <c:idx val="1"/>
          <c:order val="1"/>
          <c:tx>
            <c:strRef>
              <c:f>'[2]3.- M.V. Y P. MESES'!$D$115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MESES'!$A$119:$B$121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MESES'!$D$119:$D$121</c:f>
              <c:numCache>
                <c:formatCode>General</c:formatCode>
                <c:ptCount val="3"/>
                <c:pt idx="0">
                  <c:v>1080472</c:v>
                </c:pt>
                <c:pt idx="1">
                  <c:v>880260</c:v>
                </c:pt>
                <c:pt idx="2">
                  <c:v>200212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2-41C7-B464-06C62CC4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5056"/>
        <c:axId val="321304664"/>
      </c:barChart>
      <c:catAx>
        <c:axId val="32130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304664"/>
        <c:scaling>
          <c:orientation val="minMax"/>
          <c:max val="1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505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MESES'!$C$134:$C$136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E2-45E8-BDEA-C1C11A7B2B51}"/>
            </c:ext>
          </c:extLst>
        </c:ser>
        <c:ser>
          <c:idx val="1"/>
          <c:order val="1"/>
          <c:tx>
            <c:strRef>
              <c:f>'[2]3.-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MESES'!$A$134:$B$136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MESES'!$D$134:$D$136</c:f>
              <c:numCache>
                <c:formatCode>General</c:formatCode>
                <c:ptCount val="3"/>
                <c:pt idx="0">
                  <c:v>849014</c:v>
                </c:pt>
                <c:pt idx="1">
                  <c:v>661345</c:v>
                </c:pt>
                <c:pt idx="2">
                  <c:v>187669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E2-45E8-BDEA-C1C11A7B2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3488"/>
        <c:axId val="321304272"/>
      </c:barChart>
      <c:catAx>
        <c:axId val="3213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30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3488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MESES'!$C$133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MESES'!$C$137:$C$139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F2-4310-A5E1-9A4B89F1D945}"/>
            </c:ext>
          </c:extLst>
        </c:ser>
        <c:ser>
          <c:idx val="1"/>
          <c:order val="1"/>
          <c:tx>
            <c:strRef>
              <c:f>'[2]3.- M.V. Y P. MESES'!$D$133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MESES'!$A$137:$B$139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MESES'!$D$137:$D$139</c:f>
              <c:numCache>
                <c:formatCode>General</c:formatCode>
                <c:ptCount val="3"/>
                <c:pt idx="0">
                  <c:v>1623216</c:v>
                </c:pt>
                <c:pt idx="1">
                  <c:v>1332840</c:v>
                </c:pt>
                <c:pt idx="2">
                  <c:v>290376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F2-4310-A5E1-9A4B89F1D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95256"/>
        <c:axId val="321305448"/>
      </c:barChart>
      <c:catAx>
        <c:axId val="321295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5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305448"/>
        <c:scaling>
          <c:orientation val="minMax"/>
          <c:max val="2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5256"/>
        <c:crosses val="autoZero"/>
        <c:crossBetween val="between"/>
        <c:majorUnit val="3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MESES'!$C$152:$C$154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78-4EF6-B5DF-37A2276688F5}"/>
            </c:ext>
          </c:extLst>
        </c:ser>
        <c:ser>
          <c:idx val="1"/>
          <c:order val="1"/>
          <c:tx>
            <c:strRef>
              <c:f>'[2]3.-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MESES'!$A$152:$B$154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MESES'!$D$152:$D$154</c:f>
              <c:numCache>
                <c:formatCode>General</c:formatCode>
                <c:ptCount val="3"/>
                <c:pt idx="0">
                  <c:v>599911</c:v>
                </c:pt>
                <c:pt idx="1">
                  <c:v>469455</c:v>
                </c:pt>
                <c:pt idx="2">
                  <c:v>130456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78-4EF6-B5DF-37A227668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98784"/>
        <c:axId val="321300352"/>
      </c:barChart>
      <c:catAx>
        <c:axId val="3212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30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87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MESES'!$C$151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MESES'!$C$155:$C$157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C-402A-A819-D840CFD5278A}"/>
            </c:ext>
          </c:extLst>
        </c:ser>
        <c:ser>
          <c:idx val="1"/>
          <c:order val="1"/>
          <c:tx>
            <c:strRef>
              <c:f>'[2]3.- M.V. Y P. MESES'!$D$151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MESES'!$A$155:$B$157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MESES'!$D$155:$D$157</c:f>
              <c:numCache>
                <c:formatCode>General</c:formatCode>
                <c:ptCount val="3"/>
                <c:pt idx="0">
                  <c:v>983912</c:v>
                </c:pt>
                <c:pt idx="1">
                  <c:v>787482</c:v>
                </c:pt>
                <c:pt idx="2">
                  <c:v>196430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C-402A-A819-D840CFD52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3880"/>
        <c:axId val="321299176"/>
      </c:barChart>
      <c:catAx>
        <c:axId val="32130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299176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38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[1]Mes!$A$407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([1]Mes!$B$406:$J$406,[1]Mes!$B$409:$D$409)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([1]Mes!$B$407:$J$407,[1]Mes!$B$410:$D$410)</c:f>
              <c:numCache>
                <c:formatCode>General</c:formatCode>
                <c:ptCount val="12"/>
                <c:pt idx="0">
                  <c:v>29721</c:v>
                </c:pt>
                <c:pt idx="1">
                  <c:v>44066</c:v>
                </c:pt>
                <c:pt idx="2">
                  <c:v>60203</c:v>
                </c:pt>
                <c:pt idx="3">
                  <c:v>88538</c:v>
                </c:pt>
                <c:pt idx="4">
                  <c:v>70684</c:v>
                </c:pt>
                <c:pt idx="5">
                  <c:v>64338</c:v>
                </c:pt>
                <c:pt idx="6">
                  <c:v>90398</c:v>
                </c:pt>
                <c:pt idx="7">
                  <c:v>109675</c:v>
                </c:pt>
                <c:pt idx="8">
                  <c:v>67619</c:v>
                </c:pt>
                <c:pt idx="9">
                  <c:v>85859</c:v>
                </c:pt>
                <c:pt idx="10">
                  <c:v>60871</c:v>
                </c:pt>
                <c:pt idx="11">
                  <c:v>72030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C8-416A-8977-09A25552F696}"/>
            </c:ext>
          </c:extLst>
        </c:ser>
        <c:ser>
          <c:idx val="1"/>
          <c:order val="1"/>
          <c:tx>
            <c:strRef>
              <c:f>[1]Mes!$A$408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([1]Mes!$B$406:$J$406,[1]Mes!$B$409:$D$409)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([1]Mes!$B$408:$J$408,[1]Mes!$B$411:$D$411)</c:f>
              <c:numCache>
                <c:formatCode>General</c:formatCode>
                <c:ptCount val="12"/>
                <c:pt idx="0">
                  <c:v>31670</c:v>
                </c:pt>
                <c:pt idx="1">
                  <c:v>45429</c:v>
                </c:pt>
                <c:pt idx="2">
                  <c:v>63704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C8-416A-8977-09A25552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050032"/>
        <c:axId val="316050816"/>
      </c:lineChart>
      <c:catAx>
        <c:axId val="316050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50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0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500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MESES'!$C$170:$C$172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55-49BC-83E3-FB4093FD5147}"/>
            </c:ext>
          </c:extLst>
        </c:ser>
        <c:ser>
          <c:idx val="1"/>
          <c:order val="1"/>
          <c:tx>
            <c:strRef>
              <c:f>'[2]3.-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MESES'!$A$170:$B$172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MESES'!$D$170:$D$172</c:f>
              <c:numCache>
                <c:formatCode>General</c:formatCode>
                <c:ptCount val="3"/>
                <c:pt idx="0">
                  <c:v>602519</c:v>
                </c:pt>
                <c:pt idx="1">
                  <c:v>501865</c:v>
                </c:pt>
                <c:pt idx="2">
                  <c:v>100654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55-49BC-83E3-FB4093FD5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98000"/>
        <c:axId val="321294080"/>
      </c:barChart>
      <c:catAx>
        <c:axId val="32129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29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80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MESES'!$C$169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MESES'!$C$173:$C$175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08-4E7C-81B3-E2C4BE2C44DF}"/>
            </c:ext>
          </c:extLst>
        </c:ser>
        <c:ser>
          <c:idx val="1"/>
          <c:order val="1"/>
          <c:tx>
            <c:strRef>
              <c:f>'[2]3.- M.V. Y P. MESES'!$D$169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MESES'!$A$173:$B$175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MESES'!$D$173:$D$175</c:f>
              <c:numCache>
                <c:formatCode>General</c:formatCode>
                <c:ptCount val="3"/>
                <c:pt idx="0">
                  <c:v>999533</c:v>
                </c:pt>
                <c:pt idx="1">
                  <c:v>844734</c:v>
                </c:pt>
                <c:pt idx="2">
                  <c:v>154799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08-4E7C-81B3-E2C4BE2C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94864"/>
        <c:axId val="321298392"/>
      </c:barChart>
      <c:catAx>
        <c:axId val="32129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8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29839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48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MESES'!$C$188:$C$190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54-4958-9FA0-3EC70B22210A}"/>
            </c:ext>
          </c:extLst>
        </c:ser>
        <c:ser>
          <c:idx val="1"/>
          <c:order val="1"/>
          <c:tx>
            <c:strRef>
              <c:f>'[2]3.-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MESES'!$A$188:$B$190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MESES'!$D$188:$D$190</c:f>
              <c:numCache>
                <c:formatCode>General</c:formatCode>
                <c:ptCount val="3"/>
                <c:pt idx="0">
                  <c:v>395026</c:v>
                </c:pt>
                <c:pt idx="1">
                  <c:v>346830</c:v>
                </c:pt>
                <c:pt idx="2">
                  <c:v>48196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54-4958-9FA0-3EC70B222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297216"/>
        <c:axId val="321295648"/>
      </c:barChart>
      <c:catAx>
        <c:axId val="3212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29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29721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MESES'!$C$187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MESES'!$C$191:$C$193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D8-44B5-816F-996AF3663902}"/>
            </c:ext>
          </c:extLst>
        </c:ser>
        <c:ser>
          <c:idx val="1"/>
          <c:order val="1"/>
          <c:tx>
            <c:strRef>
              <c:f>'[2]3.- M.V. Y P. MESES'!$D$187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MESES'!$A$191:$B$193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MESES'!$D$191:$D$193</c:f>
              <c:numCache>
                <c:formatCode>General</c:formatCode>
                <c:ptCount val="3"/>
                <c:pt idx="0">
                  <c:v>660201</c:v>
                </c:pt>
                <c:pt idx="1">
                  <c:v>573461</c:v>
                </c:pt>
                <c:pt idx="2">
                  <c:v>86740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ED8-44B5-816F-996AF3663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1136"/>
        <c:axId val="321301920"/>
      </c:barChart>
      <c:catAx>
        <c:axId val="32130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30192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11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MESES'!$C$206:$C$208</c:f>
              <c:numCache>
                <c:formatCode>General</c:formatCode>
                <c:ptCount val="3"/>
                <c:pt idx="0">
                  <c:v>511141.16666666669</c:v>
                </c:pt>
                <c:pt idx="1">
                  <c:v>418232.08333333331</c:v>
                </c:pt>
                <c:pt idx="2">
                  <c:v>92909.083333333328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59-40FE-AEC3-40EA06776913}"/>
            </c:ext>
          </c:extLst>
        </c:ser>
        <c:ser>
          <c:idx val="1"/>
          <c:order val="1"/>
          <c:tx>
            <c:strRef>
              <c:f>'[2]3.-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MESES'!$A$206:$B$208</c:f>
              <c:multiLvlStrCache>
                <c:ptCount val="3"/>
                <c:lvl/>
                <c:lvl>
                  <c:pt idx="0">
                    <c:v>TOTAL VIAJEROS</c:v>
                  </c:pt>
                  <c:pt idx="1">
                    <c:v>     V. ESPAÑOLES</c:v>
                  </c:pt>
                  <c:pt idx="2">
                    <c:v>     V. EXTRANJEROS</c:v>
                  </c:pt>
                </c:lvl>
              </c:multiLvlStrCache>
            </c:multiLvlStrRef>
          </c:cat>
          <c:val>
            <c:numRef>
              <c:f>'[2]3.- M.V. Y P. MESES'!$D$206:$D$208</c:f>
              <c:numCache>
                <c:formatCode>General</c:formatCode>
                <c:ptCount val="3"/>
                <c:pt idx="0">
                  <c:v>383264</c:v>
                </c:pt>
                <c:pt idx="1">
                  <c:v>339762</c:v>
                </c:pt>
                <c:pt idx="2">
                  <c:v>43502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59-40FE-AEC3-40EA06776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2312"/>
        <c:axId val="321302704"/>
      </c:barChart>
      <c:catAx>
        <c:axId val="32130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302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231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'[2]3.- M.V. Y P. MESES'!$C$205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'[2]3.-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MESES'!$C$209:$C$211</c:f>
              <c:numCache>
                <c:formatCode>General</c:formatCode>
                <c:ptCount val="3"/>
                <c:pt idx="0">
                  <c:v>869821</c:v>
                </c:pt>
                <c:pt idx="1">
                  <c:v>727502.58333333337</c:v>
                </c:pt>
                <c:pt idx="2">
                  <c:v>142318.41666666666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9A-494E-B788-7625F2661ADC}"/>
            </c:ext>
          </c:extLst>
        </c:ser>
        <c:ser>
          <c:idx val="1"/>
          <c:order val="1"/>
          <c:tx>
            <c:strRef>
              <c:f>'[2]3.- M.V. Y P. MESES'!$D$205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'[2]3.- M.V. Y P. MESES'!$A$209:$B$211</c:f>
              <c:multiLvlStrCache>
                <c:ptCount val="3"/>
                <c:lvl/>
                <c:lvl>
                  <c:pt idx="0">
                    <c:v>TOTAL PERNOCT.</c:v>
                  </c:pt>
                  <c:pt idx="1">
                    <c:v>     P. ESPAÑOLES</c:v>
                  </c:pt>
                  <c:pt idx="2">
                    <c:v>     P. EXTRANJEROS</c:v>
                  </c:pt>
                </c:lvl>
              </c:multiLvlStrCache>
            </c:multiLvlStrRef>
          </c:cat>
          <c:val>
            <c:numRef>
              <c:f>'[2]3.- M.V. Y P. MESES'!$D$209:$D$211</c:f>
              <c:numCache>
                <c:formatCode>General</c:formatCode>
                <c:ptCount val="3"/>
                <c:pt idx="0">
                  <c:v>649440</c:v>
                </c:pt>
                <c:pt idx="1">
                  <c:v>583793</c:v>
                </c:pt>
                <c:pt idx="2">
                  <c:v>65647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C9A-494E-B788-7625F266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6624"/>
        <c:axId val="321308584"/>
      </c:barChart>
      <c:catAx>
        <c:axId val="32130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8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130858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213066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500069991251088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738-4AD0-91AF-CE7EC45B37B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38-4AD0-91AF-CE7EC45B37B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2738-4AD0-91AF-CE7EC45B37B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738-4AD0-91AF-CE7EC45B37B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2738-4AD0-91AF-CE7EC45B37B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2738-4AD0-91AF-CE7EC45B37B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2738-4AD0-91AF-CE7EC45B37B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2738-4AD0-91AF-CE7EC45B37B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2738-4AD0-91AF-CE7EC45B37B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2738-4AD0-91AF-CE7EC45B37B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2738-4AD0-91AF-CE7EC45B37B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2738-4AD0-91AF-CE7EC45B37B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8833412814799504"/>
                  <c:y val="0.21256138927285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16675645630934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833435601294929"/>
                  <c:y val="0.270532677256365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7666776801394535"/>
                  <c:y val="0.400968075219255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833442111722186"/>
                  <c:y val="0.603867583161529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666762152933194"/>
                  <c:y val="0.777781447112050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500077311323746"/>
                  <c:y val="0.811598031769096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166717393745758"/>
                  <c:y val="0.76811956578146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8500030110726093"/>
                  <c:y val="0.536234413847438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833368869415479"/>
                  <c:y val="0.36715149056221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833378635056372"/>
                  <c:y val="0.236716092599319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2738-4AD0-91AF-CE7EC45B37B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8500062662862405"/>
                  <c:y val="0.207730448607566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2738-4AD0-91AF-CE7EC45B37BA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ALOJ.'!$C$54:$N$54</c:f>
              <c:numCache>
                <c:formatCode>General</c:formatCode>
                <c:ptCount val="12"/>
                <c:pt idx="0">
                  <c:v>4.648181684664749E-2</c:v>
                </c:pt>
                <c:pt idx="1">
                  <c:v>5.5603248647199281E-2</c:v>
                </c:pt>
                <c:pt idx="2">
                  <c:v>6.8517663889269539E-2</c:v>
                </c:pt>
                <c:pt idx="3">
                  <c:v>9.1416288177432234E-2</c:v>
                </c:pt>
                <c:pt idx="4">
                  <c:v>9.2330274898610357E-2</c:v>
                </c:pt>
                <c:pt idx="5">
                  <c:v>9.3668276078067006E-2</c:v>
                </c:pt>
                <c:pt idx="6">
                  <c:v>9.5958158990673531E-2</c:v>
                </c:pt>
                <c:pt idx="7">
                  <c:v>0.12565555810237347</c:v>
                </c:pt>
                <c:pt idx="8">
                  <c:v>0.10151070001509656</c:v>
                </c:pt>
                <c:pt idx="9">
                  <c:v>0.10071224187095663</c:v>
                </c:pt>
                <c:pt idx="10">
                  <c:v>6.621753908153552E-2</c:v>
                </c:pt>
                <c:pt idx="11">
                  <c:v>6.1928233402138384E-2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2738-4AD0-91AF-CE7EC45B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599321998882516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5C6-4103-81B3-9043A95886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C6-4103-81B3-9043A95886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5C6-4103-81B3-9043A95886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5C6-4103-81B3-9043A95886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5C6-4103-81B3-9043A95886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5C6-4103-81B3-9043A95886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5C6-4103-81B3-9043A95886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5C6-4103-81B3-9043A95886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5C6-4103-81B3-9043A95886C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5C6-4103-81B3-9043A95886C9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5C6-4103-81B3-9043A95886C9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5C6-4103-81B3-9043A95886C9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585014731431974"/>
                  <c:y val="0.188406685946397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5277329142904064"/>
                  <c:y val="0.19806856727698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2611861488726284"/>
                  <c:y val="0.265701736591073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905193867042384"/>
                  <c:y val="0.415460897215132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8873047637598916"/>
                  <c:y val="0.6666698118103289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212931865052576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722723266578211"/>
                  <c:y val="0.816428972434388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969591144893875"/>
                  <c:y val="0.79227426910792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592130192141897"/>
                  <c:y val="0.55555817650860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19141340512267749"/>
                  <c:y val="0.35748960923162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5402526661140379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85C6-4103-81B3-9043A95886C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20424499336584"/>
                  <c:y val="0.193237626611689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85C6-4103-81B3-9043A95886C9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ALOJ.'!$C$45:$N$45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ALOJ.'!$C$55:$N$55</c:f>
              <c:numCache>
                <c:formatCode>General</c:formatCode>
                <c:ptCount val="12"/>
                <c:pt idx="0">
                  <c:v>4.8009687227733785E-2</c:v>
                </c:pt>
                <c:pt idx="1">
                  <c:v>5.4140463500792844E-2</c:v>
                </c:pt>
                <c:pt idx="2">
                  <c:v>6.8964238331308658E-2</c:v>
                </c:pt>
                <c:pt idx="3">
                  <c:v>9.1332833182268619E-2</c:v>
                </c:pt>
                <c:pt idx="4">
                  <c:v>9.3764530353595527E-2</c:v>
                </c:pt>
                <c:pt idx="5">
                  <c:v>9.0951148080935976E-2</c:v>
                </c:pt>
                <c:pt idx="6">
                  <c:v>9.4099627229126223E-2</c:v>
                </c:pt>
                <c:pt idx="7">
                  <c:v>0.12725899214571965</c:v>
                </c:pt>
                <c:pt idx="8">
                  <c:v>0.10173319912107018</c:v>
                </c:pt>
                <c:pt idx="9">
                  <c:v>0.10110699090163182</c:v>
                </c:pt>
                <c:pt idx="10">
                  <c:v>6.7173714870948656E-2</c:v>
                </c:pt>
                <c:pt idx="11">
                  <c:v>6.1464575054868048E-2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85C6-4103-81B3-9043A9588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ALOJ.'!$C$87:$K$87</c:f>
              <c:numCache>
                <c:formatCode>General</c:formatCode>
                <c:ptCount val="9"/>
                <c:pt idx="0">
                  <c:v>359221</c:v>
                </c:pt>
                <c:pt idx="1">
                  <c:v>878087</c:v>
                </c:pt>
                <c:pt idx="2">
                  <c:v>853807</c:v>
                </c:pt>
                <c:pt idx="3">
                  <c:v>265799</c:v>
                </c:pt>
                <c:pt idx="4">
                  <c:v>970244</c:v>
                </c:pt>
                <c:pt idx="5">
                  <c:v>424036</c:v>
                </c:pt>
                <c:pt idx="6">
                  <c:v>219816</c:v>
                </c:pt>
                <c:pt idx="7">
                  <c:v>643788</c:v>
                </c:pt>
                <c:pt idx="8">
                  <c:v>267111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4E-4192-8303-802634F6D43F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ALOJ.'!$C$90:$K$90</c:f>
              <c:numCache>
                <c:formatCode>General</c:formatCode>
                <c:ptCount val="9"/>
                <c:pt idx="0">
                  <c:v>577303</c:v>
                </c:pt>
                <c:pt idx="1">
                  <c:v>1290849</c:v>
                </c:pt>
                <c:pt idx="2">
                  <c:v>1287971</c:v>
                </c:pt>
                <c:pt idx="3">
                  <c:v>442965</c:v>
                </c:pt>
                <c:pt idx="4">
                  <c:v>1638801</c:v>
                </c:pt>
                <c:pt idx="5">
                  <c:v>642967</c:v>
                </c:pt>
                <c:pt idx="6">
                  <c:v>363951</c:v>
                </c:pt>
                <c:pt idx="7">
                  <c:v>1051198</c:v>
                </c:pt>
                <c:pt idx="8">
                  <c:v>388340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4E-4192-8303-802634F6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307800"/>
        <c:axId val="321309368"/>
      </c:barChart>
      <c:catAx>
        <c:axId val="321307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309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1309368"/>
        <c:scaling>
          <c:orientation val="minMax"/>
          <c:max val="20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307800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5980164403568796"/>
          <c:y val="3.89105058365758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ALOJ.'!$C$183:$N$183</c:f>
              <c:numCache>
                <c:formatCode>General</c:formatCode>
                <c:ptCount val="12"/>
                <c:pt idx="0">
                  <c:v>1918</c:v>
                </c:pt>
                <c:pt idx="1">
                  <c:v>2406</c:v>
                </c:pt>
                <c:pt idx="2">
                  <c:v>4854</c:v>
                </c:pt>
                <c:pt idx="3">
                  <c:v>20044</c:v>
                </c:pt>
                <c:pt idx="4">
                  <c:v>18086</c:v>
                </c:pt>
                <c:pt idx="5">
                  <c:v>26255</c:v>
                </c:pt>
                <c:pt idx="6">
                  <c:v>54523</c:v>
                </c:pt>
                <c:pt idx="7">
                  <c:v>107348</c:v>
                </c:pt>
                <c:pt idx="8">
                  <c:v>19399</c:v>
                </c:pt>
                <c:pt idx="9">
                  <c:v>9683</c:v>
                </c:pt>
                <c:pt idx="10">
                  <c:v>2928</c:v>
                </c:pt>
                <c:pt idx="11">
                  <c:v>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04-47AC-896B-2BF59AE7D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53216"/>
        <c:axId val="322453608"/>
      </c:barChart>
      <c:catAx>
        <c:axId val="322453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53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2453608"/>
        <c:scaling>
          <c:orientation val="minMax"/>
          <c:max val="1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53216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 ALOJAMIENTOS DE TURISMO RURAL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[1]Mes!$A$429</c:f>
              <c:strCache>
                <c:ptCount val="1"/>
                <c:pt idx="0">
                  <c:v>AÑO 2011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([1]Mes!$B$428:$J$428,[1]Mes!$B$431:$D$431)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([1]Mes!$B$429:$J$429,[1]Mes!$B$432:$D$432)</c:f>
              <c:numCache>
                <c:formatCode>General</c:formatCode>
                <c:ptCount val="12"/>
                <c:pt idx="0">
                  <c:v>57455</c:v>
                </c:pt>
                <c:pt idx="1">
                  <c:v>81206</c:v>
                </c:pt>
                <c:pt idx="2">
                  <c:v>112243</c:v>
                </c:pt>
                <c:pt idx="3">
                  <c:v>191706</c:v>
                </c:pt>
                <c:pt idx="4">
                  <c:v>130947</c:v>
                </c:pt>
                <c:pt idx="5">
                  <c:v>119934</c:v>
                </c:pt>
                <c:pt idx="6">
                  <c:v>193634</c:v>
                </c:pt>
                <c:pt idx="7">
                  <c:v>306461</c:v>
                </c:pt>
                <c:pt idx="8">
                  <c:v>124339</c:v>
                </c:pt>
                <c:pt idx="9">
                  <c:v>172713</c:v>
                </c:pt>
                <c:pt idx="10">
                  <c:v>110164</c:v>
                </c:pt>
                <c:pt idx="11">
                  <c:v>152369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16-46ED-9B00-A7AC183407DA}"/>
            </c:ext>
          </c:extLst>
        </c:ser>
        <c:ser>
          <c:idx val="1"/>
          <c:order val="1"/>
          <c:tx>
            <c:strRef>
              <c:f>[1]Mes!$A$430</c:f>
              <c:strCache>
                <c:ptCount val="1"/>
                <c:pt idx="0">
                  <c:v>AÑO 2012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([1]Mes!$B$428:$J$428,[1]Mes!$B$431:$D$431)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([1]Mes!$B$430:$J$430,[1]Mes!$B$433:$D$433)</c:f>
              <c:numCache>
                <c:formatCode>General</c:formatCode>
                <c:ptCount val="12"/>
                <c:pt idx="0">
                  <c:v>58075</c:v>
                </c:pt>
                <c:pt idx="1">
                  <c:v>80573</c:v>
                </c:pt>
                <c:pt idx="2">
                  <c:v>116026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6-46ED-9B00-A7AC1834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053560"/>
        <c:axId val="316053952"/>
      </c:lineChart>
      <c:catAx>
        <c:axId val="316053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53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05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053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267631103074141"/>
          <c:y val="3.875968992248062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'[2]4.- M.V. TIPO ALOJ.'!$C$182:$N$182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ALOJ.'!$C$186:$N$186</c:f>
              <c:numCache>
                <c:formatCode>General</c:formatCode>
                <c:ptCount val="12"/>
                <c:pt idx="0">
                  <c:v>3400</c:v>
                </c:pt>
                <c:pt idx="1">
                  <c:v>4595</c:v>
                </c:pt>
                <c:pt idx="2">
                  <c:v>8483</c:v>
                </c:pt>
                <c:pt idx="3">
                  <c:v>45238</c:v>
                </c:pt>
                <c:pt idx="4">
                  <c:v>35206</c:v>
                </c:pt>
                <c:pt idx="5">
                  <c:v>57924</c:v>
                </c:pt>
                <c:pt idx="6">
                  <c:v>135003</c:v>
                </c:pt>
                <c:pt idx="7">
                  <c:v>297503</c:v>
                </c:pt>
                <c:pt idx="8">
                  <c:v>38692</c:v>
                </c:pt>
                <c:pt idx="9">
                  <c:v>17303</c:v>
                </c:pt>
                <c:pt idx="10">
                  <c:v>4784</c:v>
                </c:pt>
                <c:pt idx="11">
                  <c:v>1873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21-4A50-A74F-0616427B9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54392"/>
        <c:axId val="322455568"/>
      </c:barChart>
      <c:catAx>
        <c:axId val="322454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55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2455568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54392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233930182810914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29A-4894-98B8-FE97436CE5F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9A-4894-98B8-FE97436CE5F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29A-4894-98B8-FE97436CE5F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29A-4894-98B8-FE97436CE5F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729A-4894-98B8-FE97436CE5F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729A-4894-98B8-FE97436CE5F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729A-4894-98B8-FE97436CE5F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729A-4894-98B8-FE97436CE5F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729A-4894-98B8-FE97436CE5FD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846517517652294"/>
                  <c:y val="0.2464460679383607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6841300653940083"/>
                  <c:y val="0.464456051114602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5148436048681637"/>
                  <c:y val="0.767774288577200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664927712095931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3385729210516898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0767923701876947"/>
                  <c:y val="0.5023708307974276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17805508639951"/>
                  <c:y val="0.3317543222247163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0366543900223436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3281051076180527"/>
                  <c:y val="0.22274933063659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729A-4894-98B8-FE97436CE5F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1937227205407404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29A-4894-98B8-FE97436CE5FD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ALOJ.'!$C$205:$K$205</c:f>
              <c:numCache>
                <c:formatCode>General</c:formatCode>
                <c:ptCount val="9"/>
                <c:pt idx="0">
                  <c:v>0.14575140253107935</c:v>
                </c:pt>
                <c:pt idx="1">
                  <c:v>0.18341565243322833</c:v>
                </c:pt>
                <c:pt idx="2">
                  <c:v>0.21901105250405384</c:v>
                </c:pt>
                <c:pt idx="3">
                  <c:v>2.0047341248392449E-2</c:v>
                </c:pt>
                <c:pt idx="4">
                  <c:v>0.14710826980783925</c:v>
                </c:pt>
                <c:pt idx="5">
                  <c:v>6.6937543101038152E-2</c:v>
                </c:pt>
                <c:pt idx="6">
                  <c:v>0.10263731757776826</c:v>
                </c:pt>
                <c:pt idx="7">
                  <c:v>6.2482992563323576E-2</c:v>
                </c:pt>
                <c:pt idx="8">
                  <c:v>5.2608428233276799E-2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29A-4894-98B8-FE97436C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6633715340037937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29E-49FA-AA0E-2B7AADEDEAD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29E-49FA-AA0E-2B7AADEDEAD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29E-49FA-AA0E-2B7AADEDEAD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29E-49FA-AA0E-2B7AADEDEAD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29E-49FA-AA0E-2B7AADEDEAD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129E-49FA-AA0E-2B7AADEDEAD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129E-49FA-AA0E-2B7AADEDEAD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129E-49FA-AA0E-2B7AADEDEAD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129E-49FA-AA0E-2B7AADEDEAD0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620550066635187"/>
                  <c:y val="0.255924762859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65511656726447642"/>
                  <c:y val="0.436019966352484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478556683420811"/>
                  <c:y val="0.7725136360375537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358086385633227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24752515135937397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22442280389916572"/>
                  <c:y val="0.535546263019899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26897733114385303"/>
                  <c:y val="0.322275627304010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1848236141572783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44224493709541485"/>
                  <c:y val="0.227488678096948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18811911503312423"/>
                  <c:y val="0.279621500160832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29E-49FA-AA0E-2B7AADEDEAD0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033051698270707"/>
                  <c:y val="0.241706720478007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129E-49FA-AA0E-2B7AADEDEAD0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ALOJ.'!$C$196:$K$196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ALOJ.'!$C$206:$K$206</c:f>
              <c:numCache>
                <c:formatCode>General</c:formatCode>
                <c:ptCount val="9"/>
                <c:pt idx="0">
                  <c:v>0.12808536562851922</c:v>
                </c:pt>
                <c:pt idx="1">
                  <c:v>0.19451880296121254</c:v>
                </c:pt>
                <c:pt idx="2">
                  <c:v>0.24524002929212743</c:v>
                </c:pt>
                <c:pt idx="3">
                  <c:v>1.6041439744986185E-2</c:v>
                </c:pt>
                <c:pt idx="4">
                  <c:v>0.12345924025082923</c:v>
                </c:pt>
                <c:pt idx="5">
                  <c:v>6.0075014922985087E-2</c:v>
                </c:pt>
                <c:pt idx="6">
                  <c:v>0.12870997716937127</c:v>
                </c:pt>
                <c:pt idx="7">
                  <c:v>4.9288927452754136E-2</c:v>
                </c:pt>
                <c:pt idx="8">
                  <c:v>5.458120257721491E-2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29E-49FA-AA0E-2B7AADED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620301815506889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31D-4052-AD94-141B3A8A0B3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31D-4052-AD94-141B3A8A0B3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31D-4052-AD94-141B3A8A0B3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31D-4052-AD94-141B3A8A0B3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31D-4052-AD94-141B3A8A0B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31D-4052-AD94-141B3A8A0B3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31D-4052-AD94-141B3A8A0B3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31D-4052-AD94-141B3A8A0B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31D-4052-AD94-141B3A8A0B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531D-4052-AD94-141B3A8A0B3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531D-4052-AD94-141B3A8A0B3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531D-4052-AD94-141B3A8A0B3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263758136009626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3233917058452951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0530777963661453"/>
                  <c:y val="0.2850254992522420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17423490333959"/>
                  <c:y val="0.4541084225374704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3847532920574412"/>
                  <c:y val="0.652176989814452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8209049493822385"/>
                  <c:y val="0.748795803120297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48258784623083512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4660089299740393"/>
                  <c:y val="0.78261238777734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21061393976397272"/>
                  <c:y val="0.594205701830945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3548960194081989"/>
                  <c:y val="0.420291837880424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63228394531891"/>
                  <c:y val="0.294687380582826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31D-4052-AD94-141B3A8A0B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499176479543169"/>
                  <c:y val="0.246377973929904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31D-4052-AD94-141B3A8A0B31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ALOJ.'!$C$255:$N$255</c:f>
              <c:numCache>
                <c:formatCode>General</c:formatCode>
                <c:ptCount val="12"/>
                <c:pt idx="0">
                  <c:v>3.5214371529925285E-2</c:v>
                </c:pt>
                <c:pt idx="1">
                  <c:v>5.2210776751713858E-2</c:v>
                </c:pt>
                <c:pt idx="2">
                  <c:v>7.1330399690995999E-2</c:v>
                </c:pt>
                <c:pt idx="3">
                  <c:v>0.10490259501754735</c:v>
                </c:pt>
                <c:pt idx="4">
                  <c:v>8.3748616709439075E-2</c:v>
                </c:pt>
                <c:pt idx="5">
                  <c:v>7.6229677180859767E-2</c:v>
                </c:pt>
                <c:pt idx="6">
                  <c:v>0.10710638126449937</c:v>
                </c:pt>
                <c:pt idx="7">
                  <c:v>0.12994637453465749</c:v>
                </c:pt>
                <c:pt idx="8">
                  <c:v>8.0117108727230504E-2</c:v>
                </c:pt>
                <c:pt idx="9">
                  <c:v>0.10172843192314711</c:v>
                </c:pt>
                <c:pt idx="10">
                  <c:v>7.2121867009793811E-2</c:v>
                </c:pt>
                <c:pt idx="11">
                  <c:v>8.5343399660190375E-2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531D-4052-AD94-141B3A8A0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986159169550175"/>
          <c:y val="4.326923076923076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EB0-460A-AD4C-C4B7F6FD265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EB0-460A-AD4C-C4B7F6FD265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EB0-460A-AD4C-C4B7F6FD265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EB0-460A-AD4C-C4B7F6FD265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9EB0-460A-AD4C-C4B7F6FD265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9EB0-460A-AD4C-C4B7F6FD265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EB0-460A-AD4C-C4B7F6FD265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EB0-460A-AD4C-C4B7F6FD265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EB0-460A-AD4C-C4B7F6FD265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9EB0-460A-AD4C-C4B7F6FD265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9EB0-460A-AD4C-C4B7F6FD265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9EB0-460A-AD4C-C4B7F6FD2658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688581314878893"/>
                  <c:y val="0.225962068908853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52768166089965396"/>
                  <c:y val="0.25480829047168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59169550173010377"/>
                  <c:y val="0.31250073359735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5224913494809689"/>
                  <c:y val="0.394231694692041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5397923875432529"/>
                  <c:y val="0.562501320475230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9861591695501726"/>
                  <c:y val="0.745194057039834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Mode val="edge"/>
                  <c:yMode val="edge"/>
                  <c:x val="0.51730103806228378"/>
                  <c:y val="0.774040278602667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33217993079584773"/>
                  <c:y val="0.764424871415056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0.1972318339100346"/>
                  <c:y val="0.5721167276628410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Mode val="edge"/>
                  <c:yMode val="edge"/>
                  <c:x val="0.2179930795847751"/>
                  <c:y val="0.408654805473457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Mode val="edge"/>
                  <c:yMode val="edge"/>
                  <c:x val="0.27335640138408307"/>
                  <c:y val="0.28365451203451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EB0-460A-AD4C-C4B7F6FD265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546712802768166"/>
                  <c:y val="0.2115389581274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9EB0-460A-AD4C-C4B7F6FD2658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'[2]4.- M.V. TIPO ALOJ.'!$C$246:$N$246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'[2]4.- M.V. TIPO ALOJ.'!$C$256:$N$256</c:f>
              <c:numCache>
                <c:formatCode>General</c:formatCode>
                <c:ptCount val="12"/>
                <c:pt idx="0">
                  <c:v>3.277204562475651E-2</c:v>
                </c:pt>
                <c:pt idx="1">
                  <c:v>4.6319497641701811E-2</c:v>
                </c:pt>
                <c:pt idx="2">
                  <c:v>6.4022847742747288E-2</c:v>
                </c:pt>
                <c:pt idx="3">
                  <c:v>0.10934814687215337</c:v>
                </c:pt>
                <c:pt idx="4">
                  <c:v>7.4691516115655582E-2</c:v>
                </c:pt>
                <c:pt idx="5">
                  <c:v>6.8409755808189851E-2</c:v>
                </c:pt>
                <c:pt idx="6">
                  <c:v>0.11044786846234624</c:v>
                </c:pt>
                <c:pt idx="7">
                  <c:v>0.17480382689423907</c:v>
                </c:pt>
                <c:pt idx="8">
                  <c:v>7.092234585217301E-2</c:v>
                </c:pt>
                <c:pt idx="9">
                  <c:v>9.8514634339719284E-2</c:v>
                </c:pt>
                <c:pt idx="10">
                  <c:v>6.2836996505189743E-2</c:v>
                </c:pt>
                <c:pt idx="11">
                  <c:v>8.6910518141128282E-2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9EB0-460A-AD4C-C4B7F6FD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'[2]1.- M.V. CyL'!$A$24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ALOJ.'!$C$281:$K$281</c:f>
              <c:numCache>
                <c:formatCode>General</c:formatCode>
                <c:ptCount val="9"/>
                <c:pt idx="0">
                  <c:v>167148</c:v>
                </c:pt>
                <c:pt idx="1">
                  <c:v>99729</c:v>
                </c:pt>
                <c:pt idx="2">
                  <c:v>106896</c:v>
                </c:pt>
                <c:pt idx="3">
                  <c:v>52957</c:v>
                </c:pt>
                <c:pt idx="4">
                  <c:v>94381</c:v>
                </c:pt>
                <c:pt idx="5">
                  <c:v>125213</c:v>
                </c:pt>
                <c:pt idx="6">
                  <c:v>85365</c:v>
                </c:pt>
                <c:pt idx="7">
                  <c:v>42871</c:v>
                </c:pt>
                <c:pt idx="8">
                  <c:v>69442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E7-438D-83B6-557FF257EC67}"/>
            </c:ext>
          </c:extLst>
        </c:ser>
        <c:ser>
          <c:idx val="1"/>
          <c:order val="1"/>
          <c:tx>
            <c:strRef>
              <c:f>'[2]1.- M.V. CyL'!$A$27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'[2]1.- M.V. CyL'!$C$23:$K$23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'[2]4.- M.V. TIPO ALOJ.'!$C$284:$K$284</c:f>
              <c:numCache>
                <c:formatCode>General</c:formatCode>
                <c:ptCount val="9"/>
                <c:pt idx="0">
                  <c:v>350109</c:v>
                </c:pt>
                <c:pt idx="1">
                  <c:v>207943</c:v>
                </c:pt>
                <c:pt idx="2">
                  <c:v>237088</c:v>
                </c:pt>
                <c:pt idx="3">
                  <c:v>118346</c:v>
                </c:pt>
                <c:pt idx="4">
                  <c:v>203513</c:v>
                </c:pt>
                <c:pt idx="5">
                  <c:v>235445</c:v>
                </c:pt>
                <c:pt idx="6">
                  <c:v>182307</c:v>
                </c:pt>
                <c:pt idx="7">
                  <c:v>77685</c:v>
                </c:pt>
                <c:pt idx="8">
                  <c:v>140735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E7-438D-83B6-557FF25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44592"/>
        <c:axId val="322446160"/>
      </c:barChart>
      <c:catAx>
        <c:axId val="322444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61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2446160"/>
        <c:scaling>
          <c:orientation val="minMax"/>
          <c:max val="3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4592"/>
        <c:crosses val="autoZero"/>
        <c:crossBetween val="between"/>
        <c:majorUnit val="2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5008347245409015"/>
          <c:y val="2.41545893719806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B8-4FE0-84A1-CDA207116C1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B8-4FE0-84A1-CDA207116C1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6794657762938234"/>
                  <c:y val="0.492755947859808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587646076794658"/>
                  <c:y val="5.7971287983506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1769616026711183"/>
                  <c:y val="0.352658668566333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6811352253756261"/>
                  <c:y val="0.531403473182146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662771285475793"/>
                  <c:y val="0.806767091103803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57262103505843076"/>
                  <c:y val="0.961357192393155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2537562604340566"/>
                  <c:y val="0.95169531106257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6.8447412353923209E-2"/>
                  <c:y val="0.695655455802082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88B8-4FE0-84A1-CDA207116C1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0550918196994992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8B8-4FE0-84A1-CDA207116C16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8B8-4FE0-84A1-CDA207116C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8B8-4FE0-84A1-CDA207116C16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8B8-4FE0-84A1-CDA207116C1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8B8-4FE0-84A1-CDA2071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9909020935224629"/>
          <c:y val="2.380952380952380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E0E-8611-84A9633BE3E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E0E-8611-84A9633BE3E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7777916129319158"/>
                  <c:y val="0.490478471347057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Mode val="edge"/>
                  <c:yMode val="edge"/>
                  <c:x val="0.21857962378262996"/>
                  <c:y val="0.1095243188444886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Mode val="edge"/>
                  <c:yMode val="edge"/>
                  <c:x val="0.67395383999644243"/>
                  <c:y val="0.347620664158594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Mode val="edge"/>
                  <c:yMode val="edge"/>
                  <c:x val="0.74317072086094182"/>
                  <c:y val="0.523811959691032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Mode val="edge"/>
                  <c:yMode val="edge"/>
                  <c:x val="0.72313425534753417"/>
                  <c:y val="0.795241793349113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Mode val="edge"/>
                  <c:yMode val="edge"/>
                  <c:x val="0.62477342464535068"/>
                  <c:y val="0.947623454350141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Mode val="edge"/>
                  <c:yMode val="edge"/>
                  <c:x val="0.24590207675545872"/>
                  <c:y val="0.9380996005375769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Mode val="edge"/>
                  <c:yMode val="edge"/>
                  <c:x val="7.4681371459065241E-2"/>
                  <c:y val="0.685717474504624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D01-4E0E-8611-84A9633BE3E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Mode val="edge"/>
                  <c:yMode val="edge"/>
                  <c:x val="0.33333392626851072"/>
                  <c:y val="0.238096345314105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D01-4E0E-8611-84A9633BE3E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'[2]5.- M.V. PROC'!$H$18:$I$18</c:f>
              <c:numCache>
                <c:formatCode>General</c:formatCode>
                <c:ptCount val="2"/>
                <c:pt idx="0">
                  <c:v>0.83638194908301056</c:v>
                </c:pt>
                <c:pt idx="1">
                  <c:v>0.16361805091698944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D01-4E0E-8611-84A9633BE3E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D01-4E0E-8611-84A9633BE3E2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DD01-4E0E-8611-84A9633BE3E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'[2]5.- 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'[2]5.- M.V. PROC'!$C$18:$D$18</c:f>
              <c:numCache>
                <c:formatCode>General</c:formatCode>
                <c:ptCount val="2"/>
                <c:pt idx="0">
                  <c:v>0.81823204744155809</c:v>
                </c:pt>
                <c:pt idx="1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01-4E0E-8611-84A9633B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'[2]5.- 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'[2]5.- M.V. PROC'!$C$53:$C$56</c:f>
              <c:numCache>
                <c:formatCode>General</c:formatCode>
                <c:ptCount val="4"/>
                <c:pt idx="0">
                  <c:v>0.80072238429434506</c:v>
                </c:pt>
                <c:pt idx="1">
                  <c:v>0.72782882597431642</c:v>
                </c:pt>
                <c:pt idx="2">
                  <c:v>0.95114111104002119</c:v>
                </c:pt>
                <c:pt idx="3">
                  <c:v>0.81823204744155809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96-4C00-BC69-24785FB07A9F}"/>
            </c:ext>
          </c:extLst>
        </c:ser>
        <c:ser>
          <c:idx val="0"/>
          <c:order val="1"/>
          <c:tx>
            <c:strRef>
              <c:f>'[2]5.- 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PROC'!$A$53:$A$56</c:f>
              <c:strCache>
                <c:ptCount val="4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TOTAL ALOJAMIENTOS</c:v>
                </c:pt>
              </c:strCache>
            </c:strRef>
          </c:cat>
          <c:val>
            <c:numRef>
              <c:f>'[2]5.- M.V. PROC'!$D$53:$D$56</c:f>
              <c:numCache>
                <c:formatCode>General</c:formatCode>
                <c:ptCount val="4"/>
                <c:pt idx="0">
                  <c:v>0.199277615705655</c:v>
                </c:pt>
                <c:pt idx="1">
                  <c:v>0.27217117402568358</c:v>
                </c:pt>
                <c:pt idx="2">
                  <c:v>4.8858888959978766E-2</c:v>
                </c:pt>
                <c:pt idx="3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96-4C00-BC69-24785FB0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2441456"/>
        <c:axId val="322444984"/>
      </c:barChart>
      <c:catAx>
        <c:axId val="32244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4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444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1456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'[2]5.- M.V. PROC'!$A$90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'[2]5.- M.V. PROC'!$C$90:$L$90</c:f>
              <c:numCache>
                <c:formatCode>General</c:formatCode>
                <c:ptCount val="10"/>
                <c:pt idx="0">
                  <c:v>0.89522249627912054</c:v>
                </c:pt>
                <c:pt idx="1">
                  <c:v>0.71418706484674055</c:v>
                </c:pt>
                <c:pt idx="2">
                  <c:v>0.83037916969366754</c:v>
                </c:pt>
                <c:pt idx="3">
                  <c:v>0.86881624638656074</c:v>
                </c:pt>
                <c:pt idx="4">
                  <c:v>0.76247876211966104</c:v>
                </c:pt>
                <c:pt idx="5">
                  <c:v>0.85294997729992983</c:v>
                </c:pt>
                <c:pt idx="6">
                  <c:v>0.93254400950753913</c:v>
                </c:pt>
                <c:pt idx="7">
                  <c:v>0.83475138014954953</c:v>
                </c:pt>
                <c:pt idx="8">
                  <c:v>0.89556001667858653</c:v>
                </c:pt>
                <c:pt idx="9">
                  <c:v>0.81823204744155809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B5-476E-97C0-3176D2C4E7CE}"/>
            </c:ext>
          </c:extLst>
        </c:ser>
        <c:ser>
          <c:idx val="0"/>
          <c:order val="1"/>
          <c:tx>
            <c:strRef>
              <c:f>'[2]5.- M.V. PROC'!$A$91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solidFill>
                <a:srgbClr val="99CC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'[2]5.- M.V. PROC'!$C$79:$L$79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'[2]5.- M.V. PROC'!$C$91:$L$91</c:f>
              <c:numCache>
                <c:formatCode>General</c:formatCode>
                <c:ptCount val="10"/>
                <c:pt idx="0">
                  <c:v>0.1047775037208795</c:v>
                </c:pt>
                <c:pt idx="1">
                  <c:v>0.28581293515325945</c:v>
                </c:pt>
                <c:pt idx="2">
                  <c:v>0.16962083030633249</c:v>
                </c:pt>
                <c:pt idx="3">
                  <c:v>0.13118375361343926</c:v>
                </c:pt>
                <c:pt idx="4">
                  <c:v>0.23752123788033894</c:v>
                </c:pt>
                <c:pt idx="5">
                  <c:v>0.14705002270007017</c:v>
                </c:pt>
                <c:pt idx="6">
                  <c:v>6.7455990492460816E-2</c:v>
                </c:pt>
                <c:pt idx="7">
                  <c:v>0.1652486198504505</c:v>
                </c:pt>
                <c:pt idx="8">
                  <c:v>0.10443998332141348</c:v>
                </c:pt>
                <c:pt idx="9">
                  <c:v>0.18176795255844194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B5-476E-97C0-3176D2C4E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2448512"/>
        <c:axId val="322446944"/>
      </c:barChart>
      <c:catAx>
        <c:axId val="3224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44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48512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99" Type="http://schemas.openxmlformats.org/officeDocument/2006/relationships/chart" Target="../charts/chart295.xml"/><Relationship Id="rId303" Type="http://schemas.openxmlformats.org/officeDocument/2006/relationships/chart" Target="../charts/chart299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8.xml"/><Relationship Id="rId324" Type="http://schemas.openxmlformats.org/officeDocument/2006/relationships/chart" Target="../charts/chart320.xml"/><Relationship Id="rId170" Type="http://schemas.openxmlformats.org/officeDocument/2006/relationships/chart" Target="../charts/chart169.xml"/><Relationship Id="rId191" Type="http://schemas.openxmlformats.org/officeDocument/2006/relationships/chart" Target="../charts/chart190.xml"/><Relationship Id="rId205" Type="http://schemas.openxmlformats.org/officeDocument/2006/relationships/chart" Target="../charts/chart204.xml"/><Relationship Id="rId226" Type="http://schemas.openxmlformats.org/officeDocument/2006/relationships/chart" Target="../charts/chart223.xml"/><Relationship Id="rId247" Type="http://schemas.openxmlformats.org/officeDocument/2006/relationships/chart" Target="../charts/chart244.xml"/><Relationship Id="rId107" Type="http://schemas.openxmlformats.org/officeDocument/2006/relationships/chart" Target="../charts/chart107.xml"/><Relationship Id="rId268" Type="http://schemas.openxmlformats.org/officeDocument/2006/relationships/chart" Target="../charts/chart264.xml"/><Relationship Id="rId289" Type="http://schemas.openxmlformats.org/officeDocument/2006/relationships/chart" Target="../charts/chart285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8.xml"/><Relationship Id="rId314" Type="http://schemas.openxmlformats.org/officeDocument/2006/relationships/chart" Target="../charts/chart310.xml"/><Relationship Id="rId335" Type="http://schemas.openxmlformats.org/officeDocument/2006/relationships/chart" Target="../charts/chart331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59.xml"/><Relationship Id="rId181" Type="http://schemas.openxmlformats.org/officeDocument/2006/relationships/chart" Target="../charts/chart180.xml"/><Relationship Id="rId216" Type="http://schemas.openxmlformats.org/officeDocument/2006/relationships/chart" Target="../charts/chart215.xml"/><Relationship Id="rId237" Type="http://schemas.openxmlformats.org/officeDocument/2006/relationships/chart" Target="../charts/chart234.xml"/><Relationship Id="rId258" Type="http://schemas.openxmlformats.org/officeDocument/2006/relationships/chart" Target="../charts/chart255.xml"/><Relationship Id="rId279" Type="http://schemas.openxmlformats.org/officeDocument/2006/relationships/chart" Target="../charts/chart275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290" Type="http://schemas.openxmlformats.org/officeDocument/2006/relationships/chart" Target="../charts/chart286.xml"/><Relationship Id="rId304" Type="http://schemas.openxmlformats.org/officeDocument/2006/relationships/chart" Target="../charts/chart300.xml"/><Relationship Id="rId325" Type="http://schemas.openxmlformats.org/officeDocument/2006/relationships/chart" Target="../charts/chart321.xml"/><Relationship Id="rId85" Type="http://schemas.openxmlformats.org/officeDocument/2006/relationships/chart" Target="../charts/chart85.xml"/><Relationship Id="rId150" Type="http://schemas.openxmlformats.org/officeDocument/2006/relationships/chart" Target="../charts/chart149.xml"/><Relationship Id="rId171" Type="http://schemas.openxmlformats.org/officeDocument/2006/relationships/chart" Target="../charts/chart170.xml"/><Relationship Id="rId192" Type="http://schemas.openxmlformats.org/officeDocument/2006/relationships/chart" Target="../charts/chart191.xml"/><Relationship Id="rId206" Type="http://schemas.openxmlformats.org/officeDocument/2006/relationships/chart" Target="../charts/chart205.xml"/><Relationship Id="rId227" Type="http://schemas.openxmlformats.org/officeDocument/2006/relationships/chart" Target="../charts/chart224.xml"/><Relationship Id="rId248" Type="http://schemas.openxmlformats.org/officeDocument/2006/relationships/chart" Target="../charts/chart245.xml"/><Relationship Id="rId269" Type="http://schemas.openxmlformats.org/officeDocument/2006/relationships/chart" Target="../charts/chart265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280" Type="http://schemas.openxmlformats.org/officeDocument/2006/relationships/chart" Target="../charts/chart276.xml"/><Relationship Id="rId315" Type="http://schemas.openxmlformats.org/officeDocument/2006/relationships/chart" Target="../charts/chart311.xml"/><Relationship Id="rId336" Type="http://schemas.openxmlformats.org/officeDocument/2006/relationships/chart" Target="../charts/chart332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0.xml"/><Relationship Id="rId182" Type="http://schemas.openxmlformats.org/officeDocument/2006/relationships/chart" Target="../charts/chart181.xml"/><Relationship Id="rId217" Type="http://schemas.openxmlformats.org/officeDocument/2006/relationships/chart" Target="../charts/chart216.xml"/><Relationship Id="rId6" Type="http://schemas.openxmlformats.org/officeDocument/2006/relationships/chart" Target="../charts/chart6.xml"/><Relationship Id="rId238" Type="http://schemas.openxmlformats.org/officeDocument/2006/relationships/chart" Target="../charts/chart235.xml"/><Relationship Id="rId259" Type="http://schemas.openxmlformats.org/officeDocument/2006/relationships/chart" Target="../charts/chart256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66.xml"/><Relationship Id="rId291" Type="http://schemas.openxmlformats.org/officeDocument/2006/relationships/chart" Target="../charts/chart287.xml"/><Relationship Id="rId305" Type="http://schemas.openxmlformats.org/officeDocument/2006/relationships/chart" Target="../charts/chart301.xml"/><Relationship Id="rId326" Type="http://schemas.openxmlformats.org/officeDocument/2006/relationships/chart" Target="../charts/chart322.xml"/><Relationship Id="rId44" Type="http://schemas.openxmlformats.org/officeDocument/2006/relationships/chart" Target="../charts/chart44.xml"/><Relationship Id="rId65" Type="http://schemas.openxmlformats.org/officeDocument/2006/relationships/chart" Target="../charts/chart65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51" Type="http://schemas.openxmlformats.org/officeDocument/2006/relationships/chart" Target="../charts/chart150.xml"/><Relationship Id="rId172" Type="http://schemas.openxmlformats.org/officeDocument/2006/relationships/chart" Target="../charts/chart171.xml"/><Relationship Id="rId193" Type="http://schemas.openxmlformats.org/officeDocument/2006/relationships/chart" Target="../charts/chart192.xml"/><Relationship Id="rId207" Type="http://schemas.openxmlformats.org/officeDocument/2006/relationships/chart" Target="../charts/chart206.xml"/><Relationship Id="rId228" Type="http://schemas.openxmlformats.org/officeDocument/2006/relationships/chart" Target="../charts/chart225.xml"/><Relationship Id="rId249" Type="http://schemas.openxmlformats.org/officeDocument/2006/relationships/chart" Target="../charts/chart246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57.xml"/><Relationship Id="rId281" Type="http://schemas.openxmlformats.org/officeDocument/2006/relationships/chart" Target="../charts/chart277.xml"/><Relationship Id="rId316" Type="http://schemas.openxmlformats.org/officeDocument/2006/relationships/chart" Target="../charts/chart312.xml"/><Relationship Id="rId337" Type="http://schemas.openxmlformats.org/officeDocument/2006/relationships/chart" Target="../charts/chart333.xml"/><Relationship Id="rId34" Type="http://schemas.openxmlformats.org/officeDocument/2006/relationships/chart" Target="../charts/chart34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141" Type="http://schemas.openxmlformats.org/officeDocument/2006/relationships/chart" Target="../charts/chart141.xml"/><Relationship Id="rId7" Type="http://schemas.openxmlformats.org/officeDocument/2006/relationships/chart" Target="../charts/chart7.xml"/><Relationship Id="rId162" Type="http://schemas.openxmlformats.org/officeDocument/2006/relationships/chart" Target="../charts/chart161.xml"/><Relationship Id="rId183" Type="http://schemas.openxmlformats.org/officeDocument/2006/relationships/chart" Target="../charts/chart182.xml"/><Relationship Id="rId218" Type="http://schemas.openxmlformats.org/officeDocument/2006/relationships/chart" Target="../charts/chart217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7.xml"/><Relationship Id="rId292" Type="http://schemas.openxmlformats.org/officeDocument/2006/relationships/chart" Target="../charts/chart288.xml"/><Relationship Id="rId306" Type="http://schemas.openxmlformats.org/officeDocument/2006/relationships/chart" Target="../charts/chart302.xml"/><Relationship Id="rId24" Type="http://schemas.openxmlformats.org/officeDocument/2006/relationships/chart" Target="../charts/chart24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31" Type="http://schemas.openxmlformats.org/officeDocument/2006/relationships/chart" Target="../charts/chart131.xml"/><Relationship Id="rId327" Type="http://schemas.openxmlformats.org/officeDocument/2006/relationships/chart" Target="../charts/chart323.xml"/><Relationship Id="rId152" Type="http://schemas.openxmlformats.org/officeDocument/2006/relationships/chart" Target="../charts/chart151.xml"/><Relationship Id="rId173" Type="http://schemas.openxmlformats.org/officeDocument/2006/relationships/chart" Target="../charts/chart172.xml"/><Relationship Id="rId194" Type="http://schemas.openxmlformats.org/officeDocument/2006/relationships/chart" Target="../charts/chart193.xml"/><Relationship Id="rId208" Type="http://schemas.openxmlformats.org/officeDocument/2006/relationships/chart" Target="../charts/chart207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4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78.xml"/><Relationship Id="rId317" Type="http://schemas.openxmlformats.org/officeDocument/2006/relationships/chart" Target="../charts/chart313.xml"/><Relationship Id="rId338" Type="http://schemas.openxmlformats.org/officeDocument/2006/relationships/chart" Target="../charts/chart334.xml"/><Relationship Id="rId8" Type="http://schemas.openxmlformats.org/officeDocument/2006/relationships/chart" Target="../charts/chart8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2.xml"/><Relationship Id="rId184" Type="http://schemas.openxmlformats.org/officeDocument/2006/relationships/chart" Target="../charts/chart183.xml"/><Relationship Id="rId219" Type="http://schemas.openxmlformats.org/officeDocument/2006/relationships/chart" Target="../charts/chart218.xml"/><Relationship Id="rId3" Type="http://schemas.openxmlformats.org/officeDocument/2006/relationships/chart" Target="../charts/chart3.xml"/><Relationship Id="rId214" Type="http://schemas.openxmlformats.org/officeDocument/2006/relationships/chart" Target="../charts/chart213.xml"/><Relationship Id="rId230" Type="http://schemas.openxmlformats.org/officeDocument/2006/relationships/chart" Target="../charts/chart227.xml"/><Relationship Id="rId235" Type="http://schemas.openxmlformats.org/officeDocument/2006/relationships/chart" Target="../charts/chart232.xml"/><Relationship Id="rId251" Type="http://schemas.openxmlformats.org/officeDocument/2006/relationships/chart" Target="../charts/chart248.xml"/><Relationship Id="rId256" Type="http://schemas.openxmlformats.org/officeDocument/2006/relationships/chart" Target="../charts/chart253.xml"/><Relationship Id="rId277" Type="http://schemas.openxmlformats.org/officeDocument/2006/relationships/chart" Target="../charts/chart273.xml"/><Relationship Id="rId298" Type="http://schemas.openxmlformats.org/officeDocument/2006/relationships/chart" Target="../charts/chart294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7.xml"/><Relationship Id="rId272" Type="http://schemas.openxmlformats.org/officeDocument/2006/relationships/chart" Target="../charts/chart268.xml"/><Relationship Id="rId293" Type="http://schemas.openxmlformats.org/officeDocument/2006/relationships/chart" Target="../charts/chart289.xml"/><Relationship Id="rId302" Type="http://schemas.openxmlformats.org/officeDocument/2006/relationships/chart" Target="../charts/chart298.xml"/><Relationship Id="rId307" Type="http://schemas.openxmlformats.org/officeDocument/2006/relationships/chart" Target="../charts/chart303.xml"/><Relationship Id="rId323" Type="http://schemas.openxmlformats.org/officeDocument/2006/relationships/chart" Target="../charts/chart319.xml"/><Relationship Id="rId328" Type="http://schemas.openxmlformats.org/officeDocument/2006/relationships/chart" Target="../charts/chart324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2.xml"/><Relationship Id="rId174" Type="http://schemas.openxmlformats.org/officeDocument/2006/relationships/chart" Target="../charts/chart173.xml"/><Relationship Id="rId179" Type="http://schemas.openxmlformats.org/officeDocument/2006/relationships/chart" Target="../charts/chart178.xml"/><Relationship Id="rId195" Type="http://schemas.openxmlformats.org/officeDocument/2006/relationships/chart" Target="../charts/chart194.xml"/><Relationship Id="rId209" Type="http://schemas.openxmlformats.org/officeDocument/2006/relationships/chart" Target="../charts/chart208.xml"/><Relationship Id="rId190" Type="http://schemas.openxmlformats.org/officeDocument/2006/relationships/chart" Target="../charts/chart189.xml"/><Relationship Id="rId204" Type="http://schemas.openxmlformats.org/officeDocument/2006/relationships/chart" Target="../charts/chart203.xml"/><Relationship Id="rId220" Type="http://schemas.openxmlformats.org/officeDocument/2006/relationships/chart" Target="../charts/chart219.xml"/><Relationship Id="rId225" Type="http://schemas.openxmlformats.org/officeDocument/2006/relationships/chart" Target="../charts/chart222.xml"/><Relationship Id="rId241" Type="http://schemas.openxmlformats.org/officeDocument/2006/relationships/chart" Target="../charts/chart238.xml"/><Relationship Id="rId246" Type="http://schemas.openxmlformats.org/officeDocument/2006/relationships/chart" Target="../charts/chart243.xml"/><Relationship Id="rId267" Type="http://schemas.openxmlformats.org/officeDocument/2006/relationships/chart" Target="../charts/chart263.xml"/><Relationship Id="rId288" Type="http://schemas.openxmlformats.org/officeDocument/2006/relationships/chart" Target="../charts/chart284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image" Target="../media/image4.jpg"/><Relationship Id="rId283" Type="http://schemas.openxmlformats.org/officeDocument/2006/relationships/chart" Target="../charts/chart279.xml"/><Relationship Id="rId313" Type="http://schemas.openxmlformats.org/officeDocument/2006/relationships/chart" Target="../charts/chart309.xml"/><Relationship Id="rId318" Type="http://schemas.openxmlformats.org/officeDocument/2006/relationships/chart" Target="../charts/chart314.xml"/><Relationship Id="rId339" Type="http://schemas.openxmlformats.org/officeDocument/2006/relationships/chart" Target="../charts/chart335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7.xml"/><Relationship Id="rId164" Type="http://schemas.openxmlformats.org/officeDocument/2006/relationships/chart" Target="../charts/chart163.xml"/><Relationship Id="rId169" Type="http://schemas.openxmlformats.org/officeDocument/2006/relationships/chart" Target="../charts/chart168.xml"/><Relationship Id="rId185" Type="http://schemas.openxmlformats.org/officeDocument/2006/relationships/chart" Target="../charts/chart184.xml"/><Relationship Id="rId334" Type="http://schemas.openxmlformats.org/officeDocument/2006/relationships/chart" Target="../charts/chart33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79.xml"/><Relationship Id="rId210" Type="http://schemas.openxmlformats.org/officeDocument/2006/relationships/chart" Target="../charts/chart209.xml"/><Relationship Id="rId215" Type="http://schemas.openxmlformats.org/officeDocument/2006/relationships/chart" Target="../charts/chart214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4.xml"/><Relationship Id="rId26" Type="http://schemas.openxmlformats.org/officeDocument/2006/relationships/chart" Target="../charts/chart26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69.xml"/><Relationship Id="rId294" Type="http://schemas.openxmlformats.org/officeDocument/2006/relationships/chart" Target="../charts/chart290.xml"/><Relationship Id="rId308" Type="http://schemas.openxmlformats.org/officeDocument/2006/relationships/chart" Target="../charts/chart304.xml"/><Relationship Id="rId329" Type="http://schemas.openxmlformats.org/officeDocument/2006/relationships/chart" Target="../charts/chart325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3.xml"/><Relationship Id="rId175" Type="http://schemas.openxmlformats.org/officeDocument/2006/relationships/chart" Target="../charts/chart174.xml"/><Relationship Id="rId340" Type="http://schemas.openxmlformats.org/officeDocument/2006/relationships/chart" Target="../charts/chart336.xml"/><Relationship Id="rId196" Type="http://schemas.openxmlformats.org/officeDocument/2006/relationships/chart" Target="../charts/chart195.xml"/><Relationship Id="rId200" Type="http://schemas.openxmlformats.org/officeDocument/2006/relationships/chart" Target="../charts/chart199.xml"/><Relationship Id="rId16" Type="http://schemas.openxmlformats.org/officeDocument/2006/relationships/chart" Target="../charts/chart16.xml"/><Relationship Id="rId221" Type="http://schemas.openxmlformats.org/officeDocument/2006/relationships/image" Target="../media/image2.jpeg"/><Relationship Id="rId242" Type="http://schemas.openxmlformats.org/officeDocument/2006/relationships/chart" Target="../charts/chart239.xml"/><Relationship Id="rId263" Type="http://schemas.openxmlformats.org/officeDocument/2006/relationships/chart" Target="../charts/chart259.xml"/><Relationship Id="rId284" Type="http://schemas.openxmlformats.org/officeDocument/2006/relationships/chart" Target="../charts/chart280.xml"/><Relationship Id="rId319" Type="http://schemas.openxmlformats.org/officeDocument/2006/relationships/chart" Target="../charts/chart315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330" Type="http://schemas.openxmlformats.org/officeDocument/2006/relationships/chart" Target="../charts/chart326.xml"/><Relationship Id="rId90" Type="http://schemas.openxmlformats.org/officeDocument/2006/relationships/chart" Target="../charts/chart90.xml"/><Relationship Id="rId165" Type="http://schemas.openxmlformats.org/officeDocument/2006/relationships/chart" Target="../charts/chart164.xml"/><Relationship Id="rId186" Type="http://schemas.openxmlformats.org/officeDocument/2006/relationships/chart" Target="../charts/chart185.xml"/><Relationship Id="rId211" Type="http://schemas.openxmlformats.org/officeDocument/2006/relationships/chart" Target="../charts/chart210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0.xml"/><Relationship Id="rId295" Type="http://schemas.openxmlformats.org/officeDocument/2006/relationships/chart" Target="../charts/chart291.xml"/><Relationship Id="rId309" Type="http://schemas.openxmlformats.org/officeDocument/2006/relationships/chart" Target="../charts/chart305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320" Type="http://schemas.openxmlformats.org/officeDocument/2006/relationships/chart" Target="../charts/chart316.xml"/><Relationship Id="rId80" Type="http://schemas.openxmlformats.org/officeDocument/2006/relationships/chart" Target="../charts/chart80.xml"/><Relationship Id="rId155" Type="http://schemas.openxmlformats.org/officeDocument/2006/relationships/chart" Target="../charts/chart154.xml"/><Relationship Id="rId176" Type="http://schemas.openxmlformats.org/officeDocument/2006/relationships/chart" Target="../charts/chart175.xml"/><Relationship Id="rId197" Type="http://schemas.openxmlformats.org/officeDocument/2006/relationships/chart" Target="../charts/chart196.xml"/><Relationship Id="rId341" Type="http://schemas.openxmlformats.org/officeDocument/2006/relationships/chart" Target="../charts/chart337.xml"/><Relationship Id="rId201" Type="http://schemas.openxmlformats.org/officeDocument/2006/relationships/chart" Target="../charts/chart200.xml"/><Relationship Id="rId222" Type="http://schemas.openxmlformats.org/officeDocument/2006/relationships/image" Target="../media/image3.jpeg"/><Relationship Id="rId243" Type="http://schemas.openxmlformats.org/officeDocument/2006/relationships/chart" Target="../charts/chart240.xml"/><Relationship Id="rId264" Type="http://schemas.openxmlformats.org/officeDocument/2006/relationships/chart" Target="../charts/chart260.xml"/><Relationship Id="rId285" Type="http://schemas.openxmlformats.org/officeDocument/2006/relationships/chart" Target="../charts/chart281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310" Type="http://schemas.openxmlformats.org/officeDocument/2006/relationships/chart" Target="../charts/chart306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5.xml"/><Relationship Id="rId187" Type="http://schemas.openxmlformats.org/officeDocument/2006/relationships/chart" Target="../charts/chart186.xml"/><Relationship Id="rId331" Type="http://schemas.openxmlformats.org/officeDocument/2006/relationships/chart" Target="../charts/chart327.xml"/><Relationship Id="rId1" Type="http://schemas.openxmlformats.org/officeDocument/2006/relationships/chart" Target="../charts/chart1.xml"/><Relationship Id="rId212" Type="http://schemas.openxmlformats.org/officeDocument/2006/relationships/chart" Target="../charts/chart211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75" Type="http://schemas.openxmlformats.org/officeDocument/2006/relationships/chart" Target="../charts/chart271.xml"/><Relationship Id="rId296" Type="http://schemas.openxmlformats.org/officeDocument/2006/relationships/chart" Target="../charts/chart292.xml"/><Relationship Id="rId300" Type="http://schemas.openxmlformats.org/officeDocument/2006/relationships/chart" Target="../charts/chart296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5.xml"/><Relationship Id="rId177" Type="http://schemas.openxmlformats.org/officeDocument/2006/relationships/chart" Target="../charts/chart176.xml"/><Relationship Id="rId198" Type="http://schemas.openxmlformats.org/officeDocument/2006/relationships/chart" Target="../charts/chart197.xml"/><Relationship Id="rId321" Type="http://schemas.openxmlformats.org/officeDocument/2006/relationships/chart" Target="../charts/chart317.xml"/><Relationship Id="rId202" Type="http://schemas.openxmlformats.org/officeDocument/2006/relationships/chart" Target="../charts/chart201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265" Type="http://schemas.openxmlformats.org/officeDocument/2006/relationships/chart" Target="../charts/chart261.xml"/><Relationship Id="rId286" Type="http://schemas.openxmlformats.org/officeDocument/2006/relationships/chart" Target="../charts/chart282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image" Target="../media/image1.jpeg"/><Relationship Id="rId167" Type="http://schemas.openxmlformats.org/officeDocument/2006/relationships/chart" Target="../charts/chart166.xml"/><Relationship Id="rId188" Type="http://schemas.openxmlformats.org/officeDocument/2006/relationships/chart" Target="../charts/chart187.xml"/><Relationship Id="rId311" Type="http://schemas.openxmlformats.org/officeDocument/2006/relationships/chart" Target="../charts/chart307.xml"/><Relationship Id="rId332" Type="http://schemas.openxmlformats.org/officeDocument/2006/relationships/chart" Target="../charts/chart328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13" Type="http://schemas.openxmlformats.org/officeDocument/2006/relationships/chart" Target="../charts/chart212.xml"/><Relationship Id="rId234" Type="http://schemas.openxmlformats.org/officeDocument/2006/relationships/chart" Target="../charts/chart231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5" Type="http://schemas.openxmlformats.org/officeDocument/2006/relationships/chart" Target="../charts/chart252.xml"/><Relationship Id="rId276" Type="http://schemas.openxmlformats.org/officeDocument/2006/relationships/chart" Target="../charts/chart272.xml"/><Relationship Id="rId297" Type="http://schemas.openxmlformats.org/officeDocument/2006/relationships/chart" Target="../charts/chart293.xml"/><Relationship Id="rId40" Type="http://schemas.openxmlformats.org/officeDocument/2006/relationships/chart" Target="../charts/chart40.xml"/><Relationship Id="rId115" Type="http://schemas.openxmlformats.org/officeDocument/2006/relationships/chart" Target="../charts/chart115.xml"/><Relationship Id="rId136" Type="http://schemas.openxmlformats.org/officeDocument/2006/relationships/chart" Target="../charts/chart136.xml"/><Relationship Id="rId157" Type="http://schemas.openxmlformats.org/officeDocument/2006/relationships/chart" Target="../charts/chart156.xml"/><Relationship Id="rId178" Type="http://schemas.openxmlformats.org/officeDocument/2006/relationships/chart" Target="../charts/chart177.xml"/><Relationship Id="rId301" Type="http://schemas.openxmlformats.org/officeDocument/2006/relationships/chart" Target="../charts/chart297.xml"/><Relationship Id="rId322" Type="http://schemas.openxmlformats.org/officeDocument/2006/relationships/chart" Target="../charts/chart31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8.xml"/><Relationship Id="rId203" Type="http://schemas.openxmlformats.org/officeDocument/2006/relationships/chart" Target="../charts/chart202.xml"/><Relationship Id="rId19" Type="http://schemas.openxmlformats.org/officeDocument/2006/relationships/chart" Target="../charts/chart19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2.xml"/><Relationship Id="rId287" Type="http://schemas.openxmlformats.org/officeDocument/2006/relationships/chart" Target="../charts/chart283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6.xml"/><Relationship Id="rId168" Type="http://schemas.openxmlformats.org/officeDocument/2006/relationships/chart" Target="../charts/chart167.xml"/><Relationship Id="rId312" Type="http://schemas.openxmlformats.org/officeDocument/2006/relationships/chart" Target="../charts/chart308.xml"/><Relationship Id="rId333" Type="http://schemas.openxmlformats.org/officeDocument/2006/relationships/chart" Target="../charts/chart329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9.xml"/><Relationship Id="rId1" Type="http://schemas.openxmlformats.org/officeDocument/2006/relationships/chart" Target="../charts/chart33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13" Type="http://schemas.openxmlformats.org/officeDocument/2006/relationships/chart" Target="../charts/chart352.xml"/><Relationship Id="rId18" Type="http://schemas.openxmlformats.org/officeDocument/2006/relationships/chart" Target="../charts/chart357.xml"/><Relationship Id="rId3" Type="http://schemas.openxmlformats.org/officeDocument/2006/relationships/chart" Target="../charts/chart342.xml"/><Relationship Id="rId7" Type="http://schemas.openxmlformats.org/officeDocument/2006/relationships/chart" Target="../charts/chart346.xml"/><Relationship Id="rId12" Type="http://schemas.openxmlformats.org/officeDocument/2006/relationships/chart" Target="../charts/chart351.xml"/><Relationship Id="rId17" Type="http://schemas.openxmlformats.org/officeDocument/2006/relationships/chart" Target="../charts/chart356.xml"/><Relationship Id="rId2" Type="http://schemas.openxmlformats.org/officeDocument/2006/relationships/chart" Target="../charts/chart341.xml"/><Relationship Id="rId16" Type="http://schemas.openxmlformats.org/officeDocument/2006/relationships/chart" Target="../charts/chart355.xml"/><Relationship Id="rId1" Type="http://schemas.openxmlformats.org/officeDocument/2006/relationships/chart" Target="../charts/chart340.xml"/><Relationship Id="rId6" Type="http://schemas.openxmlformats.org/officeDocument/2006/relationships/chart" Target="../charts/chart345.xml"/><Relationship Id="rId11" Type="http://schemas.openxmlformats.org/officeDocument/2006/relationships/chart" Target="../charts/chart350.xml"/><Relationship Id="rId5" Type="http://schemas.openxmlformats.org/officeDocument/2006/relationships/chart" Target="../charts/chart344.xml"/><Relationship Id="rId15" Type="http://schemas.openxmlformats.org/officeDocument/2006/relationships/chart" Target="../charts/chart354.xml"/><Relationship Id="rId10" Type="http://schemas.openxmlformats.org/officeDocument/2006/relationships/chart" Target="../charts/chart349.xml"/><Relationship Id="rId4" Type="http://schemas.openxmlformats.org/officeDocument/2006/relationships/chart" Target="../charts/chart343.xml"/><Relationship Id="rId9" Type="http://schemas.openxmlformats.org/officeDocument/2006/relationships/chart" Target="../charts/chart348.xml"/><Relationship Id="rId14" Type="http://schemas.openxmlformats.org/officeDocument/2006/relationships/chart" Target="../charts/chart353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5.xml"/><Relationship Id="rId13" Type="http://schemas.openxmlformats.org/officeDocument/2006/relationships/chart" Target="../charts/chart370.xml"/><Relationship Id="rId18" Type="http://schemas.openxmlformats.org/officeDocument/2006/relationships/chart" Target="../charts/chart375.xml"/><Relationship Id="rId3" Type="http://schemas.openxmlformats.org/officeDocument/2006/relationships/chart" Target="../charts/chart360.xml"/><Relationship Id="rId21" Type="http://schemas.openxmlformats.org/officeDocument/2006/relationships/chart" Target="../charts/chart378.xml"/><Relationship Id="rId7" Type="http://schemas.openxmlformats.org/officeDocument/2006/relationships/chart" Target="../charts/chart364.xml"/><Relationship Id="rId12" Type="http://schemas.openxmlformats.org/officeDocument/2006/relationships/chart" Target="../charts/chart369.xml"/><Relationship Id="rId17" Type="http://schemas.openxmlformats.org/officeDocument/2006/relationships/chart" Target="../charts/chart374.xml"/><Relationship Id="rId2" Type="http://schemas.openxmlformats.org/officeDocument/2006/relationships/chart" Target="../charts/chart359.xml"/><Relationship Id="rId16" Type="http://schemas.openxmlformats.org/officeDocument/2006/relationships/chart" Target="../charts/chart373.xml"/><Relationship Id="rId20" Type="http://schemas.openxmlformats.org/officeDocument/2006/relationships/chart" Target="../charts/chart377.xml"/><Relationship Id="rId1" Type="http://schemas.openxmlformats.org/officeDocument/2006/relationships/chart" Target="../charts/chart358.xml"/><Relationship Id="rId6" Type="http://schemas.openxmlformats.org/officeDocument/2006/relationships/chart" Target="../charts/chart363.xml"/><Relationship Id="rId11" Type="http://schemas.openxmlformats.org/officeDocument/2006/relationships/chart" Target="../charts/chart368.xml"/><Relationship Id="rId24" Type="http://schemas.openxmlformats.org/officeDocument/2006/relationships/chart" Target="../charts/chart381.xml"/><Relationship Id="rId5" Type="http://schemas.openxmlformats.org/officeDocument/2006/relationships/chart" Target="../charts/chart362.xml"/><Relationship Id="rId15" Type="http://schemas.openxmlformats.org/officeDocument/2006/relationships/chart" Target="../charts/chart372.xml"/><Relationship Id="rId23" Type="http://schemas.openxmlformats.org/officeDocument/2006/relationships/chart" Target="../charts/chart380.xml"/><Relationship Id="rId10" Type="http://schemas.openxmlformats.org/officeDocument/2006/relationships/chart" Target="../charts/chart367.xml"/><Relationship Id="rId19" Type="http://schemas.openxmlformats.org/officeDocument/2006/relationships/chart" Target="../charts/chart376.xml"/><Relationship Id="rId4" Type="http://schemas.openxmlformats.org/officeDocument/2006/relationships/chart" Target="../charts/chart361.xml"/><Relationship Id="rId9" Type="http://schemas.openxmlformats.org/officeDocument/2006/relationships/chart" Target="../charts/chart366.xml"/><Relationship Id="rId14" Type="http://schemas.openxmlformats.org/officeDocument/2006/relationships/chart" Target="../charts/chart371.xml"/><Relationship Id="rId22" Type="http://schemas.openxmlformats.org/officeDocument/2006/relationships/chart" Target="../charts/chart379.xml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9.xml"/><Relationship Id="rId13" Type="http://schemas.openxmlformats.org/officeDocument/2006/relationships/chart" Target="../charts/chart394.xml"/><Relationship Id="rId18" Type="http://schemas.openxmlformats.org/officeDocument/2006/relationships/chart" Target="../charts/chart399.xml"/><Relationship Id="rId3" Type="http://schemas.openxmlformats.org/officeDocument/2006/relationships/chart" Target="../charts/chart384.xml"/><Relationship Id="rId21" Type="http://schemas.openxmlformats.org/officeDocument/2006/relationships/chart" Target="../charts/chart402.xml"/><Relationship Id="rId7" Type="http://schemas.openxmlformats.org/officeDocument/2006/relationships/chart" Target="../charts/chart388.xml"/><Relationship Id="rId12" Type="http://schemas.openxmlformats.org/officeDocument/2006/relationships/chart" Target="../charts/chart393.xml"/><Relationship Id="rId17" Type="http://schemas.openxmlformats.org/officeDocument/2006/relationships/chart" Target="../charts/chart398.xml"/><Relationship Id="rId2" Type="http://schemas.openxmlformats.org/officeDocument/2006/relationships/chart" Target="../charts/chart383.xml"/><Relationship Id="rId16" Type="http://schemas.openxmlformats.org/officeDocument/2006/relationships/chart" Target="../charts/chart397.xml"/><Relationship Id="rId20" Type="http://schemas.openxmlformats.org/officeDocument/2006/relationships/chart" Target="../charts/chart401.xml"/><Relationship Id="rId1" Type="http://schemas.openxmlformats.org/officeDocument/2006/relationships/chart" Target="../charts/chart382.xml"/><Relationship Id="rId6" Type="http://schemas.openxmlformats.org/officeDocument/2006/relationships/chart" Target="../charts/chart387.xml"/><Relationship Id="rId11" Type="http://schemas.openxmlformats.org/officeDocument/2006/relationships/chart" Target="../charts/chart392.xml"/><Relationship Id="rId5" Type="http://schemas.openxmlformats.org/officeDocument/2006/relationships/chart" Target="../charts/chart386.xml"/><Relationship Id="rId15" Type="http://schemas.openxmlformats.org/officeDocument/2006/relationships/chart" Target="../charts/chart396.xml"/><Relationship Id="rId10" Type="http://schemas.openxmlformats.org/officeDocument/2006/relationships/chart" Target="../charts/chart391.xml"/><Relationship Id="rId19" Type="http://schemas.openxmlformats.org/officeDocument/2006/relationships/chart" Target="../charts/chart400.xml"/><Relationship Id="rId4" Type="http://schemas.openxmlformats.org/officeDocument/2006/relationships/chart" Target="../charts/chart385.xml"/><Relationship Id="rId9" Type="http://schemas.openxmlformats.org/officeDocument/2006/relationships/chart" Target="../charts/chart390.xml"/><Relationship Id="rId14" Type="http://schemas.openxmlformats.org/officeDocument/2006/relationships/chart" Target="../charts/chart395.xml"/><Relationship Id="rId22" Type="http://schemas.openxmlformats.org/officeDocument/2006/relationships/chart" Target="../charts/chart403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6.xml"/><Relationship Id="rId2" Type="http://schemas.openxmlformats.org/officeDocument/2006/relationships/chart" Target="../charts/chart405.xml"/><Relationship Id="rId1" Type="http://schemas.openxmlformats.org/officeDocument/2006/relationships/chart" Target="../charts/chart404.xml"/><Relationship Id="rId6" Type="http://schemas.openxmlformats.org/officeDocument/2006/relationships/chart" Target="../charts/chart409.xml"/><Relationship Id="rId5" Type="http://schemas.openxmlformats.org/officeDocument/2006/relationships/chart" Target="../charts/chart408.xml"/><Relationship Id="rId4" Type="http://schemas.openxmlformats.org/officeDocument/2006/relationships/chart" Target="../charts/chart407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1.xml"/><Relationship Id="rId1" Type="http://schemas.openxmlformats.org/officeDocument/2006/relationships/chart" Target="../charts/chart410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9.xml"/><Relationship Id="rId13" Type="http://schemas.openxmlformats.org/officeDocument/2006/relationships/chart" Target="../charts/chart424.xml"/><Relationship Id="rId18" Type="http://schemas.openxmlformats.org/officeDocument/2006/relationships/chart" Target="../charts/chart429.xml"/><Relationship Id="rId3" Type="http://schemas.openxmlformats.org/officeDocument/2006/relationships/chart" Target="../charts/chart414.xml"/><Relationship Id="rId7" Type="http://schemas.openxmlformats.org/officeDocument/2006/relationships/chart" Target="../charts/chart418.xml"/><Relationship Id="rId12" Type="http://schemas.openxmlformats.org/officeDocument/2006/relationships/chart" Target="../charts/chart423.xml"/><Relationship Id="rId17" Type="http://schemas.openxmlformats.org/officeDocument/2006/relationships/chart" Target="../charts/chart428.xml"/><Relationship Id="rId2" Type="http://schemas.openxmlformats.org/officeDocument/2006/relationships/chart" Target="../charts/chart413.xml"/><Relationship Id="rId16" Type="http://schemas.openxmlformats.org/officeDocument/2006/relationships/chart" Target="../charts/chart427.xml"/><Relationship Id="rId20" Type="http://schemas.openxmlformats.org/officeDocument/2006/relationships/chart" Target="../charts/chart431.xml"/><Relationship Id="rId1" Type="http://schemas.openxmlformats.org/officeDocument/2006/relationships/chart" Target="../charts/chart412.xml"/><Relationship Id="rId6" Type="http://schemas.openxmlformats.org/officeDocument/2006/relationships/chart" Target="../charts/chart417.xml"/><Relationship Id="rId11" Type="http://schemas.openxmlformats.org/officeDocument/2006/relationships/chart" Target="../charts/chart422.xml"/><Relationship Id="rId5" Type="http://schemas.openxmlformats.org/officeDocument/2006/relationships/chart" Target="../charts/chart416.xml"/><Relationship Id="rId15" Type="http://schemas.openxmlformats.org/officeDocument/2006/relationships/chart" Target="../charts/chart426.xml"/><Relationship Id="rId10" Type="http://schemas.openxmlformats.org/officeDocument/2006/relationships/chart" Target="../charts/chart421.xml"/><Relationship Id="rId19" Type="http://schemas.openxmlformats.org/officeDocument/2006/relationships/chart" Target="../charts/chart430.xml"/><Relationship Id="rId4" Type="http://schemas.openxmlformats.org/officeDocument/2006/relationships/chart" Target="../charts/chart415.xml"/><Relationship Id="rId9" Type="http://schemas.openxmlformats.org/officeDocument/2006/relationships/chart" Target="../charts/chart420.xml"/><Relationship Id="rId14" Type="http://schemas.openxmlformats.org/officeDocument/2006/relationships/chart" Target="../charts/chart425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3.xml"/><Relationship Id="rId1" Type="http://schemas.openxmlformats.org/officeDocument/2006/relationships/chart" Target="../charts/chart432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5.xml"/><Relationship Id="rId1" Type="http://schemas.openxmlformats.org/officeDocument/2006/relationships/chart" Target="../charts/chart43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8.xml"/><Relationship Id="rId2" Type="http://schemas.openxmlformats.org/officeDocument/2006/relationships/chart" Target="../charts/chart437.xml"/><Relationship Id="rId1" Type="http://schemas.openxmlformats.org/officeDocument/2006/relationships/chart" Target="../charts/chart436.xml"/><Relationship Id="rId6" Type="http://schemas.openxmlformats.org/officeDocument/2006/relationships/chart" Target="../charts/chart441.xml"/><Relationship Id="rId5" Type="http://schemas.openxmlformats.org/officeDocument/2006/relationships/chart" Target="../charts/chart440.xml"/><Relationship Id="rId4" Type="http://schemas.openxmlformats.org/officeDocument/2006/relationships/chart" Target="../charts/chart43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4.xml"/><Relationship Id="rId2" Type="http://schemas.openxmlformats.org/officeDocument/2006/relationships/chart" Target="../charts/chart443.xml"/><Relationship Id="rId1" Type="http://schemas.openxmlformats.org/officeDocument/2006/relationships/chart" Target="../charts/chart442.xml"/><Relationship Id="rId4" Type="http://schemas.openxmlformats.org/officeDocument/2006/relationships/chart" Target="../charts/chart445.xml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3.xml"/><Relationship Id="rId3" Type="http://schemas.openxmlformats.org/officeDocument/2006/relationships/chart" Target="../charts/chart448.xml"/><Relationship Id="rId7" Type="http://schemas.openxmlformats.org/officeDocument/2006/relationships/chart" Target="../charts/chart452.xml"/><Relationship Id="rId2" Type="http://schemas.openxmlformats.org/officeDocument/2006/relationships/chart" Target="../charts/chart447.xml"/><Relationship Id="rId1" Type="http://schemas.openxmlformats.org/officeDocument/2006/relationships/chart" Target="../charts/chart446.xml"/><Relationship Id="rId6" Type="http://schemas.openxmlformats.org/officeDocument/2006/relationships/chart" Target="../charts/chart451.xml"/><Relationship Id="rId11" Type="http://schemas.openxmlformats.org/officeDocument/2006/relationships/chart" Target="../charts/chart456.xml"/><Relationship Id="rId5" Type="http://schemas.openxmlformats.org/officeDocument/2006/relationships/chart" Target="../charts/chart450.xml"/><Relationship Id="rId10" Type="http://schemas.openxmlformats.org/officeDocument/2006/relationships/chart" Target="../charts/chart455.xml"/><Relationship Id="rId4" Type="http://schemas.openxmlformats.org/officeDocument/2006/relationships/chart" Target="../charts/chart449.xml"/><Relationship Id="rId9" Type="http://schemas.openxmlformats.org/officeDocument/2006/relationships/chart" Target="../charts/chart454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8.xml"/><Relationship Id="rId1" Type="http://schemas.openxmlformats.org/officeDocument/2006/relationships/chart" Target="../charts/chart457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1.xml"/><Relationship Id="rId2" Type="http://schemas.openxmlformats.org/officeDocument/2006/relationships/chart" Target="../charts/chart460.xml"/><Relationship Id="rId1" Type="http://schemas.openxmlformats.org/officeDocument/2006/relationships/chart" Target="../charts/chart459.xml"/><Relationship Id="rId6" Type="http://schemas.openxmlformats.org/officeDocument/2006/relationships/chart" Target="../charts/chart464.xml"/><Relationship Id="rId5" Type="http://schemas.openxmlformats.org/officeDocument/2006/relationships/chart" Target="../charts/chart463.xml"/><Relationship Id="rId4" Type="http://schemas.openxmlformats.org/officeDocument/2006/relationships/chart" Target="../charts/chart462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2.xml"/><Relationship Id="rId13" Type="http://schemas.openxmlformats.org/officeDocument/2006/relationships/chart" Target="../charts/chart477.xml"/><Relationship Id="rId3" Type="http://schemas.openxmlformats.org/officeDocument/2006/relationships/chart" Target="../charts/chart467.xml"/><Relationship Id="rId7" Type="http://schemas.openxmlformats.org/officeDocument/2006/relationships/chart" Target="../charts/chart471.xml"/><Relationship Id="rId12" Type="http://schemas.openxmlformats.org/officeDocument/2006/relationships/chart" Target="../charts/chart476.xml"/><Relationship Id="rId2" Type="http://schemas.openxmlformats.org/officeDocument/2006/relationships/chart" Target="../charts/chart466.xml"/><Relationship Id="rId1" Type="http://schemas.openxmlformats.org/officeDocument/2006/relationships/chart" Target="../charts/chart465.xml"/><Relationship Id="rId6" Type="http://schemas.openxmlformats.org/officeDocument/2006/relationships/chart" Target="../charts/chart470.xml"/><Relationship Id="rId11" Type="http://schemas.openxmlformats.org/officeDocument/2006/relationships/chart" Target="../charts/chart475.xml"/><Relationship Id="rId5" Type="http://schemas.openxmlformats.org/officeDocument/2006/relationships/chart" Target="../charts/chart469.xml"/><Relationship Id="rId15" Type="http://schemas.openxmlformats.org/officeDocument/2006/relationships/chart" Target="../charts/chart479.xml"/><Relationship Id="rId10" Type="http://schemas.openxmlformats.org/officeDocument/2006/relationships/chart" Target="../charts/chart474.xml"/><Relationship Id="rId4" Type="http://schemas.openxmlformats.org/officeDocument/2006/relationships/chart" Target="../charts/chart468.xml"/><Relationship Id="rId9" Type="http://schemas.openxmlformats.org/officeDocument/2006/relationships/chart" Target="../charts/chart473.xml"/><Relationship Id="rId14" Type="http://schemas.openxmlformats.org/officeDocument/2006/relationships/chart" Target="../charts/chart47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638175</xdr:colOff>
      <xdr:row>3646</xdr:row>
      <xdr:rowOff>0</xdr:rowOff>
    </xdr:from>
    <xdr:to>
      <xdr:col>10</xdr:col>
      <xdr:colOff>504825</xdr:colOff>
      <xdr:row>3646</xdr:row>
      <xdr:rowOff>0</xdr:rowOff>
    </xdr:to>
    <xdr:graphicFrame macro="">
      <xdr:nvGraphicFramePr>
        <xdr:cNvPr id="5" name="Gráfico 37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3646</xdr:row>
      <xdr:rowOff>0</xdr:rowOff>
    </xdr:from>
    <xdr:to>
      <xdr:col>10</xdr:col>
      <xdr:colOff>485775</xdr:colOff>
      <xdr:row>3646</xdr:row>
      <xdr:rowOff>0</xdr:rowOff>
    </xdr:to>
    <xdr:graphicFrame macro="">
      <xdr:nvGraphicFramePr>
        <xdr:cNvPr id="6" name="Gráfico 38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11</xdr:col>
      <xdr:colOff>9525</xdr:colOff>
      <xdr:row>3646</xdr:row>
      <xdr:rowOff>0</xdr:rowOff>
    </xdr:to>
    <xdr:graphicFrame macro="">
      <xdr:nvGraphicFramePr>
        <xdr:cNvPr id="7" name="Gráfico 39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733425</xdr:colOff>
      <xdr:row>3646</xdr:row>
      <xdr:rowOff>0</xdr:rowOff>
    </xdr:to>
    <xdr:graphicFrame macro="">
      <xdr:nvGraphicFramePr>
        <xdr:cNvPr id="8" name="Gráfico 49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190500</xdr:colOff>
      <xdr:row>3646</xdr:row>
      <xdr:rowOff>0</xdr:rowOff>
    </xdr:from>
    <xdr:to>
      <xdr:col>11</xdr:col>
      <xdr:colOff>638175</xdr:colOff>
      <xdr:row>3646</xdr:row>
      <xdr:rowOff>0</xdr:rowOff>
    </xdr:to>
    <xdr:graphicFrame macro="">
      <xdr:nvGraphicFramePr>
        <xdr:cNvPr id="9" name="Gráfico 50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3646</xdr:row>
      <xdr:rowOff>0</xdr:rowOff>
    </xdr:from>
    <xdr:to>
      <xdr:col>5</xdr:col>
      <xdr:colOff>0</xdr:colOff>
      <xdr:row>3646</xdr:row>
      <xdr:rowOff>0</xdr:rowOff>
    </xdr:to>
    <xdr:graphicFrame macro="">
      <xdr:nvGraphicFramePr>
        <xdr:cNvPr id="10" name="Gráfico 54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314325</xdr:colOff>
      <xdr:row>3646</xdr:row>
      <xdr:rowOff>0</xdr:rowOff>
    </xdr:from>
    <xdr:to>
      <xdr:col>11</xdr:col>
      <xdr:colOff>714375</xdr:colOff>
      <xdr:row>3646</xdr:row>
      <xdr:rowOff>0</xdr:rowOff>
    </xdr:to>
    <xdr:graphicFrame macro="">
      <xdr:nvGraphicFramePr>
        <xdr:cNvPr id="11" name="Gráfico 56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419100</xdr:colOff>
      <xdr:row>3635</xdr:row>
      <xdr:rowOff>0</xdr:rowOff>
    </xdr:to>
    <xdr:graphicFrame macro="">
      <xdr:nvGraphicFramePr>
        <xdr:cNvPr id="12" name="Gráfico 57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485775</xdr:colOff>
      <xdr:row>3635</xdr:row>
      <xdr:rowOff>0</xdr:rowOff>
    </xdr:to>
    <xdr:graphicFrame macro="">
      <xdr:nvGraphicFramePr>
        <xdr:cNvPr id="13" name="Gráfico 58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723900</xdr:colOff>
      <xdr:row>3646</xdr:row>
      <xdr:rowOff>0</xdr:rowOff>
    </xdr:to>
    <xdr:graphicFrame macro="">
      <xdr:nvGraphicFramePr>
        <xdr:cNvPr id="14" name="Gráfico 59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419100</xdr:colOff>
      <xdr:row>3646</xdr:row>
      <xdr:rowOff>0</xdr:rowOff>
    </xdr:from>
    <xdr:to>
      <xdr:col>11</xdr:col>
      <xdr:colOff>742950</xdr:colOff>
      <xdr:row>3646</xdr:row>
      <xdr:rowOff>0</xdr:rowOff>
    </xdr:to>
    <xdr:graphicFrame macro="">
      <xdr:nvGraphicFramePr>
        <xdr:cNvPr id="15" name="Gráfico 60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323850</xdr:colOff>
      <xdr:row>3635</xdr:row>
      <xdr:rowOff>0</xdr:rowOff>
    </xdr:to>
    <xdr:graphicFrame macro="">
      <xdr:nvGraphicFramePr>
        <xdr:cNvPr id="16" name="Gráfico 61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333375</xdr:colOff>
      <xdr:row>3635</xdr:row>
      <xdr:rowOff>0</xdr:rowOff>
    </xdr:to>
    <xdr:graphicFrame macro="">
      <xdr:nvGraphicFramePr>
        <xdr:cNvPr id="17" name="Gráfico 62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723900</xdr:colOff>
      <xdr:row>3646</xdr:row>
      <xdr:rowOff>0</xdr:rowOff>
    </xdr:to>
    <xdr:graphicFrame macro="">
      <xdr:nvGraphicFramePr>
        <xdr:cNvPr id="18" name="Gráfico 65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12</xdr:col>
      <xdr:colOff>485775</xdr:colOff>
      <xdr:row>3635</xdr:row>
      <xdr:rowOff>0</xdr:rowOff>
    </xdr:to>
    <xdr:graphicFrame macro="">
      <xdr:nvGraphicFramePr>
        <xdr:cNvPr id="19" name="Gráfico 66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676275</xdr:colOff>
      <xdr:row>3646</xdr:row>
      <xdr:rowOff>0</xdr:rowOff>
    </xdr:to>
    <xdr:graphicFrame macro="">
      <xdr:nvGraphicFramePr>
        <xdr:cNvPr id="20" name="Gráfico 67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12</xdr:col>
      <xdr:colOff>428625</xdr:colOff>
      <xdr:row>3635</xdr:row>
      <xdr:rowOff>0</xdr:rowOff>
    </xdr:to>
    <xdr:graphicFrame macro="">
      <xdr:nvGraphicFramePr>
        <xdr:cNvPr id="21" name="Gráfico 68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819150</xdr:colOff>
      <xdr:row>3646</xdr:row>
      <xdr:rowOff>0</xdr:rowOff>
    </xdr:to>
    <xdr:graphicFrame macro="">
      <xdr:nvGraphicFramePr>
        <xdr:cNvPr id="22" name="Gráfico 69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3635</xdr:row>
      <xdr:rowOff>0</xdr:rowOff>
    </xdr:from>
    <xdr:to>
      <xdr:col>12</xdr:col>
      <xdr:colOff>485775</xdr:colOff>
      <xdr:row>3635</xdr:row>
      <xdr:rowOff>0</xdr:rowOff>
    </xdr:to>
    <xdr:graphicFrame macro="">
      <xdr:nvGraphicFramePr>
        <xdr:cNvPr id="23" name="Gráfico 70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123825</xdr:colOff>
      <xdr:row>3646</xdr:row>
      <xdr:rowOff>0</xdr:rowOff>
    </xdr:from>
    <xdr:to>
      <xdr:col>11</xdr:col>
      <xdr:colOff>752475</xdr:colOff>
      <xdr:row>3646</xdr:row>
      <xdr:rowOff>0</xdr:rowOff>
    </xdr:to>
    <xdr:graphicFrame macro="">
      <xdr:nvGraphicFramePr>
        <xdr:cNvPr id="24" name="Gráfico 72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866775</xdr:colOff>
      <xdr:row>3646</xdr:row>
      <xdr:rowOff>0</xdr:rowOff>
    </xdr:to>
    <xdr:graphicFrame macro="">
      <xdr:nvGraphicFramePr>
        <xdr:cNvPr id="25" name="Gráfico 73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3635</xdr:row>
      <xdr:rowOff>0</xdr:rowOff>
    </xdr:from>
    <xdr:to>
      <xdr:col>12</xdr:col>
      <xdr:colOff>485775</xdr:colOff>
      <xdr:row>3635</xdr:row>
      <xdr:rowOff>0</xdr:rowOff>
    </xdr:to>
    <xdr:graphicFrame macro="">
      <xdr:nvGraphicFramePr>
        <xdr:cNvPr id="26" name="Gráfico 74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714375</xdr:colOff>
      <xdr:row>3635</xdr:row>
      <xdr:rowOff>0</xdr:rowOff>
    </xdr:to>
    <xdr:graphicFrame macro="">
      <xdr:nvGraphicFramePr>
        <xdr:cNvPr id="27" name="Gráfico 78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733425</xdr:colOff>
      <xdr:row>3635</xdr:row>
      <xdr:rowOff>0</xdr:rowOff>
    </xdr:to>
    <xdr:graphicFrame macro="">
      <xdr:nvGraphicFramePr>
        <xdr:cNvPr id="28" name="Gráfico 80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838200</xdr:colOff>
      <xdr:row>3635</xdr:row>
      <xdr:rowOff>0</xdr:rowOff>
    </xdr:to>
    <xdr:graphicFrame macro="">
      <xdr:nvGraphicFramePr>
        <xdr:cNvPr id="29" name="Gráfico 82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638175</xdr:colOff>
      <xdr:row>3646</xdr:row>
      <xdr:rowOff>0</xdr:rowOff>
    </xdr:from>
    <xdr:to>
      <xdr:col>10</xdr:col>
      <xdr:colOff>504825</xdr:colOff>
      <xdr:row>3646</xdr:row>
      <xdr:rowOff>0</xdr:rowOff>
    </xdr:to>
    <xdr:graphicFrame macro="">
      <xdr:nvGraphicFramePr>
        <xdr:cNvPr id="30" name="Gráfico 86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0</xdr:colOff>
      <xdr:row>3646</xdr:row>
      <xdr:rowOff>0</xdr:rowOff>
    </xdr:from>
    <xdr:to>
      <xdr:col>10</xdr:col>
      <xdr:colOff>485775</xdr:colOff>
      <xdr:row>3646</xdr:row>
      <xdr:rowOff>0</xdr:rowOff>
    </xdr:to>
    <xdr:graphicFrame macro="">
      <xdr:nvGraphicFramePr>
        <xdr:cNvPr id="31" name="Gráfico 87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723900</xdr:colOff>
      <xdr:row>3635</xdr:row>
      <xdr:rowOff>0</xdr:rowOff>
    </xdr:to>
    <xdr:graphicFrame macro="">
      <xdr:nvGraphicFramePr>
        <xdr:cNvPr id="32" name="Gráfico 9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638175</xdr:colOff>
      <xdr:row>3646</xdr:row>
      <xdr:rowOff>0</xdr:rowOff>
    </xdr:from>
    <xdr:to>
      <xdr:col>10</xdr:col>
      <xdr:colOff>504825</xdr:colOff>
      <xdr:row>3646</xdr:row>
      <xdr:rowOff>0</xdr:rowOff>
    </xdr:to>
    <xdr:graphicFrame macro="">
      <xdr:nvGraphicFramePr>
        <xdr:cNvPr id="33" name="Gráfico 9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0</xdr:colOff>
      <xdr:row>3646</xdr:row>
      <xdr:rowOff>0</xdr:rowOff>
    </xdr:from>
    <xdr:to>
      <xdr:col>10</xdr:col>
      <xdr:colOff>485775</xdr:colOff>
      <xdr:row>3646</xdr:row>
      <xdr:rowOff>0</xdr:rowOff>
    </xdr:to>
    <xdr:graphicFrame macro="">
      <xdr:nvGraphicFramePr>
        <xdr:cNvPr id="34" name="Gráfico 92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714375</xdr:colOff>
      <xdr:row>3635</xdr:row>
      <xdr:rowOff>0</xdr:rowOff>
    </xdr:to>
    <xdr:graphicFrame macro="">
      <xdr:nvGraphicFramePr>
        <xdr:cNvPr id="35" name="Gráfico 96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638175</xdr:colOff>
      <xdr:row>3646</xdr:row>
      <xdr:rowOff>0</xdr:rowOff>
    </xdr:from>
    <xdr:to>
      <xdr:col>10</xdr:col>
      <xdr:colOff>504825</xdr:colOff>
      <xdr:row>3646</xdr:row>
      <xdr:rowOff>0</xdr:rowOff>
    </xdr:to>
    <xdr:graphicFrame macro="">
      <xdr:nvGraphicFramePr>
        <xdr:cNvPr id="36" name="Gráfico 97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0</xdr:colOff>
      <xdr:row>3646</xdr:row>
      <xdr:rowOff>0</xdr:rowOff>
    </xdr:from>
    <xdr:to>
      <xdr:col>10</xdr:col>
      <xdr:colOff>485775</xdr:colOff>
      <xdr:row>3646</xdr:row>
      <xdr:rowOff>0</xdr:rowOff>
    </xdr:to>
    <xdr:graphicFrame macro="">
      <xdr:nvGraphicFramePr>
        <xdr:cNvPr id="37" name="Gráfico 98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714375</xdr:colOff>
      <xdr:row>3635</xdr:row>
      <xdr:rowOff>0</xdr:rowOff>
    </xdr:to>
    <xdr:graphicFrame macro="">
      <xdr:nvGraphicFramePr>
        <xdr:cNvPr id="38" name="Gráfico 102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638175</xdr:colOff>
      <xdr:row>3646</xdr:row>
      <xdr:rowOff>0</xdr:rowOff>
    </xdr:from>
    <xdr:to>
      <xdr:col>10</xdr:col>
      <xdr:colOff>504825</xdr:colOff>
      <xdr:row>3646</xdr:row>
      <xdr:rowOff>0</xdr:rowOff>
    </xdr:to>
    <xdr:graphicFrame macro="">
      <xdr:nvGraphicFramePr>
        <xdr:cNvPr id="39" name="Gráfico 103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0</xdr:colOff>
      <xdr:row>3646</xdr:row>
      <xdr:rowOff>0</xdr:rowOff>
    </xdr:from>
    <xdr:to>
      <xdr:col>10</xdr:col>
      <xdr:colOff>485775</xdr:colOff>
      <xdr:row>3646</xdr:row>
      <xdr:rowOff>0</xdr:rowOff>
    </xdr:to>
    <xdr:graphicFrame macro="">
      <xdr:nvGraphicFramePr>
        <xdr:cNvPr id="40" name="Gráfico 104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647700</xdr:colOff>
      <xdr:row>3635</xdr:row>
      <xdr:rowOff>0</xdr:rowOff>
    </xdr:to>
    <xdr:graphicFrame macro="">
      <xdr:nvGraphicFramePr>
        <xdr:cNvPr id="41" name="Gráfico 108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638175</xdr:colOff>
      <xdr:row>3646</xdr:row>
      <xdr:rowOff>0</xdr:rowOff>
    </xdr:from>
    <xdr:to>
      <xdr:col>10</xdr:col>
      <xdr:colOff>504825</xdr:colOff>
      <xdr:row>3646</xdr:row>
      <xdr:rowOff>0</xdr:rowOff>
    </xdr:to>
    <xdr:graphicFrame macro="">
      <xdr:nvGraphicFramePr>
        <xdr:cNvPr id="42" name="Gráfico 109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0</xdr:colOff>
      <xdr:row>3646</xdr:row>
      <xdr:rowOff>0</xdr:rowOff>
    </xdr:from>
    <xdr:to>
      <xdr:col>10</xdr:col>
      <xdr:colOff>485775</xdr:colOff>
      <xdr:row>3646</xdr:row>
      <xdr:rowOff>0</xdr:rowOff>
    </xdr:to>
    <xdr:graphicFrame macro="">
      <xdr:nvGraphicFramePr>
        <xdr:cNvPr id="43" name="Gráfico 110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638175</xdr:colOff>
      <xdr:row>3635</xdr:row>
      <xdr:rowOff>0</xdr:rowOff>
    </xdr:to>
    <xdr:graphicFrame macro="">
      <xdr:nvGraphicFramePr>
        <xdr:cNvPr id="44" name="Gráfico 114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638175</xdr:colOff>
      <xdr:row>3646</xdr:row>
      <xdr:rowOff>0</xdr:rowOff>
    </xdr:from>
    <xdr:to>
      <xdr:col>10</xdr:col>
      <xdr:colOff>504825</xdr:colOff>
      <xdr:row>3646</xdr:row>
      <xdr:rowOff>0</xdr:rowOff>
    </xdr:to>
    <xdr:graphicFrame macro="">
      <xdr:nvGraphicFramePr>
        <xdr:cNvPr id="45" name="Gráfico 115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0</xdr:colOff>
      <xdr:row>3646</xdr:row>
      <xdr:rowOff>0</xdr:rowOff>
    </xdr:from>
    <xdr:to>
      <xdr:col>10</xdr:col>
      <xdr:colOff>485775</xdr:colOff>
      <xdr:row>3646</xdr:row>
      <xdr:rowOff>0</xdr:rowOff>
    </xdr:to>
    <xdr:graphicFrame macro="">
      <xdr:nvGraphicFramePr>
        <xdr:cNvPr id="46" name="Gráfico 116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638175</xdr:colOff>
      <xdr:row>3646</xdr:row>
      <xdr:rowOff>0</xdr:rowOff>
    </xdr:from>
    <xdr:to>
      <xdr:col>10</xdr:col>
      <xdr:colOff>504825</xdr:colOff>
      <xdr:row>3646</xdr:row>
      <xdr:rowOff>0</xdr:rowOff>
    </xdr:to>
    <xdr:graphicFrame macro="">
      <xdr:nvGraphicFramePr>
        <xdr:cNvPr id="47" name="Gráfico 119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0</xdr:colOff>
      <xdr:row>3646</xdr:row>
      <xdr:rowOff>0</xdr:rowOff>
    </xdr:from>
    <xdr:to>
      <xdr:col>10</xdr:col>
      <xdr:colOff>485775</xdr:colOff>
      <xdr:row>3646</xdr:row>
      <xdr:rowOff>0</xdr:rowOff>
    </xdr:to>
    <xdr:graphicFrame macro="">
      <xdr:nvGraphicFramePr>
        <xdr:cNvPr id="48" name="Gráfico 120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523875</xdr:colOff>
      <xdr:row>3635</xdr:row>
      <xdr:rowOff>0</xdr:rowOff>
    </xdr:to>
    <xdr:graphicFrame macro="">
      <xdr:nvGraphicFramePr>
        <xdr:cNvPr id="49" name="Gráfico 124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638175</xdr:colOff>
      <xdr:row>3635</xdr:row>
      <xdr:rowOff>0</xdr:rowOff>
    </xdr:to>
    <xdr:graphicFrame macro="">
      <xdr:nvGraphicFramePr>
        <xdr:cNvPr id="50" name="Gráfico 126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638175</xdr:colOff>
      <xdr:row>3646</xdr:row>
      <xdr:rowOff>0</xdr:rowOff>
    </xdr:from>
    <xdr:to>
      <xdr:col>10</xdr:col>
      <xdr:colOff>504825</xdr:colOff>
      <xdr:row>3646</xdr:row>
      <xdr:rowOff>0</xdr:rowOff>
    </xdr:to>
    <xdr:graphicFrame macro="">
      <xdr:nvGraphicFramePr>
        <xdr:cNvPr id="51" name="Gráfico 127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</xdr:col>
      <xdr:colOff>0</xdr:colOff>
      <xdr:row>3646</xdr:row>
      <xdr:rowOff>0</xdr:rowOff>
    </xdr:from>
    <xdr:to>
      <xdr:col>10</xdr:col>
      <xdr:colOff>485775</xdr:colOff>
      <xdr:row>3646</xdr:row>
      <xdr:rowOff>0</xdr:rowOff>
    </xdr:to>
    <xdr:graphicFrame macro="">
      <xdr:nvGraphicFramePr>
        <xdr:cNvPr id="52" name="Gráfico 128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</xdr:col>
      <xdr:colOff>552450</xdr:colOff>
      <xdr:row>3635</xdr:row>
      <xdr:rowOff>0</xdr:rowOff>
    </xdr:from>
    <xdr:to>
      <xdr:col>12</xdr:col>
      <xdr:colOff>838200</xdr:colOff>
      <xdr:row>3635</xdr:row>
      <xdr:rowOff>0</xdr:rowOff>
    </xdr:to>
    <xdr:graphicFrame macro="">
      <xdr:nvGraphicFramePr>
        <xdr:cNvPr id="53" name="Gráfico 131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600075</xdr:colOff>
      <xdr:row>3635</xdr:row>
      <xdr:rowOff>0</xdr:rowOff>
    </xdr:to>
    <xdr:graphicFrame macro="">
      <xdr:nvGraphicFramePr>
        <xdr:cNvPr id="54" name="Gráfico 132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55" name="Gráfico 137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952500</xdr:colOff>
      <xdr:row>3646</xdr:row>
      <xdr:rowOff>0</xdr:rowOff>
    </xdr:to>
    <xdr:graphicFrame macro="">
      <xdr:nvGraphicFramePr>
        <xdr:cNvPr id="56" name="Gráfico 141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13</xdr:col>
      <xdr:colOff>28575</xdr:colOff>
      <xdr:row>3635</xdr:row>
      <xdr:rowOff>0</xdr:rowOff>
    </xdr:to>
    <xdr:graphicFrame macro="">
      <xdr:nvGraphicFramePr>
        <xdr:cNvPr id="57" name="Gráfico 142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13</xdr:col>
      <xdr:colOff>9525</xdr:colOff>
      <xdr:row>3635</xdr:row>
      <xdr:rowOff>0</xdr:rowOff>
    </xdr:to>
    <xdr:graphicFrame macro="">
      <xdr:nvGraphicFramePr>
        <xdr:cNvPr id="58" name="Gráfico 146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28575</xdr:colOff>
      <xdr:row>3646</xdr:row>
      <xdr:rowOff>0</xdr:rowOff>
    </xdr:to>
    <xdr:graphicFrame macro="">
      <xdr:nvGraphicFramePr>
        <xdr:cNvPr id="59" name="Gráfico 147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60" name="Gráfico 148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904875</xdr:colOff>
      <xdr:row>3646</xdr:row>
      <xdr:rowOff>0</xdr:rowOff>
    </xdr:to>
    <xdr:graphicFrame macro="">
      <xdr:nvGraphicFramePr>
        <xdr:cNvPr id="61" name="Gráfico 151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9525</xdr:colOff>
      <xdr:row>3635</xdr:row>
      <xdr:rowOff>0</xdr:rowOff>
    </xdr:from>
    <xdr:to>
      <xdr:col>12</xdr:col>
      <xdr:colOff>847725</xdr:colOff>
      <xdr:row>3635</xdr:row>
      <xdr:rowOff>0</xdr:rowOff>
    </xdr:to>
    <xdr:graphicFrame macro="">
      <xdr:nvGraphicFramePr>
        <xdr:cNvPr id="62" name="Gráfico 152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63" name="Gráfico 153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942975</xdr:colOff>
      <xdr:row>3646</xdr:row>
      <xdr:rowOff>0</xdr:rowOff>
    </xdr:to>
    <xdr:graphicFrame macro="">
      <xdr:nvGraphicFramePr>
        <xdr:cNvPr id="64" name="Gráfico 156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13</xdr:col>
      <xdr:colOff>0</xdr:colOff>
      <xdr:row>3635</xdr:row>
      <xdr:rowOff>0</xdr:rowOff>
    </xdr:to>
    <xdr:graphicFrame macro="">
      <xdr:nvGraphicFramePr>
        <xdr:cNvPr id="65" name="Gráfico 157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66" name="Gráfico 158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0</xdr:colOff>
      <xdr:row>3646</xdr:row>
      <xdr:rowOff>0</xdr:rowOff>
    </xdr:to>
    <xdr:graphicFrame macro="">
      <xdr:nvGraphicFramePr>
        <xdr:cNvPr id="67" name="Gráfico 161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13</xdr:col>
      <xdr:colOff>0</xdr:colOff>
      <xdr:row>3635</xdr:row>
      <xdr:rowOff>0</xdr:rowOff>
    </xdr:to>
    <xdr:graphicFrame macro="">
      <xdr:nvGraphicFramePr>
        <xdr:cNvPr id="68" name="Gráfico 162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69" name="Gráfico 163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0</xdr:colOff>
      <xdr:row>3646</xdr:row>
      <xdr:rowOff>0</xdr:rowOff>
    </xdr:to>
    <xdr:graphicFrame macro="">
      <xdr:nvGraphicFramePr>
        <xdr:cNvPr id="70" name="Gráfico 166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38100</xdr:colOff>
      <xdr:row>3635</xdr:row>
      <xdr:rowOff>0</xdr:rowOff>
    </xdr:from>
    <xdr:to>
      <xdr:col>13</xdr:col>
      <xdr:colOff>28575</xdr:colOff>
      <xdr:row>3635</xdr:row>
      <xdr:rowOff>0</xdr:rowOff>
    </xdr:to>
    <xdr:graphicFrame macro="">
      <xdr:nvGraphicFramePr>
        <xdr:cNvPr id="71" name="Gráfico 167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72" name="Gráfico 168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73" name="Gráfico 171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74" name="Gráfico 174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75" name="Gráfico 177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76" name="Gráfico 178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447675</xdr:colOff>
      <xdr:row>3646</xdr:row>
      <xdr:rowOff>0</xdr:rowOff>
    </xdr:to>
    <xdr:graphicFrame macro="">
      <xdr:nvGraphicFramePr>
        <xdr:cNvPr id="77" name="Gráfico 179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28575</xdr:colOff>
      <xdr:row>3646</xdr:row>
      <xdr:rowOff>0</xdr:rowOff>
    </xdr:to>
    <xdr:graphicFrame macro="">
      <xdr:nvGraphicFramePr>
        <xdr:cNvPr id="78" name="Gráfico 180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13</xdr:col>
      <xdr:colOff>28575</xdr:colOff>
      <xdr:row>3635</xdr:row>
      <xdr:rowOff>0</xdr:rowOff>
    </xdr:to>
    <xdr:graphicFrame macro="">
      <xdr:nvGraphicFramePr>
        <xdr:cNvPr id="79" name="Gráfico 181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952500</xdr:colOff>
      <xdr:row>3646</xdr:row>
      <xdr:rowOff>0</xdr:rowOff>
    </xdr:to>
    <xdr:graphicFrame macro="">
      <xdr:nvGraphicFramePr>
        <xdr:cNvPr id="80" name="Gráfico 182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13</xdr:col>
      <xdr:colOff>0</xdr:colOff>
      <xdr:row>3635</xdr:row>
      <xdr:rowOff>0</xdr:rowOff>
    </xdr:to>
    <xdr:graphicFrame macro="">
      <xdr:nvGraphicFramePr>
        <xdr:cNvPr id="81" name="Gráfico 183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9525</xdr:colOff>
      <xdr:row>3646</xdr:row>
      <xdr:rowOff>0</xdr:rowOff>
    </xdr:to>
    <xdr:graphicFrame macro="">
      <xdr:nvGraphicFramePr>
        <xdr:cNvPr id="82" name="Gráfico 184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13</xdr:col>
      <xdr:colOff>0</xdr:colOff>
      <xdr:row>3635</xdr:row>
      <xdr:rowOff>0</xdr:rowOff>
    </xdr:to>
    <xdr:graphicFrame macro="">
      <xdr:nvGraphicFramePr>
        <xdr:cNvPr id="83" name="Gráfico 185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4</xdr:col>
      <xdr:colOff>942975</xdr:colOff>
      <xdr:row>3646</xdr:row>
      <xdr:rowOff>0</xdr:rowOff>
    </xdr:to>
    <xdr:graphicFrame macro="">
      <xdr:nvGraphicFramePr>
        <xdr:cNvPr id="84" name="Gráfico 186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13</xdr:col>
      <xdr:colOff>0</xdr:colOff>
      <xdr:row>3635</xdr:row>
      <xdr:rowOff>0</xdr:rowOff>
    </xdr:to>
    <xdr:graphicFrame macro="">
      <xdr:nvGraphicFramePr>
        <xdr:cNvPr id="85" name="Gráfico 187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0</xdr:colOff>
      <xdr:row>3646</xdr:row>
      <xdr:rowOff>0</xdr:rowOff>
    </xdr:to>
    <xdr:graphicFrame macro="">
      <xdr:nvGraphicFramePr>
        <xdr:cNvPr id="86" name="Gráfico 188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12</xdr:col>
      <xdr:colOff>838200</xdr:colOff>
      <xdr:row>3635</xdr:row>
      <xdr:rowOff>0</xdr:rowOff>
    </xdr:to>
    <xdr:graphicFrame macro="">
      <xdr:nvGraphicFramePr>
        <xdr:cNvPr id="87" name="Gráfico 189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28575</xdr:colOff>
      <xdr:row>3646</xdr:row>
      <xdr:rowOff>0</xdr:rowOff>
    </xdr:to>
    <xdr:graphicFrame macro="">
      <xdr:nvGraphicFramePr>
        <xdr:cNvPr id="88" name="Gráfico 190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0</xdr:colOff>
      <xdr:row>3635</xdr:row>
      <xdr:rowOff>0</xdr:rowOff>
    </xdr:from>
    <xdr:to>
      <xdr:col>13</xdr:col>
      <xdr:colOff>0</xdr:colOff>
      <xdr:row>3635</xdr:row>
      <xdr:rowOff>0</xdr:rowOff>
    </xdr:to>
    <xdr:graphicFrame macro="">
      <xdr:nvGraphicFramePr>
        <xdr:cNvPr id="89" name="Gráfico 191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762000</xdr:colOff>
      <xdr:row>3646</xdr:row>
      <xdr:rowOff>0</xdr:rowOff>
    </xdr:to>
    <xdr:graphicFrame macro="">
      <xdr:nvGraphicFramePr>
        <xdr:cNvPr id="90" name="Gráfico 192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466725</xdr:colOff>
      <xdr:row>3635</xdr:row>
      <xdr:rowOff>0</xdr:rowOff>
    </xdr:from>
    <xdr:to>
      <xdr:col>13</xdr:col>
      <xdr:colOff>295275</xdr:colOff>
      <xdr:row>3635</xdr:row>
      <xdr:rowOff>0</xdr:rowOff>
    </xdr:to>
    <xdr:graphicFrame macro="">
      <xdr:nvGraphicFramePr>
        <xdr:cNvPr id="91" name="Gráfico 193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11</xdr:col>
      <xdr:colOff>752475</xdr:colOff>
      <xdr:row>3646</xdr:row>
      <xdr:rowOff>0</xdr:rowOff>
    </xdr:to>
    <xdr:graphicFrame macro="">
      <xdr:nvGraphicFramePr>
        <xdr:cNvPr id="92" name="Gráfico 194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9525</xdr:colOff>
      <xdr:row>3635</xdr:row>
      <xdr:rowOff>0</xdr:rowOff>
    </xdr:to>
    <xdr:graphicFrame macro="">
      <xdr:nvGraphicFramePr>
        <xdr:cNvPr id="93" name="Gráfico 195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0</xdr:colOff>
      <xdr:row>3635</xdr:row>
      <xdr:rowOff>0</xdr:rowOff>
    </xdr:to>
    <xdr:graphicFrame macro="">
      <xdr:nvGraphicFramePr>
        <xdr:cNvPr id="94" name="Gráfico 197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504825</xdr:colOff>
      <xdr:row>3646</xdr:row>
      <xdr:rowOff>0</xdr:rowOff>
    </xdr:to>
    <xdr:graphicFrame macro="">
      <xdr:nvGraphicFramePr>
        <xdr:cNvPr id="95" name="Gráfico 198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28575</xdr:colOff>
      <xdr:row>3635</xdr:row>
      <xdr:rowOff>0</xdr:rowOff>
    </xdr:from>
    <xdr:to>
      <xdr:col>13</xdr:col>
      <xdr:colOff>304800</xdr:colOff>
      <xdr:row>3635</xdr:row>
      <xdr:rowOff>0</xdr:rowOff>
    </xdr:to>
    <xdr:graphicFrame macro="">
      <xdr:nvGraphicFramePr>
        <xdr:cNvPr id="96" name="Gráfico 199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790575</xdr:colOff>
      <xdr:row>3646</xdr:row>
      <xdr:rowOff>0</xdr:rowOff>
    </xdr:to>
    <xdr:graphicFrame macro="">
      <xdr:nvGraphicFramePr>
        <xdr:cNvPr id="97" name="Gráfico 200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180975</xdr:colOff>
      <xdr:row>3635</xdr:row>
      <xdr:rowOff>0</xdr:rowOff>
    </xdr:from>
    <xdr:to>
      <xdr:col>13</xdr:col>
      <xdr:colOff>190500</xdr:colOff>
      <xdr:row>3635</xdr:row>
      <xdr:rowOff>0</xdr:rowOff>
    </xdr:to>
    <xdr:graphicFrame macro="">
      <xdr:nvGraphicFramePr>
        <xdr:cNvPr id="98" name="Gráfico 201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11</xdr:col>
      <xdr:colOff>762000</xdr:colOff>
      <xdr:row>3646</xdr:row>
      <xdr:rowOff>0</xdr:rowOff>
    </xdr:to>
    <xdr:graphicFrame macro="">
      <xdr:nvGraphicFramePr>
        <xdr:cNvPr id="99" name="Gráfico 202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752475</xdr:colOff>
      <xdr:row>3646</xdr:row>
      <xdr:rowOff>0</xdr:rowOff>
    </xdr:to>
    <xdr:graphicFrame macro="">
      <xdr:nvGraphicFramePr>
        <xdr:cNvPr id="100" name="Gráfico 203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542925</xdr:colOff>
      <xdr:row>3635</xdr:row>
      <xdr:rowOff>0</xdr:rowOff>
    </xdr:from>
    <xdr:to>
      <xdr:col>13</xdr:col>
      <xdr:colOff>276225</xdr:colOff>
      <xdr:row>3635</xdr:row>
      <xdr:rowOff>0</xdr:rowOff>
    </xdr:to>
    <xdr:graphicFrame macro="">
      <xdr:nvGraphicFramePr>
        <xdr:cNvPr id="101" name="Gráfico 204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28575</xdr:colOff>
      <xdr:row>3635</xdr:row>
      <xdr:rowOff>0</xdr:rowOff>
    </xdr:to>
    <xdr:graphicFrame macro="">
      <xdr:nvGraphicFramePr>
        <xdr:cNvPr id="102" name="Gráfico 205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11</xdr:col>
      <xdr:colOff>762000</xdr:colOff>
      <xdr:row>3646</xdr:row>
      <xdr:rowOff>0</xdr:rowOff>
    </xdr:to>
    <xdr:graphicFrame macro="">
      <xdr:nvGraphicFramePr>
        <xdr:cNvPr id="103" name="Gráfico 206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13</xdr:col>
      <xdr:colOff>38100</xdr:colOff>
      <xdr:row>3635</xdr:row>
      <xdr:rowOff>0</xdr:rowOff>
    </xdr:to>
    <xdr:graphicFrame macro="">
      <xdr:nvGraphicFramePr>
        <xdr:cNvPr id="104" name="Gráfico 207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13</xdr:col>
      <xdr:colOff>9525</xdr:colOff>
      <xdr:row>3635</xdr:row>
      <xdr:rowOff>0</xdr:rowOff>
    </xdr:to>
    <xdr:graphicFrame macro="">
      <xdr:nvGraphicFramePr>
        <xdr:cNvPr id="105" name="Gráfico 208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838200</xdr:colOff>
      <xdr:row>3635</xdr:row>
      <xdr:rowOff>0</xdr:rowOff>
    </xdr:to>
    <xdr:graphicFrame macro="">
      <xdr:nvGraphicFramePr>
        <xdr:cNvPr id="106" name="Gráfico 209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12</xdr:col>
      <xdr:colOff>838200</xdr:colOff>
      <xdr:row>3635</xdr:row>
      <xdr:rowOff>0</xdr:rowOff>
    </xdr:to>
    <xdr:graphicFrame macro="">
      <xdr:nvGraphicFramePr>
        <xdr:cNvPr id="107" name="Gráfico 210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171450</xdr:colOff>
      <xdr:row>3635</xdr:row>
      <xdr:rowOff>0</xdr:rowOff>
    </xdr:from>
    <xdr:to>
      <xdr:col>13</xdr:col>
      <xdr:colOff>704850</xdr:colOff>
      <xdr:row>3635</xdr:row>
      <xdr:rowOff>0</xdr:rowOff>
    </xdr:to>
    <xdr:graphicFrame macro="">
      <xdr:nvGraphicFramePr>
        <xdr:cNvPr id="108" name="Gráfico 211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7</xdr:col>
      <xdr:colOff>190500</xdr:colOff>
      <xdr:row>3635</xdr:row>
      <xdr:rowOff>0</xdr:rowOff>
    </xdr:from>
    <xdr:to>
      <xdr:col>13</xdr:col>
      <xdr:colOff>714375</xdr:colOff>
      <xdr:row>3635</xdr:row>
      <xdr:rowOff>0</xdr:rowOff>
    </xdr:to>
    <xdr:graphicFrame macro="">
      <xdr:nvGraphicFramePr>
        <xdr:cNvPr id="109" name="Gráfico 213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142875</xdr:colOff>
      <xdr:row>3635</xdr:row>
      <xdr:rowOff>0</xdr:rowOff>
    </xdr:from>
    <xdr:to>
      <xdr:col>13</xdr:col>
      <xdr:colOff>714375</xdr:colOff>
      <xdr:row>3635</xdr:row>
      <xdr:rowOff>0</xdr:rowOff>
    </xdr:to>
    <xdr:graphicFrame macro="">
      <xdr:nvGraphicFramePr>
        <xdr:cNvPr id="110" name="Gráfico 215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7</xdr:col>
      <xdr:colOff>123825</xdr:colOff>
      <xdr:row>3635</xdr:row>
      <xdr:rowOff>0</xdr:rowOff>
    </xdr:from>
    <xdr:to>
      <xdr:col>13</xdr:col>
      <xdr:colOff>752475</xdr:colOff>
      <xdr:row>3635</xdr:row>
      <xdr:rowOff>0</xdr:rowOff>
    </xdr:to>
    <xdr:graphicFrame macro="">
      <xdr:nvGraphicFramePr>
        <xdr:cNvPr id="111" name="Gráfico 217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142875</xdr:colOff>
      <xdr:row>3635</xdr:row>
      <xdr:rowOff>0</xdr:rowOff>
    </xdr:from>
    <xdr:to>
      <xdr:col>13</xdr:col>
      <xdr:colOff>685800</xdr:colOff>
      <xdr:row>3635</xdr:row>
      <xdr:rowOff>0</xdr:rowOff>
    </xdr:to>
    <xdr:graphicFrame macro="">
      <xdr:nvGraphicFramePr>
        <xdr:cNvPr id="112" name="Gráfico 218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7</xdr:col>
      <xdr:colOff>219075</xdr:colOff>
      <xdr:row>3635</xdr:row>
      <xdr:rowOff>0</xdr:rowOff>
    </xdr:from>
    <xdr:to>
      <xdr:col>13</xdr:col>
      <xdr:colOff>638175</xdr:colOff>
      <xdr:row>3635</xdr:row>
      <xdr:rowOff>0</xdr:rowOff>
    </xdr:to>
    <xdr:graphicFrame macro="">
      <xdr:nvGraphicFramePr>
        <xdr:cNvPr id="113" name="Gráfico 219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200025</xdr:colOff>
      <xdr:row>3635</xdr:row>
      <xdr:rowOff>0</xdr:rowOff>
    </xdr:from>
    <xdr:to>
      <xdr:col>13</xdr:col>
      <xdr:colOff>676275</xdr:colOff>
      <xdr:row>3635</xdr:row>
      <xdr:rowOff>0</xdr:rowOff>
    </xdr:to>
    <xdr:graphicFrame macro="">
      <xdr:nvGraphicFramePr>
        <xdr:cNvPr id="114" name="Gráfico 220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7</xdr:col>
      <xdr:colOff>180975</xdr:colOff>
      <xdr:row>3635</xdr:row>
      <xdr:rowOff>0</xdr:rowOff>
    </xdr:from>
    <xdr:to>
      <xdr:col>13</xdr:col>
      <xdr:colOff>695325</xdr:colOff>
      <xdr:row>3635</xdr:row>
      <xdr:rowOff>0</xdr:rowOff>
    </xdr:to>
    <xdr:graphicFrame macro="">
      <xdr:nvGraphicFramePr>
        <xdr:cNvPr id="115" name="Gráfico 221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13</xdr:col>
      <xdr:colOff>28575</xdr:colOff>
      <xdr:row>3635</xdr:row>
      <xdr:rowOff>0</xdr:rowOff>
    </xdr:to>
    <xdr:graphicFrame macro="">
      <xdr:nvGraphicFramePr>
        <xdr:cNvPr id="116" name="Gráfico 222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13</xdr:col>
      <xdr:colOff>28575</xdr:colOff>
      <xdr:row>3635</xdr:row>
      <xdr:rowOff>0</xdr:rowOff>
    </xdr:to>
    <xdr:graphicFrame macro="">
      <xdr:nvGraphicFramePr>
        <xdr:cNvPr id="117" name="Gráfico 223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6</xdr:col>
      <xdr:colOff>523875</xdr:colOff>
      <xdr:row>3646</xdr:row>
      <xdr:rowOff>0</xdr:rowOff>
    </xdr:to>
    <xdr:graphicFrame macro="">
      <xdr:nvGraphicFramePr>
        <xdr:cNvPr id="118" name="Gráfico 224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676275</xdr:colOff>
      <xdr:row>3635</xdr:row>
      <xdr:rowOff>0</xdr:rowOff>
    </xdr:from>
    <xdr:to>
      <xdr:col>13</xdr:col>
      <xdr:colOff>647700</xdr:colOff>
      <xdr:row>3635</xdr:row>
      <xdr:rowOff>0</xdr:rowOff>
    </xdr:to>
    <xdr:graphicFrame macro="">
      <xdr:nvGraphicFramePr>
        <xdr:cNvPr id="119" name="Gráfico 225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6</xdr:col>
      <xdr:colOff>600075</xdr:colOff>
      <xdr:row>3646</xdr:row>
      <xdr:rowOff>0</xdr:rowOff>
    </xdr:to>
    <xdr:graphicFrame macro="">
      <xdr:nvGraphicFramePr>
        <xdr:cNvPr id="120" name="Gráfico 226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7</xdr:col>
      <xdr:colOff>38100</xdr:colOff>
      <xdr:row>3635</xdr:row>
      <xdr:rowOff>0</xdr:rowOff>
    </xdr:from>
    <xdr:to>
      <xdr:col>13</xdr:col>
      <xdr:colOff>714375</xdr:colOff>
      <xdr:row>3635</xdr:row>
      <xdr:rowOff>0</xdr:rowOff>
    </xdr:to>
    <xdr:graphicFrame macro="">
      <xdr:nvGraphicFramePr>
        <xdr:cNvPr id="121" name="Gráfico 227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0</xdr:colOff>
      <xdr:row>3635</xdr:row>
      <xdr:rowOff>0</xdr:rowOff>
    </xdr:from>
    <xdr:to>
      <xdr:col>13</xdr:col>
      <xdr:colOff>9525</xdr:colOff>
      <xdr:row>3635</xdr:row>
      <xdr:rowOff>0</xdr:rowOff>
    </xdr:to>
    <xdr:graphicFrame macro="">
      <xdr:nvGraphicFramePr>
        <xdr:cNvPr id="122" name="Gráfico 228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7</xdr:col>
      <xdr:colOff>238125</xdr:colOff>
      <xdr:row>3635</xdr:row>
      <xdr:rowOff>0</xdr:rowOff>
    </xdr:from>
    <xdr:to>
      <xdr:col>13</xdr:col>
      <xdr:colOff>676275</xdr:colOff>
      <xdr:row>3635</xdr:row>
      <xdr:rowOff>0</xdr:rowOff>
    </xdr:to>
    <xdr:graphicFrame macro="">
      <xdr:nvGraphicFramePr>
        <xdr:cNvPr id="123" name="Gráfico 231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5</xdr:col>
      <xdr:colOff>923925</xdr:colOff>
      <xdr:row>3646</xdr:row>
      <xdr:rowOff>0</xdr:rowOff>
    </xdr:to>
    <xdr:graphicFrame macro="">
      <xdr:nvGraphicFramePr>
        <xdr:cNvPr id="124" name="Gráfico 232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409575</xdr:colOff>
      <xdr:row>3635</xdr:row>
      <xdr:rowOff>0</xdr:rowOff>
    </xdr:from>
    <xdr:to>
      <xdr:col>13</xdr:col>
      <xdr:colOff>666750</xdr:colOff>
      <xdr:row>3635</xdr:row>
      <xdr:rowOff>0</xdr:rowOff>
    </xdr:to>
    <xdr:graphicFrame macro="">
      <xdr:nvGraphicFramePr>
        <xdr:cNvPr id="125" name="Gráfico 23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6</xdr:col>
      <xdr:colOff>495300</xdr:colOff>
      <xdr:row>3646</xdr:row>
      <xdr:rowOff>0</xdr:rowOff>
    </xdr:to>
    <xdr:graphicFrame macro="">
      <xdr:nvGraphicFramePr>
        <xdr:cNvPr id="126" name="Gráfico 23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7</xdr:col>
      <xdr:colOff>28575</xdr:colOff>
      <xdr:row>3635</xdr:row>
      <xdr:rowOff>0</xdr:rowOff>
    </xdr:from>
    <xdr:to>
      <xdr:col>13</xdr:col>
      <xdr:colOff>609600</xdr:colOff>
      <xdr:row>3635</xdr:row>
      <xdr:rowOff>0</xdr:rowOff>
    </xdr:to>
    <xdr:graphicFrame macro="">
      <xdr:nvGraphicFramePr>
        <xdr:cNvPr id="127" name="Gráfico 23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0</xdr:colOff>
      <xdr:row>3646</xdr:row>
      <xdr:rowOff>0</xdr:rowOff>
    </xdr:from>
    <xdr:to>
      <xdr:col>6</xdr:col>
      <xdr:colOff>447675</xdr:colOff>
      <xdr:row>3646</xdr:row>
      <xdr:rowOff>0</xdr:rowOff>
    </xdr:to>
    <xdr:graphicFrame macro="">
      <xdr:nvGraphicFramePr>
        <xdr:cNvPr id="128" name="Gráfico 23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7</xdr:col>
      <xdr:colOff>0</xdr:colOff>
      <xdr:row>3635</xdr:row>
      <xdr:rowOff>0</xdr:rowOff>
    </xdr:from>
    <xdr:to>
      <xdr:col>13</xdr:col>
      <xdr:colOff>609600</xdr:colOff>
      <xdr:row>3635</xdr:row>
      <xdr:rowOff>0</xdr:rowOff>
    </xdr:to>
    <xdr:graphicFrame macro="">
      <xdr:nvGraphicFramePr>
        <xdr:cNvPr id="129" name="Gráfico 23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0</xdr:colOff>
      <xdr:row>883</xdr:row>
      <xdr:rowOff>0</xdr:rowOff>
    </xdr:from>
    <xdr:to>
      <xdr:col>4</xdr:col>
      <xdr:colOff>447675</xdr:colOff>
      <xdr:row>883</xdr:row>
      <xdr:rowOff>0</xdr:rowOff>
    </xdr:to>
    <xdr:graphicFrame macro="">
      <xdr:nvGraphicFramePr>
        <xdr:cNvPr id="130" name="Gráfico 137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0</xdr:colOff>
      <xdr:row>921</xdr:row>
      <xdr:rowOff>0</xdr:rowOff>
    </xdr:from>
    <xdr:to>
      <xdr:col>4</xdr:col>
      <xdr:colOff>447675</xdr:colOff>
      <xdr:row>921</xdr:row>
      <xdr:rowOff>0</xdr:rowOff>
    </xdr:to>
    <xdr:graphicFrame macro="">
      <xdr:nvGraphicFramePr>
        <xdr:cNvPr id="131" name="Gráfico 148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0</xdr:colOff>
      <xdr:row>950</xdr:row>
      <xdr:rowOff>0</xdr:rowOff>
    </xdr:from>
    <xdr:to>
      <xdr:col>4</xdr:col>
      <xdr:colOff>447675</xdr:colOff>
      <xdr:row>950</xdr:row>
      <xdr:rowOff>0</xdr:rowOff>
    </xdr:to>
    <xdr:graphicFrame macro="">
      <xdr:nvGraphicFramePr>
        <xdr:cNvPr id="132" name="Gráfico 153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0</xdr:colOff>
      <xdr:row>989</xdr:row>
      <xdr:rowOff>0</xdr:rowOff>
    </xdr:from>
    <xdr:to>
      <xdr:col>4</xdr:col>
      <xdr:colOff>447675</xdr:colOff>
      <xdr:row>989</xdr:row>
      <xdr:rowOff>0</xdr:rowOff>
    </xdr:to>
    <xdr:graphicFrame macro="">
      <xdr:nvGraphicFramePr>
        <xdr:cNvPr id="133" name="Gráfico 158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0</xdr:colOff>
      <xdr:row>1019</xdr:row>
      <xdr:rowOff>0</xdr:rowOff>
    </xdr:from>
    <xdr:to>
      <xdr:col>4</xdr:col>
      <xdr:colOff>447675</xdr:colOff>
      <xdr:row>1019</xdr:row>
      <xdr:rowOff>0</xdr:rowOff>
    </xdr:to>
    <xdr:graphicFrame macro="">
      <xdr:nvGraphicFramePr>
        <xdr:cNvPr id="134" name="Gráfico 16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1059</xdr:row>
      <xdr:rowOff>0</xdr:rowOff>
    </xdr:from>
    <xdr:to>
      <xdr:col>4</xdr:col>
      <xdr:colOff>447675</xdr:colOff>
      <xdr:row>1059</xdr:row>
      <xdr:rowOff>0</xdr:rowOff>
    </xdr:to>
    <xdr:graphicFrame macro="">
      <xdr:nvGraphicFramePr>
        <xdr:cNvPr id="135" name="Gráfico 168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1089</xdr:row>
      <xdr:rowOff>0</xdr:rowOff>
    </xdr:from>
    <xdr:to>
      <xdr:col>4</xdr:col>
      <xdr:colOff>447675</xdr:colOff>
      <xdr:row>1089</xdr:row>
      <xdr:rowOff>0</xdr:rowOff>
    </xdr:to>
    <xdr:graphicFrame macro="">
      <xdr:nvGraphicFramePr>
        <xdr:cNvPr id="136" name="Gráfico 171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1129</xdr:row>
      <xdr:rowOff>0</xdr:rowOff>
    </xdr:from>
    <xdr:to>
      <xdr:col>4</xdr:col>
      <xdr:colOff>447675</xdr:colOff>
      <xdr:row>1129</xdr:row>
      <xdr:rowOff>0</xdr:rowOff>
    </xdr:to>
    <xdr:graphicFrame macro="">
      <xdr:nvGraphicFramePr>
        <xdr:cNvPr id="137" name="Gráfico 174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1159</xdr:row>
      <xdr:rowOff>0</xdr:rowOff>
    </xdr:from>
    <xdr:to>
      <xdr:col>4</xdr:col>
      <xdr:colOff>447675</xdr:colOff>
      <xdr:row>1159</xdr:row>
      <xdr:rowOff>0</xdr:rowOff>
    </xdr:to>
    <xdr:graphicFrame macro="">
      <xdr:nvGraphicFramePr>
        <xdr:cNvPr id="138" name="Gráfico 177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0</xdr:colOff>
      <xdr:row>1199</xdr:row>
      <xdr:rowOff>0</xdr:rowOff>
    </xdr:from>
    <xdr:to>
      <xdr:col>4</xdr:col>
      <xdr:colOff>447675</xdr:colOff>
      <xdr:row>1199</xdr:row>
      <xdr:rowOff>0</xdr:rowOff>
    </xdr:to>
    <xdr:graphicFrame macro="">
      <xdr:nvGraphicFramePr>
        <xdr:cNvPr id="139" name="Gráfico 178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0</xdr:colOff>
      <xdr:row>1229</xdr:row>
      <xdr:rowOff>0</xdr:rowOff>
    </xdr:from>
    <xdr:to>
      <xdr:col>4</xdr:col>
      <xdr:colOff>447675</xdr:colOff>
      <xdr:row>1229</xdr:row>
      <xdr:rowOff>0</xdr:rowOff>
    </xdr:to>
    <xdr:graphicFrame macro="">
      <xdr:nvGraphicFramePr>
        <xdr:cNvPr id="140" name="Gráfico 17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5</xdr:col>
      <xdr:colOff>723900</xdr:colOff>
      <xdr:row>3448</xdr:row>
      <xdr:rowOff>0</xdr:rowOff>
    </xdr:to>
    <xdr:graphicFrame macro="">
      <xdr:nvGraphicFramePr>
        <xdr:cNvPr id="141" name="Gráfico 65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0</xdr:colOff>
      <xdr:row>3448</xdr:row>
      <xdr:rowOff>0</xdr:rowOff>
    </xdr:from>
    <xdr:to>
      <xdr:col>12</xdr:col>
      <xdr:colOff>485775</xdr:colOff>
      <xdr:row>3448</xdr:row>
      <xdr:rowOff>0</xdr:rowOff>
    </xdr:to>
    <xdr:graphicFrame macro="">
      <xdr:nvGraphicFramePr>
        <xdr:cNvPr id="142" name="Gráfico 66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5</xdr:col>
      <xdr:colOff>676275</xdr:colOff>
      <xdr:row>3448</xdr:row>
      <xdr:rowOff>0</xdr:rowOff>
    </xdr:to>
    <xdr:graphicFrame macro="">
      <xdr:nvGraphicFramePr>
        <xdr:cNvPr id="143" name="Gráfico 67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0</xdr:colOff>
      <xdr:row>3448</xdr:row>
      <xdr:rowOff>0</xdr:rowOff>
    </xdr:from>
    <xdr:to>
      <xdr:col>12</xdr:col>
      <xdr:colOff>428625</xdr:colOff>
      <xdr:row>3448</xdr:row>
      <xdr:rowOff>0</xdr:rowOff>
    </xdr:to>
    <xdr:graphicFrame macro="">
      <xdr:nvGraphicFramePr>
        <xdr:cNvPr id="144" name="Gráfico 68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5</xdr:col>
      <xdr:colOff>819150</xdr:colOff>
      <xdr:row>3448</xdr:row>
      <xdr:rowOff>0</xdr:rowOff>
    </xdr:to>
    <xdr:graphicFrame macro="">
      <xdr:nvGraphicFramePr>
        <xdr:cNvPr id="145" name="Gráfico 69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0</xdr:colOff>
      <xdr:row>3448</xdr:row>
      <xdr:rowOff>0</xdr:rowOff>
    </xdr:from>
    <xdr:to>
      <xdr:col>12</xdr:col>
      <xdr:colOff>485775</xdr:colOff>
      <xdr:row>3448</xdr:row>
      <xdr:rowOff>0</xdr:rowOff>
    </xdr:to>
    <xdr:graphicFrame macro="">
      <xdr:nvGraphicFramePr>
        <xdr:cNvPr id="146" name="Gráfico 70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7</xdr:col>
      <xdr:colOff>123825</xdr:colOff>
      <xdr:row>3448</xdr:row>
      <xdr:rowOff>0</xdr:rowOff>
    </xdr:from>
    <xdr:to>
      <xdr:col>11</xdr:col>
      <xdr:colOff>752475</xdr:colOff>
      <xdr:row>3448</xdr:row>
      <xdr:rowOff>0</xdr:rowOff>
    </xdr:to>
    <xdr:graphicFrame macro="">
      <xdr:nvGraphicFramePr>
        <xdr:cNvPr id="147" name="Gráfico 72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5</xdr:col>
      <xdr:colOff>866775</xdr:colOff>
      <xdr:row>3448</xdr:row>
      <xdr:rowOff>0</xdr:rowOff>
    </xdr:to>
    <xdr:graphicFrame macro="">
      <xdr:nvGraphicFramePr>
        <xdr:cNvPr id="148" name="Gráfico 73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7</xdr:col>
      <xdr:colOff>0</xdr:colOff>
      <xdr:row>3448</xdr:row>
      <xdr:rowOff>0</xdr:rowOff>
    </xdr:from>
    <xdr:to>
      <xdr:col>12</xdr:col>
      <xdr:colOff>485775</xdr:colOff>
      <xdr:row>3448</xdr:row>
      <xdr:rowOff>0</xdr:rowOff>
    </xdr:to>
    <xdr:graphicFrame macro="">
      <xdr:nvGraphicFramePr>
        <xdr:cNvPr id="149" name="Gráfico 74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425450</xdr:colOff>
      <xdr:row>3586</xdr:row>
      <xdr:rowOff>161925</xdr:rowOff>
    </xdr:from>
    <xdr:to>
      <xdr:col>11</xdr:col>
      <xdr:colOff>200025</xdr:colOff>
      <xdr:row>3605</xdr:row>
      <xdr:rowOff>200025</xdr:rowOff>
    </xdr:to>
    <xdr:pic>
      <xdr:nvPicPr>
        <xdr:cNvPr id="150" name="Picture 77" descr="Co-branding copia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950" y="860761550"/>
          <a:ext cx="9172575" cy="486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1838</xdr:row>
      <xdr:rowOff>0</xdr:rowOff>
    </xdr:from>
    <xdr:to>
      <xdr:col>11</xdr:col>
      <xdr:colOff>762000</xdr:colOff>
      <xdr:row>1838</xdr:row>
      <xdr:rowOff>0</xdr:rowOff>
    </xdr:to>
    <xdr:graphicFrame macro="">
      <xdr:nvGraphicFramePr>
        <xdr:cNvPr id="151" name="Gráfico 576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6</xdr:col>
      <xdr:colOff>0</xdr:colOff>
      <xdr:row>3448</xdr:row>
      <xdr:rowOff>0</xdr:rowOff>
    </xdr:to>
    <xdr:graphicFrame macro="">
      <xdr:nvGraphicFramePr>
        <xdr:cNvPr id="152" name="Gráfico 597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200025</xdr:colOff>
      <xdr:row>3448</xdr:row>
      <xdr:rowOff>0</xdr:rowOff>
    </xdr:from>
    <xdr:to>
      <xdr:col>13</xdr:col>
      <xdr:colOff>514350</xdr:colOff>
      <xdr:row>3448</xdr:row>
      <xdr:rowOff>0</xdr:rowOff>
    </xdr:to>
    <xdr:graphicFrame macro="">
      <xdr:nvGraphicFramePr>
        <xdr:cNvPr id="153" name="Gráfico 598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6</xdr:col>
      <xdr:colOff>104775</xdr:colOff>
      <xdr:row>3448</xdr:row>
      <xdr:rowOff>0</xdr:rowOff>
    </xdr:to>
    <xdr:graphicFrame macro="">
      <xdr:nvGraphicFramePr>
        <xdr:cNvPr id="154" name="Gráfico 601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447675</xdr:colOff>
      <xdr:row>3448</xdr:row>
      <xdr:rowOff>0</xdr:rowOff>
    </xdr:from>
    <xdr:to>
      <xdr:col>13</xdr:col>
      <xdr:colOff>571500</xdr:colOff>
      <xdr:row>3448</xdr:row>
      <xdr:rowOff>0</xdr:rowOff>
    </xdr:to>
    <xdr:graphicFrame macro="">
      <xdr:nvGraphicFramePr>
        <xdr:cNvPr id="155" name="Gráfico 602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6</xdr:col>
      <xdr:colOff>161925</xdr:colOff>
      <xdr:row>3448</xdr:row>
      <xdr:rowOff>0</xdr:rowOff>
    </xdr:to>
    <xdr:graphicFrame macro="">
      <xdr:nvGraphicFramePr>
        <xdr:cNvPr id="156" name="Gráfico 603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542925</xdr:colOff>
      <xdr:row>3448</xdr:row>
      <xdr:rowOff>0</xdr:rowOff>
    </xdr:from>
    <xdr:to>
      <xdr:col>13</xdr:col>
      <xdr:colOff>581025</xdr:colOff>
      <xdr:row>3448</xdr:row>
      <xdr:rowOff>0</xdr:rowOff>
    </xdr:to>
    <xdr:graphicFrame macro="">
      <xdr:nvGraphicFramePr>
        <xdr:cNvPr id="157" name="Gráfico 604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921</xdr:row>
      <xdr:rowOff>0</xdr:rowOff>
    </xdr:from>
    <xdr:to>
      <xdr:col>4</xdr:col>
      <xdr:colOff>447675</xdr:colOff>
      <xdr:row>921</xdr:row>
      <xdr:rowOff>0</xdr:rowOff>
    </xdr:to>
    <xdr:graphicFrame macro="">
      <xdr:nvGraphicFramePr>
        <xdr:cNvPr id="158" name="Gráfico 153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883</xdr:row>
      <xdr:rowOff>0</xdr:rowOff>
    </xdr:from>
    <xdr:to>
      <xdr:col>4</xdr:col>
      <xdr:colOff>447675</xdr:colOff>
      <xdr:row>883</xdr:row>
      <xdr:rowOff>0</xdr:rowOff>
    </xdr:to>
    <xdr:graphicFrame macro="">
      <xdr:nvGraphicFramePr>
        <xdr:cNvPr id="159" name="Gráfico 153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0</xdr:colOff>
      <xdr:row>854</xdr:row>
      <xdr:rowOff>0</xdr:rowOff>
    </xdr:from>
    <xdr:to>
      <xdr:col>4</xdr:col>
      <xdr:colOff>447675</xdr:colOff>
      <xdr:row>854</xdr:row>
      <xdr:rowOff>0</xdr:rowOff>
    </xdr:to>
    <xdr:graphicFrame macro="">
      <xdr:nvGraphicFramePr>
        <xdr:cNvPr id="160" name="Gráfico 153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0</xdr:colOff>
      <xdr:row>1857</xdr:row>
      <xdr:rowOff>0</xdr:rowOff>
    </xdr:from>
    <xdr:to>
      <xdr:col>11</xdr:col>
      <xdr:colOff>819150</xdr:colOff>
      <xdr:row>1857</xdr:row>
      <xdr:rowOff>0</xdr:rowOff>
    </xdr:to>
    <xdr:graphicFrame macro="">
      <xdr:nvGraphicFramePr>
        <xdr:cNvPr id="171" name="Gráfico 754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5</xdr:col>
      <xdr:colOff>447675</xdr:colOff>
      <xdr:row>3448</xdr:row>
      <xdr:rowOff>0</xdr:rowOff>
    </xdr:to>
    <xdr:graphicFrame macro="">
      <xdr:nvGraphicFramePr>
        <xdr:cNvPr id="179" name="Gráfico 774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5</xdr:col>
      <xdr:colOff>581025</xdr:colOff>
      <xdr:row>3448</xdr:row>
      <xdr:rowOff>0</xdr:rowOff>
    </xdr:from>
    <xdr:to>
      <xdr:col>13</xdr:col>
      <xdr:colOff>723900</xdr:colOff>
      <xdr:row>3448</xdr:row>
      <xdr:rowOff>0</xdr:rowOff>
    </xdr:to>
    <xdr:graphicFrame macro="">
      <xdr:nvGraphicFramePr>
        <xdr:cNvPr id="180" name="Gráfico 775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7</xdr:col>
      <xdr:colOff>552450</xdr:colOff>
      <xdr:row>3448</xdr:row>
      <xdr:rowOff>0</xdr:rowOff>
    </xdr:to>
    <xdr:graphicFrame macro="">
      <xdr:nvGraphicFramePr>
        <xdr:cNvPr id="181" name="Gráfico 776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7</xdr:col>
      <xdr:colOff>723900</xdr:colOff>
      <xdr:row>3448</xdr:row>
      <xdr:rowOff>0</xdr:rowOff>
    </xdr:from>
    <xdr:to>
      <xdr:col>13</xdr:col>
      <xdr:colOff>704850</xdr:colOff>
      <xdr:row>3448</xdr:row>
      <xdr:rowOff>0</xdr:rowOff>
    </xdr:to>
    <xdr:graphicFrame macro="">
      <xdr:nvGraphicFramePr>
        <xdr:cNvPr id="182" name="Gráfico 777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7</xdr:col>
      <xdr:colOff>466725</xdr:colOff>
      <xdr:row>3448</xdr:row>
      <xdr:rowOff>0</xdr:rowOff>
    </xdr:to>
    <xdr:graphicFrame macro="">
      <xdr:nvGraphicFramePr>
        <xdr:cNvPr id="183" name="Gráfico 778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7</xdr:col>
      <xdr:colOff>676275</xdr:colOff>
      <xdr:row>3448</xdr:row>
      <xdr:rowOff>0</xdr:rowOff>
    </xdr:from>
    <xdr:to>
      <xdr:col>13</xdr:col>
      <xdr:colOff>609600</xdr:colOff>
      <xdr:row>3448</xdr:row>
      <xdr:rowOff>0</xdr:rowOff>
    </xdr:to>
    <xdr:graphicFrame macro="">
      <xdr:nvGraphicFramePr>
        <xdr:cNvPr id="184" name="Gráfico 779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0</xdr:colOff>
      <xdr:row>3448</xdr:row>
      <xdr:rowOff>0</xdr:rowOff>
    </xdr:from>
    <xdr:to>
      <xdr:col>7</xdr:col>
      <xdr:colOff>466725</xdr:colOff>
      <xdr:row>3448</xdr:row>
      <xdr:rowOff>0</xdr:rowOff>
    </xdr:to>
    <xdr:graphicFrame macro="">
      <xdr:nvGraphicFramePr>
        <xdr:cNvPr id="185" name="Gráfico 780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7</xdr:col>
      <xdr:colOff>704850</xdr:colOff>
      <xdr:row>3448</xdr:row>
      <xdr:rowOff>0</xdr:rowOff>
    </xdr:from>
    <xdr:to>
      <xdr:col>13</xdr:col>
      <xdr:colOff>609600</xdr:colOff>
      <xdr:row>3448</xdr:row>
      <xdr:rowOff>0</xdr:rowOff>
    </xdr:to>
    <xdr:graphicFrame macro="">
      <xdr:nvGraphicFramePr>
        <xdr:cNvPr id="186" name="Gráfico 781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1743075</xdr:colOff>
      <xdr:row>3448</xdr:row>
      <xdr:rowOff>0</xdr:rowOff>
    </xdr:from>
    <xdr:to>
      <xdr:col>8</xdr:col>
      <xdr:colOff>352425</xdr:colOff>
      <xdr:row>3448</xdr:row>
      <xdr:rowOff>0</xdr:rowOff>
    </xdr:to>
    <xdr:graphicFrame macro="">
      <xdr:nvGraphicFramePr>
        <xdr:cNvPr id="187" name="Gráfico 788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0</xdr:colOff>
      <xdr:row>2183</xdr:row>
      <xdr:rowOff>0</xdr:rowOff>
    </xdr:from>
    <xdr:to>
      <xdr:col>12</xdr:col>
      <xdr:colOff>19050</xdr:colOff>
      <xdr:row>2183</xdr:row>
      <xdr:rowOff>0</xdr:rowOff>
    </xdr:to>
    <xdr:graphicFrame macro="">
      <xdr:nvGraphicFramePr>
        <xdr:cNvPr id="238" name="Gráfico 909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5</xdr:col>
      <xdr:colOff>19050</xdr:colOff>
      <xdr:row>3263</xdr:row>
      <xdr:rowOff>0</xdr:rowOff>
    </xdr:to>
    <xdr:graphicFrame macro="">
      <xdr:nvGraphicFramePr>
        <xdr:cNvPr id="244" name="Gráfico 919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5</xdr:col>
      <xdr:colOff>428625</xdr:colOff>
      <xdr:row>3263</xdr:row>
      <xdr:rowOff>0</xdr:rowOff>
    </xdr:from>
    <xdr:to>
      <xdr:col>13</xdr:col>
      <xdr:colOff>657225</xdr:colOff>
      <xdr:row>3263</xdr:row>
      <xdr:rowOff>0</xdr:rowOff>
    </xdr:to>
    <xdr:graphicFrame macro="">
      <xdr:nvGraphicFramePr>
        <xdr:cNvPr id="245" name="Gráfico 920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5</xdr:col>
      <xdr:colOff>19050</xdr:colOff>
      <xdr:row>3263</xdr:row>
      <xdr:rowOff>0</xdr:rowOff>
    </xdr:to>
    <xdr:graphicFrame macro="">
      <xdr:nvGraphicFramePr>
        <xdr:cNvPr id="246" name="Gráfico 921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5</xdr:col>
      <xdr:colOff>438150</xdr:colOff>
      <xdr:row>3263</xdr:row>
      <xdr:rowOff>0</xdr:rowOff>
    </xdr:from>
    <xdr:to>
      <xdr:col>13</xdr:col>
      <xdr:colOff>628650</xdr:colOff>
      <xdr:row>3263</xdr:row>
      <xdr:rowOff>0</xdr:rowOff>
    </xdr:to>
    <xdr:graphicFrame macro="">
      <xdr:nvGraphicFramePr>
        <xdr:cNvPr id="247" name="Gráfico 922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13</xdr:col>
      <xdr:colOff>19050</xdr:colOff>
      <xdr:row>3263</xdr:row>
      <xdr:rowOff>0</xdr:rowOff>
    </xdr:to>
    <xdr:graphicFrame macro="">
      <xdr:nvGraphicFramePr>
        <xdr:cNvPr id="248" name="Gráfico 923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8</xdr:col>
      <xdr:colOff>171450</xdr:colOff>
      <xdr:row>3263</xdr:row>
      <xdr:rowOff>0</xdr:rowOff>
    </xdr:from>
    <xdr:to>
      <xdr:col>13</xdr:col>
      <xdr:colOff>695325</xdr:colOff>
      <xdr:row>3263</xdr:row>
      <xdr:rowOff>0</xdr:rowOff>
    </xdr:to>
    <xdr:graphicFrame macro="">
      <xdr:nvGraphicFramePr>
        <xdr:cNvPr id="249" name="Gráfico 924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47625</xdr:colOff>
      <xdr:row>3263</xdr:row>
      <xdr:rowOff>0</xdr:rowOff>
    </xdr:from>
    <xdr:to>
      <xdr:col>13</xdr:col>
      <xdr:colOff>19050</xdr:colOff>
      <xdr:row>3263</xdr:row>
      <xdr:rowOff>0</xdr:rowOff>
    </xdr:to>
    <xdr:graphicFrame macro="">
      <xdr:nvGraphicFramePr>
        <xdr:cNvPr id="250" name="Gráfico 926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13</xdr:col>
      <xdr:colOff>28575</xdr:colOff>
      <xdr:row>3263</xdr:row>
      <xdr:rowOff>0</xdr:rowOff>
    </xdr:to>
    <xdr:graphicFrame macro="">
      <xdr:nvGraphicFramePr>
        <xdr:cNvPr id="251" name="Gráfico 932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13</xdr:col>
      <xdr:colOff>0</xdr:colOff>
      <xdr:row>3263</xdr:row>
      <xdr:rowOff>0</xdr:rowOff>
    </xdr:to>
    <xdr:graphicFrame macro="">
      <xdr:nvGraphicFramePr>
        <xdr:cNvPr id="252" name="Gráfico 933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13</xdr:col>
      <xdr:colOff>28575</xdr:colOff>
      <xdr:row>3263</xdr:row>
      <xdr:rowOff>0</xdr:rowOff>
    </xdr:to>
    <xdr:graphicFrame macro="">
      <xdr:nvGraphicFramePr>
        <xdr:cNvPr id="253" name="Gráfico 934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3</xdr:col>
      <xdr:colOff>0</xdr:colOff>
      <xdr:row>3263</xdr:row>
      <xdr:rowOff>0</xdr:rowOff>
    </xdr:from>
    <xdr:to>
      <xdr:col>10</xdr:col>
      <xdr:colOff>19050</xdr:colOff>
      <xdr:row>3263</xdr:row>
      <xdr:rowOff>0</xdr:rowOff>
    </xdr:to>
    <xdr:graphicFrame macro="">
      <xdr:nvGraphicFramePr>
        <xdr:cNvPr id="254" name="Gráfico 935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13</xdr:col>
      <xdr:colOff>19050</xdr:colOff>
      <xdr:row>3263</xdr:row>
      <xdr:rowOff>0</xdr:rowOff>
    </xdr:to>
    <xdr:graphicFrame macro="">
      <xdr:nvGraphicFramePr>
        <xdr:cNvPr id="255" name="Gráfico 936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13</xdr:col>
      <xdr:colOff>28575</xdr:colOff>
      <xdr:row>3263</xdr:row>
      <xdr:rowOff>0</xdr:rowOff>
    </xdr:to>
    <xdr:graphicFrame macro="">
      <xdr:nvGraphicFramePr>
        <xdr:cNvPr id="256" name="Gráfico 937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12</xdr:col>
      <xdr:colOff>923925</xdr:colOff>
      <xdr:row>3263</xdr:row>
      <xdr:rowOff>0</xdr:rowOff>
    </xdr:to>
    <xdr:graphicFrame macro="">
      <xdr:nvGraphicFramePr>
        <xdr:cNvPr id="257" name="Gráfico 938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5</xdr:col>
      <xdr:colOff>904875</xdr:colOff>
      <xdr:row>3263</xdr:row>
      <xdr:rowOff>0</xdr:rowOff>
    </xdr:to>
    <xdr:graphicFrame macro="">
      <xdr:nvGraphicFramePr>
        <xdr:cNvPr id="258" name="Gráfico 939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685800</xdr:colOff>
      <xdr:row>3263</xdr:row>
      <xdr:rowOff>0</xdr:rowOff>
    </xdr:from>
    <xdr:to>
      <xdr:col>13</xdr:col>
      <xdr:colOff>0</xdr:colOff>
      <xdr:row>3263</xdr:row>
      <xdr:rowOff>0</xdr:rowOff>
    </xdr:to>
    <xdr:graphicFrame macro="">
      <xdr:nvGraphicFramePr>
        <xdr:cNvPr id="259" name="Gráfico 940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7</xdr:col>
      <xdr:colOff>361950</xdr:colOff>
      <xdr:row>3263</xdr:row>
      <xdr:rowOff>0</xdr:rowOff>
    </xdr:to>
    <xdr:graphicFrame macro="">
      <xdr:nvGraphicFramePr>
        <xdr:cNvPr id="260" name="Gráfico 941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7</xdr:col>
      <xdr:colOff>600075</xdr:colOff>
      <xdr:row>3263</xdr:row>
      <xdr:rowOff>0</xdr:rowOff>
    </xdr:from>
    <xdr:to>
      <xdr:col>13</xdr:col>
      <xdr:colOff>514350</xdr:colOff>
      <xdr:row>3263</xdr:row>
      <xdr:rowOff>0</xdr:rowOff>
    </xdr:to>
    <xdr:graphicFrame macro="">
      <xdr:nvGraphicFramePr>
        <xdr:cNvPr id="261" name="Gráfico 942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0</xdr:colOff>
      <xdr:row>3263</xdr:row>
      <xdr:rowOff>0</xdr:rowOff>
    </xdr:from>
    <xdr:to>
      <xdr:col>7</xdr:col>
      <xdr:colOff>352425</xdr:colOff>
      <xdr:row>3263</xdr:row>
      <xdr:rowOff>0</xdr:rowOff>
    </xdr:to>
    <xdr:graphicFrame macro="">
      <xdr:nvGraphicFramePr>
        <xdr:cNvPr id="262" name="Gráfico 943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7</xdr:col>
      <xdr:colOff>657225</xdr:colOff>
      <xdr:row>3263</xdr:row>
      <xdr:rowOff>0</xdr:rowOff>
    </xdr:from>
    <xdr:to>
      <xdr:col>13</xdr:col>
      <xdr:colOff>542925</xdr:colOff>
      <xdr:row>3263</xdr:row>
      <xdr:rowOff>0</xdr:rowOff>
    </xdr:to>
    <xdr:graphicFrame macro="">
      <xdr:nvGraphicFramePr>
        <xdr:cNvPr id="263" name="Gráfico 944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0</xdr:colOff>
      <xdr:row>2324</xdr:row>
      <xdr:rowOff>0</xdr:rowOff>
    </xdr:from>
    <xdr:to>
      <xdr:col>12</xdr:col>
      <xdr:colOff>19050</xdr:colOff>
      <xdr:row>2324</xdr:row>
      <xdr:rowOff>0</xdr:rowOff>
    </xdr:to>
    <xdr:graphicFrame macro="">
      <xdr:nvGraphicFramePr>
        <xdr:cNvPr id="328" name="Gráfico 909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0</xdr:colOff>
      <xdr:row>1307</xdr:row>
      <xdr:rowOff>1</xdr:rowOff>
    </xdr:from>
    <xdr:to>
      <xdr:col>11</xdr:col>
      <xdr:colOff>11906</xdr:colOff>
      <xdr:row>1318</xdr:row>
      <xdr:rowOff>0</xdr:rowOff>
    </xdr:to>
    <xdr:graphicFrame macro="">
      <xdr:nvGraphicFramePr>
        <xdr:cNvPr id="208" name="Gráfico 10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35718</xdr:colOff>
      <xdr:row>851</xdr:row>
      <xdr:rowOff>317101</xdr:rowOff>
    </xdr:from>
    <xdr:to>
      <xdr:col>5</xdr:col>
      <xdr:colOff>11906</xdr:colOff>
      <xdr:row>861</xdr:row>
      <xdr:rowOff>313531</xdr:rowOff>
    </xdr:to>
    <xdr:graphicFrame macro="">
      <xdr:nvGraphicFramePr>
        <xdr:cNvPr id="224" name="Gráfico 22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7</xdr:col>
      <xdr:colOff>28575</xdr:colOff>
      <xdr:row>851</xdr:row>
      <xdr:rowOff>292496</xdr:rowOff>
    </xdr:from>
    <xdr:to>
      <xdr:col>13</xdr:col>
      <xdr:colOff>9525</xdr:colOff>
      <xdr:row>861</xdr:row>
      <xdr:rowOff>300831</xdr:rowOff>
    </xdr:to>
    <xdr:graphicFrame macro="">
      <xdr:nvGraphicFramePr>
        <xdr:cNvPr id="225" name="Gráfico 224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3</xdr:col>
      <xdr:colOff>416719</xdr:colOff>
      <xdr:row>1878</xdr:row>
      <xdr:rowOff>301229</xdr:rowOff>
    </xdr:from>
    <xdr:to>
      <xdr:col>13</xdr:col>
      <xdr:colOff>19050</xdr:colOff>
      <xdr:row>1905</xdr:row>
      <xdr:rowOff>295275</xdr:rowOff>
    </xdr:to>
    <xdr:graphicFrame macro="">
      <xdr:nvGraphicFramePr>
        <xdr:cNvPr id="323" name="Gráfico 322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3</xdr:col>
      <xdr:colOff>416719</xdr:colOff>
      <xdr:row>1907</xdr:row>
      <xdr:rowOff>15476</xdr:rowOff>
    </xdr:from>
    <xdr:to>
      <xdr:col>13</xdr:col>
      <xdr:colOff>57151</xdr:colOff>
      <xdr:row>1934</xdr:row>
      <xdr:rowOff>0</xdr:rowOff>
    </xdr:to>
    <xdr:graphicFrame macro="">
      <xdr:nvGraphicFramePr>
        <xdr:cNvPr id="324" name="Gráfico 323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23813</xdr:colOff>
      <xdr:row>1959</xdr:row>
      <xdr:rowOff>3569</xdr:rowOff>
    </xdr:from>
    <xdr:to>
      <xdr:col>13</xdr:col>
      <xdr:colOff>11906</xdr:colOff>
      <xdr:row>1969</xdr:row>
      <xdr:rowOff>314324</xdr:rowOff>
    </xdr:to>
    <xdr:graphicFrame macro="">
      <xdr:nvGraphicFramePr>
        <xdr:cNvPr id="236" name="Gráfico 235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23812</xdr:colOff>
      <xdr:row>1985</xdr:row>
      <xdr:rowOff>3571</xdr:rowOff>
    </xdr:from>
    <xdr:to>
      <xdr:col>13</xdr:col>
      <xdr:colOff>19050</xdr:colOff>
      <xdr:row>1996</xdr:row>
      <xdr:rowOff>0</xdr:rowOff>
    </xdr:to>
    <xdr:graphicFrame macro="">
      <xdr:nvGraphicFramePr>
        <xdr:cNvPr id="321" name="Gráfico 320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0</xdr:colOff>
      <xdr:row>2394</xdr:row>
      <xdr:rowOff>0</xdr:rowOff>
    </xdr:from>
    <xdr:to>
      <xdr:col>12</xdr:col>
      <xdr:colOff>19050</xdr:colOff>
      <xdr:row>2394</xdr:row>
      <xdr:rowOff>0</xdr:rowOff>
    </xdr:to>
    <xdr:graphicFrame macro="">
      <xdr:nvGraphicFramePr>
        <xdr:cNvPr id="291" name="Gráfico 909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0</xdr:colOff>
      <xdr:row>2464</xdr:row>
      <xdr:rowOff>0</xdr:rowOff>
    </xdr:from>
    <xdr:to>
      <xdr:col>12</xdr:col>
      <xdr:colOff>19050</xdr:colOff>
      <xdr:row>2464</xdr:row>
      <xdr:rowOff>0</xdr:rowOff>
    </xdr:to>
    <xdr:graphicFrame macro="">
      <xdr:nvGraphicFramePr>
        <xdr:cNvPr id="297" name="Gráfico 909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0</xdr:colOff>
      <xdr:row>435</xdr:row>
      <xdr:rowOff>0</xdr:rowOff>
    </xdr:from>
    <xdr:to>
      <xdr:col>13</xdr:col>
      <xdr:colOff>0</xdr:colOff>
      <xdr:row>445</xdr:row>
      <xdr:rowOff>9525</xdr:rowOff>
    </xdr:to>
    <xdr:graphicFrame macro="">
      <xdr:nvGraphicFramePr>
        <xdr:cNvPr id="290" name="Gráfico 289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0</xdr:colOff>
      <xdr:row>447</xdr:row>
      <xdr:rowOff>0</xdr:rowOff>
    </xdr:from>
    <xdr:to>
      <xdr:col>13</xdr:col>
      <xdr:colOff>9525</xdr:colOff>
      <xdr:row>456</xdr:row>
      <xdr:rowOff>295275</xdr:rowOff>
    </xdr:to>
    <xdr:graphicFrame macro="">
      <xdr:nvGraphicFramePr>
        <xdr:cNvPr id="293" name="Gráfico 292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5</xdr:col>
      <xdr:colOff>0</xdr:colOff>
      <xdr:row>489</xdr:row>
      <xdr:rowOff>0</xdr:rowOff>
    </xdr:from>
    <xdr:to>
      <xdr:col>12</xdr:col>
      <xdr:colOff>0</xdr:colOff>
      <xdr:row>499</xdr:row>
      <xdr:rowOff>301625</xdr:rowOff>
    </xdr:to>
    <xdr:graphicFrame macro="">
      <xdr:nvGraphicFramePr>
        <xdr:cNvPr id="292" name="Gráfico 291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0</xdr:colOff>
      <xdr:row>1778</xdr:row>
      <xdr:rowOff>3571</xdr:rowOff>
    </xdr:from>
    <xdr:to>
      <xdr:col>13</xdr:col>
      <xdr:colOff>23812</xdr:colOff>
      <xdr:row>1788</xdr:row>
      <xdr:rowOff>11906</xdr:rowOff>
    </xdr:to>
    <xdr:graphicFrame macro="">
      <xdr:nvGraphicFramePr>
        <xdr:cNvPr id="278" name="Gráfico 277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3</xdr:col>
      <xdr:colOff>222250</xdr:colOff>
      <xdr:row>1815</xdr:row>
      <xdr:rowOff>19050</xdr:rowOff>
    </xdr:from>
    <xdr:to>
      <xdr:col>13</xdr:col>
      <xdr:colOff>9525</xdr:colOff>
      <xdr:row>1836</xdr:row>
      <xdr:rowOff>11907</xdr:rowOff>
    </xdr:to>
    <xdr:graphicFrame macro="">
      <xdr:nvGraphicFramePr>
        <xdr:cNvPr id="311" name="Gráfico 310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3</xdr:col>
      <xdr:colOff>190501</xdr:colOff>
      <xdr:row>1839</xdr:row>
      <xdr:rowOff>309561</xdr:rowOff>
    </xdr:from>
    <xdr:to>
      <xdr:col>13</xdr:col>
      <xdr:colOff>1</xdr:colOff>
      <xdr:row>1860</xdr:row>
      <xdr:rowOff>301625</xdr:rowOff>
    </xdr:to>
    <xdr:graphicFrame macro="">
      <xdr:nvGraphicFramePr>
        <xdr:cNvPr id="312" name="Gráfico 311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357187</xdr:colOff>
      <xdr:row>2048</xdr:row>
      <xdr:rowOff>19050</xdr:rowOff>
    </xdr:from>
    <xdr:to>
      <xdr:col>13</xdr:col>
      <xdr:colOff>476250</xdr:colOff>
      <xdr:row>2059</xdr:row>
      <xdr:rowOff>297656</xdr:rowOff>
    </xdr:to>
    <xdr:graphicFrame macro="">
      <xdr:nvGraphicFramePr>
        <xdr:cNvPr id="320" name="Gráfico 319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7</xdr:col>
      <xdr:colOff>440530</xdr:colOff>
      <xdr:row>2063</xdr:row>
      <xdr:rowOff>38100</xdr:rowOff>
    </xdr:from>
    <xdr:to>
      <xdr:col>13</xdr:col>
      <xdr:colOff>438150</xdr:colOff>
      <xdr:row>2074</xdr:row>
      <xdr:rowOff>311942</xdr:rowOff>
    </xdr:to>
    <xdr:graphicFrame macro="">
      <xdr:nvGraphicFramePr>
        <xdr:cNvPr id="329" name="Gráfico 328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11906</xdr:colOff>
      <xdr:row>2238</xdr:row>
      <xdr:rowOff>23812</xdr:rowOff>
    </xdr:from>
    <xdr:to>
      <xdr:col>7</xdr:col>
      <xdr:colOff>31751</xdr:colOff>
      <xdr:row>2247</xdr:row>
      <xdr:rowOff>304800</xdr:rowOff>
    </xdr:to>
    <xdr:graphicFrame macro="">
      <xdr:nvGraphicFramePr>
        <xdr:cNvPr id="281" name="Gráfico 280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</xdr:colOff>
      <xdr:row>3266</xdr:row>
      <xdr:rowOff>309561</xdr:rowOff>
    </xdr:from>
    <xdr:to>
      <xdr:col>6</xdr:col>
      <xdr:colOff>9526</xdr:colOff>
      <xdr:row>3277</xdr:row>
      <xdr:rowOff>285750</xdr:rowOff>
    </xdr:to>
    <xdr:graphicFrame macro="">
      <xdr:nvGraphicFramePr>
        <xdr:cNvPr id="310" name="Gráfico 4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1000126</xdr:colOff>
      <xdr:row>3266</xdr:row>
      <xdr:rowOff>309563</xdr:rowOff>
    </xdr:from>
    <xdr:to>
      <xdr:col>13</xdr:col>
      <xdr:colOff>1</xdr:colOff>
      <xdr:row>3277</xdr:row>
      <xdr:rowOff>285750</xdr:rowOff>
    </xdr:to>
    <xdr:graphicFrame macro="">
      <xdr:nvGraphicFramePr>
        <xdr:cNvPr id="314" name="Gráfico 2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1</xdr:colOff>
      <xdr:row>3279</xdr:row>
      <xdr:rowOff>309561</xdr:rowOff>
    </xdr:from>
    <xdr:to>
      <xdr:col>5</xdr:col>
      <xdr:colOff>914401</xdr:colOff>
      <xdr:row>3290</xdr:row>
      <xdr:rowOff>304799</xdr:rowOff>
    </xdr:to>
    <xdr:graphicFrame macro="">
      <xdr:nvGraphicFramePr>
        <xdr:cNvPr id="316" name="Gráfico 4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9525</xdr:colOff>
      <xdr:row>3279</xdr:row>
      <xdr:rowOff>309560</xdr:rowOff>
    </xdr:from>
    <xdr:to>
      <xdr:col>13</xdr:col>
      <xdr:colOff>9525</xdr:colOff>
      <xdr:row>3290</xdr:row>
      <xdr:rowOff>304800</xdr:rowOff>
    </xdr:to>
    <xdr:graphicFrame macro="">
      <xdr:nvGraphicFramePr>
        <xdr:cNvPr id="317" name="Gráfico 4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</xdr:colOff>
      <xdr:row>3294</xdr:row>
      <xdr:rowOff>0</xdr:rowOff>
    </xdr:from>
    <xdr:to>
      <xdr:col>6</xdr:col>
      <xdr:colOff>19050</xdr:colOff>
      <xdr:row>3304</xdr:row>
      <xdr:rowOff>276225</xdr:rowOff>
    </xdr:to>
    <xdr:graphicFrame macro="">
      <xdr:nvGraphicFramePr>
        <xdr:cNvPr id="318" name="Gráfico 4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1</xdr:colOff>
      <xdr:row>3335</xdr:row>
      <xdr:rowOff>0</xdr:rowOff>
    </xdr:from>
    <xdr:to>
      <xdr:col>6</xdr:col>
      <xdr:colOff>0</xdr:colOff>
      <xdr:row>3346</xdr:row>
      <xdr:rowOff>15875</xdr:rowOff>
    </xdr:to>
    <xdr:graphicFrame macro="">
      <xdr:nvGraphicFramePr>
        <xdr:cNvPr id="319" name="Gráfico 12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1000126</xdr:colOff>
      <xdr:row>3335</xdr:row>
      <xdr:rowOff>0</xdr:rowOff>
    </xdr:from>
    <xdr:to>
      <xdr:col>12</xdr:col>
      <xdr:colOff>981076</xdr:colOff>
      <xdr:row>3346</xdr:row>
      <xdr:rowOff>0</xdr:rowOff>
    </xdr:to>
    <xdr:graphicFrame macro="">
      <xdr:nvGraphicFramePr>
        <xdr:cNvPr id="330" name="Gráfico 6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0</xdr:colOff>
      <xdr:row>3348</xdr:row>
      <xdr:rowOff>9525</xdr:rowOff>
    </xdr:from>
    <xdr:to>
      <xdr:col>5</xdr:col>
      <xdr:colOff>914400</xdr:colOff>
      <xdr:row>3358</xdr:row>
      <xdr:rowOff>301625</xdr:rowOff>
    </xdr:to>
    <xdr:graphicFrame macro="">
      <xdr:nvGraphicFramePr>
        <xdr:cNvPr id="338" name="Gráfico 12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7</xdr:col>
      <xdr:colOff>0</xdr:colOff>
      <xdr:row>3348</xdr:row>
      <xdr:rowOff>0</xdr:rowOff>
    </xdr:from>
    <xdr:to>
      <xdr:col>13</xdr:col>
      <xdr:colOff>0</xdr:colOff>
      <xdr:row>3358</xdr:row>
      <xdr:rowOff>295275</xdr:rowOff>
    </xdr:to>
    <xdr:graphicFrame macro="">
      <xdr:nvGraphicFramePr>
        <xdr:cNvPr id="346" name="Gráfico 8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952500</xdr:colOff>
      <xdr:row>3403</xdr:row>
      <xdr:rowOff>23811</xdr:rowOff>
    </xdr:from>
    <xdr:to>
      <xdr:col>12</xdr:col>
      <xdr:colOff>981075</xdr:colOff>
      <xdr:row>3417</xdr:row>
      <xdr:rowOff>3174</xdr:rowOff>
    </xdr:to>
    <xdr:graphicFrame macro="">
      <xdr:nvGraphicFramePr>
        <xdr:cNvPr id="350" name="Gráfico 9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936625</xdr:colOff>
      <xdr:row>3418</xdr:row>
      <xdr:rowOff>285750</xdr:rowOff>
    </xdr:from>
    <xdr:to>
      <xdr:col>13</xdr:col>
      <xdr:colOff>11906</xdr:colOff>
      <xdr:row>3432</xdr:row>
      <xdr:rowOff>285750</xdr:rowOff>
    </xdr:to>
    <xdr:graphicFrame macro="">
      <xdr:nvGraphicFramePr>
        <xdr:cNvPr id="351" name="Gráfico 10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873125</xdr:colOff>
      <xdr:row>3438</xdr:row>
      <xdr:rowOff>15875</xdr:rowOff>
    </xdr:from>
    <xdr:to>
      <xdr:col>12</xdr:col>
      <xdr:colOff>990600</xdr:colOff>
      <xdr:row>3451</xdr:row>
      <xdr:rowOff>301624</xdr:rowOff>
    </xdr:to>
    <xdr:graphicFrame macro="">
      <xdr:nvGraphicFramePr>
        <xdr:cNvPr id="352" name="Gráfico 11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</xdr:colOff>
      <xdr:row>3361</xdr:row>
      <xdr:rowOff>0</xdr:rowOff>
    </xdr:from>
    <xdr:to>
      <xdr:col>5</xdr:col>
      <xdr:colOff>914401</xdr:colOff>
      <xdr:row>3372</xdr:row>
      <xdr:rowOff>0</xdr:rowOff>
    </xdr:to>
    <xdr:graphicFrame macro="">
      <xdr:nvGraphicFramePr>
        <xdr:cNvPr id="353" name="Gráfico 8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53577</xdr:colOff>
      <xdr:row>2264</xdr:row>
      <xdr:rowOff>301227</xdr:rowOff>
    </xdr:from>
    <xdr:to>
      <xdr:col>7</xdr:col>
      <xdr:colOff>47626</xdr:colOff>
      <xdr:row>2274</xdr:row>
      <xdr:rowOff>276225</xdr:rowOff>
    </xdr:to>
    <xdr:graphicFrame macro="">
      <xdr:nvGraphicFramePr>
        <xdr:cNvPr id="349" name="Gráfico 348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61" name="Conector recto 360">
          <a:extLst>
            <a:ext uri="{FF2B5EF4-FFF2-40B4-BE49-F238E27FC236}">
              <a16:creationId xmlns="" xmlns:a16="http://schemas.microsoft.com/office/drawing/2014/main" id="{E524C59D-DA53-49D3-BEFD-2A709FE35CA3}"/>
            </a:ext>
          </a:extLst>
        </xdr:cNvPr>
        <xdr:cNvCxnSpPr/>
      </xdr:nvCxnSpPr>
      <xdr:spPr>
        <a:xfrm>
          <a:off x="995014" y="5676900"/>
          <a:ext cx="9443026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465134</xdr:colOff>
      <xdr:row>96</xdr:row>
      <xdr:rowOff>152400</xdr:rowOff>
    </xdr:from>
    <xdr:to>
      <xdr:col>7</xdr:col>
      <xdr:colOff>796921</xdr:colOff>
      <xdr:row>109</xdr:row>
      <xdr:rowOff>95250</xdr:rowOff>
    </xdr:to>
    <xdr:pic>
      <xdr:nvPicPr>
        <xdr:cNvPr id="362" name="Picture 2" descr="Identificador Junta color">
          <a:extLst>
            <a:ext uri="{FF2B5EF4-FFF2-40B4-BE49-F238E27FC236}">
              <a16:creationId xmlns="" xmlns:a16="http://schemas.microsoft.com/office/drawing/2014/main" id="{02E3C9C0-1268-43E2-9F30-F5A3228F2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2984" y="17125950"/>
          <a:ext cx="2265362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323846</xdr:colOff>
      <xdr:row>56</xdr:row>
      <xdr:rowOff>0</xdr:rowOff>
    </xdr:from>
    <xdr:to>
      <xdr:col>10</xdr:col>
      <xdr:colOff>606421</xdr:colOff>
      <xdr:row>82</xdr:row>
      <xdr:rowOff>63500</xdr:rowOff>
    </xdr:to>
    <xdr:pic>
      <xdr:nvPicPr>
        <xdr:cNvPr id="363" name="Picture 1" descr="ES VIDA">
          <a:extLst>
            <a:ext uri="{FF2B5EF4-FFF2-40B4-BE49-F238E27FC236}">
              <a16:creationId xmlns="" xmlns:a16="http://schemas.microsoft.com/office/drawing/2014/main" id="{AC090BBE-8BF7-49EA-B6CF-EDF65EE8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784" y="10810875"/>
          <a:ext cx="7926387" cy="439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507</xdr:row>
      <xdr:rowOff>0</xdr:rowOff>
    </xdr:from>
    <xdr:to>
      <xdr:col>13</xdr:col>
      <xdr:colOff>847725</xdr:colOff>
      <xdr:row>516</xdr:row>
      <xdr:rowOff>304800</xdr:rowOff>
    </xdr:to>
    <xdr:graphicFrame macro="">
      <xdr:nvGraphicFramePr>
        <xdr:cNvPr id="365" name="Gráfico 364">
          <a:extLst>
            <a:ext uri="{FF2B5EF4-FFF2-40B4-BE49-F238E27FC236}">
              <a16:creationId xmlns="" xmlns:a16="http://schemas.microsoft.com/office/drawing/2014/main" id="{947D84D0-9666-4B3D-90D7-3BA0FF30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5</xdr:col>
      <xdr:colOff>0</xdr:colOff>
      <xdr:row>523</xdr:row>
      <xdr:rowOff>0</xdr:rowOff>
    </xdr:from>
    <xdr:to>
      <xdr:col>12</xdr:col>
      <xdr:colOff>0</xdr:colOff>
      <xdr:row>533</xdr:row>
      <xdr:rowOff>301625</xdr:rowOff>
    </xdr:to>
    <xdr:graphicFrame macro="">
      <xdr:nvGraphicFramePr>
        <xdr:cNvPr id="366" name="Gráfico 365">
          <a:extLst>
            <a:ext uri="{FF2B5EF4-FFF2-40B4-BE49-F238E27FC236}">
              <a16:creationId xmlns="" xmlns:a16="http://schemas.microsoft.com/office/drawing/2014/main" id="{015CF2C5-AEAA-4585-A14F-9FBC9D7A2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5</xdr:col>
      <xdr:colOff>0</xdr:colOff>
      <xdr:row>556</xdr:row>
      <xdr:rowOff>0</xdr:rowOff>
    </xdr:from>
    <xdr:to>
      <xdr:col>12</xdr:col>
      <xdr:colOff>0</xdr:colOff>
      <xdr:row>566</xdr:row>
      <xdr:rowOff>301625</xdr:rowOff>
    </xdr:to>
    <xdr:graphicFrame macro="">
      <xdr:nvGraphicFramePr>
        <xdr:cNvPr id="367" name="Gráfico 366">
          <a:extLst>
            <a:ext uri="{FF2B5EF4-FFF2-40B4-BE49-F238E27FC236}">
              <a16:creationId xmlns="" xmlns:a16="http://schemas.microsoft.com/office/drawing/2014/main" id="{3DD0B1E2-E989-42BA-9AE4-D6458CC31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5</xdr:col>
      <xdr:colOff>0</xdr:colOff>
      <xdr:row>590</xdr:row>
      <xdr:rowOff>0</xdr:rowOff>
    </xdr:from>
    <xdr:to>
      <xdr:col>12</xdr:col>
      <xdr:colOff>0</xdr:colOff>
      <xdr:row>600</xdr:row>
      <xdr:rowOff>301625</xdr:rowOff>
    </xdr:to>
    <xdr:graphicFrame macro="">
      <xdr:nvGraphicFramePr>
        <xdr:cNvPr id="368" name="Gráfico 367">
          <a:extLst>
            <a:ext uri="{FF2B5EF4-FFF2-40B4-BE49-F238E27FC236}">
              <a16:creationId xmlns="" xmlns:a16="http://schemas.microsoft.com/office/drawing/2014/main" id="{F32087B1-3EB4-429A-88E4-78553967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5</xdr:col>
      <xdr:colOff>0</xdr:colOff>
      <xdr:row>626</xdr:row>
      <xdr:rowOff>0</xdr:rowOff>
    </xdr:from>
    <xdr:to>
      <xdr:col>12</xdr:col>
      <xdr:colOff>0</xdr:colOff>
      <xdr:row>636</xdr:row>
      <xdr:rowOff>301625</xdr:rowOff>
    </xdr:to>
    <xdr:graphicFrame macro="">
      <xdr:nvGraphicFramePr>
        <xdr:cNvPr id="369" name="Gráfico 368">
          <a:extLst>
            <a:ext uri="{FF2B5EF4-FFF2-40B4-BE49-F238E27FC236}">
              <a16:creationId xmlns="" xmlns:a16="http://schemas.microsoft.com/office/drawing/2014/main" id="{04BA1127-C4B3-46EE-B803-0467CD5DC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5</xdr:col>
      <xdr:colOff>0</xdr:colOff>
      <xdr:row>660</xdr:row>
      <xdr:rowOff>0</xdr:rowOff>
    </xdr:from>
    <xdr:to>
      <xdr:col>12</xdr:col>
      <xdr:colOff>0</xdr:colOff>
      <xdr:row>670</xdr:row>
      <xdr:rowOff>301625</xdr:rowOff>
    </xdr:to>
    <xdr:graphicFrame macro="">
      <xdr:nvGraphicFramePr>
        <xdr:cNvPr id="370" name="Gráfico 369">
          <a:extLst>
            <a:ext uri="{FF2B5EF4-FFF2-40B4-BE49-F238E27FC236}">
              <a16:creationId xmlns="" xmlns:a16="http://schemas.microsoft.com/office/drawing/2014/main" id="{49C7770E-E695-4DAB-B3BB-EFDA5F9A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5</xdr:col>
      <xdr:colOff>0</xdr:colOff>
      <xdr:row>696</xdr:row>
      <xdr:rowOff>0</xdr:rowOff>
    </xdr:from>
    <xdr:to>
      <xdr:col>12</xdr:col>
      <xdr:colOff>0</xdr:colOff>
      <xdr:row>706</xdr:row>
      <xdr:rowOff>301625</xdr:rowOff>
    </xdr:to>
    <xdr:graphicFrame macro="">
      <xdr:nvGraphicFramePr>
        <xdr:cNvPr id="371" name="Gráfico 370">
          <a:extLst>
            <a:ext uri="{FF2B5EF4-FFF2-40B4-BE49-F238E27FC236}">
              <a16:creationId xmlns="" xmlns:a16="http://schemas.microsoft.com/office/drawing/2014/main" id="{79E84A4D-32E1-4EE7-BE6F-427B85578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5</xdr:col>
      <xdr:colOff>0</xdr:colOff>
      <xdr:row>729</xdr:row>
      <xdr:rowOff>0</xdr:rowOff>
    </xdr:from>
    <xdr:to>
      <xdr:col>12</xdr:col>
      <xdr:colOff>0</xdr:colOff>
      <xdr:row>739</xdr:row>
      <xdr:rowOff>301625</xdr:rowOff>
    </xdr:to>
    <xdr:graphicFrame macro="">
      <xdr:nvGraphicFramePr>
        <xdr:cNvPr id="372" name="Gráfico 371">
          <a:extLst>
            <a:ext uri="{FF2B5EF4-FFF2-40B4-BE49-F238E27FC236}">
              <a16:creationId xmlns="" xmlns:a16="http://schemas.microsoft.com/office/drawing/2014/main" id="{CC4D33D7-1917-4B6E-B701-251D767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5</xdr:col>
      <xdr:colOff>0</xdr:colOff>
      <xdr:row>766</xdr:row>
      <xdr:rowOff>0</xdr:rowOff>
    </xdr:from>
    <xdr:to>
      <xdr:col>12</xdr:col>
      <xdr:colOff>0</xdr:colOff>
      <xdr:row>776</xdr:row>
      <xdr:rowOff>301625</xdr:rowOff>
    </xdr:to>
    <xdr:graphicFrame macro="">
      <xdr:nvGraphicFramePr>
        <xdr:cNvPr id="373" name="Gráfico 372">
          <a:extLst>
            <a:ext uri="{FF2B5EF4-FFF2-40B4-BE49-F238E27FC236}">
              <a16:creationId xmlns="" xmlns:a16="http://schemas.microsoft.com/office/drawing/2014/main" id="{923DB4A4-C265-43C6-B5F6-73D75A125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0</xdr:colOff>
      <xdr:row>541</xdr:row>
      <xdr:rowOff>0</xdr:rowOff>
    </xdr:from>
    <xdr:to>
      <xdr:col>13</xdr:col>
      <xdr:colOff>838200</xdr:colOff>
      <xdr:row>551</xdr:row>
      <xdr:rowOff>0</xdr:rowOff>
    </xdr:to>
    <xdr:graphicFrame macro="">
      <xdr:nvGraphicFramePr>
        <xdr:cNvPr id="374" name="Gráfico 373">
          <a:extLst>
            <a:ext uri="{FF2B5EF4-FFF2-40B4-BE49-F238E27FC236}">
              <a16:creationId xmlns="" xmlns:a16="http://schemas.microsoft.com/office/drawing/2014/main" id="{BA476B8B-4714-4932-8969-A4947E057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0</xdr:colOff>
      <xdr:row>574</xdr:row>
      <xdr:rowOff>0</xdr:rowOff>
    </xdr:from>
    <xdr:to>
      <xdr:col>13</xdr:col>
      <xdr:colOff>825500</xdr:colOff>
      <xdr:row>583</xdr:row>
      <xdr:rowOff>304800</xdr:rowOff>
    </xdr:to>
    <xdr:graphicFrame macro="">
      <xdr:nvGraphicFramePr>
        <xdr:cNvPr id="375" name="Gráfico 374">
          <a:extLst>
            <a:ext uri="{FF2B5EF4-FFF2-40B4-BE49-F238E27FC236}">
              <a16:creationId xmlns="" xmlns:a16="http://schemas.microsoft.com/office/drawing/2014/main" id="{81871234-B316-416A-9FE5-FC218FA5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0</xdr:colOff>
      <xdr:row>608</xdr:row>
      <xdr:rowOff>0</xdr:rowOff>
    </xdr:from>
    <xdr:to>
      <xdr:col>13</xdr:col>
      <xdr:colOff>825500</xdr:colOff>
      <xdr:row>618</xdr:row>
      <xdr:rowOff>9525</xdr:rowOff>
    </xdr:to>
    <xdr:graphicFrame macro="">
      <xdr:nvGraphicFramePr>
        <xdr:cNvPr id="376" name="Gráfico 375">
          <a:extLst>
            <a:ext uri="{FF2B5EF4-FFF2-40B4-BE49-F238E27FC236}">
              <a16:creationId xmlns="" xmlns:a16="http://schemas.microsoft.com/office/drawing/2014/main" id="{1B4479AF-882A-4C63-BC3D-69AE9AEAB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0</xdr:colOff>
      <xdr:row>644</xdr:row>
      <xdr:rowOff>0</xdr:rowOff>
    </xdr:from>
    <xdr:to>
      <xdr:col>13</xdr:col>
      <xdr:colOff>825500</xdr:colOff>
      <xdr:row>653</xdr:row>
      <xdr:rowOff>295275</xdr:rowOff>
    </xdr:to>
    <xdr:graphicFrame macro="">
      <xdr:nvGraphicFramePr>
        <xdr:cNvPr id="377" name="Gráfico 376">
          <a:extLst>
            <a:ext uri="{FF2B5EF4-FFF2-40B4-BE49-F238E27FC236}">
              <a16:creationId xmlns="" xmlns:a16="http://schemas.microsoft.com/office/drawing/2014/main" id="{60213088-C845-43FA-A4F5-6D9CC0B76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0</xdr:colOff>
      <xdr:row>678</xdr:row>
      <xdr:rowOff>0</xdr:rowOff>
    </xdr:from>
    <xdr:to>
      <xdr:col>13</xdr:col>
      <xdr:colOff>825500</xdr:colOff>
      <xdr:row>687</xdr:row>
      <xdr:rowOff>304800</xdr:rowOff>
    </xdr:to>
    <xdr:graphicFrame macro="">
      <xdr:nvGraphicFramePr>
        <xdr:cNvPr id="378" name="Gráfico 377">
          <a:extLst>
            <a:ext uri="{FF2B5EF4-FFF2-40B4-BE49-F238E27FC236}">
              <a16:creationId xmlns="" xmlns:a16="http://schemas.microsoft.com/office/drawing/2014/main" id="{A71A6758-47BC-45CC-80C4-C614D6452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0</xdr:colOff>
      <xdr:row>714</xdr:row>
      <xdr:rowOff>0</xdr:rowOff>
    </xdr:from>
    <xdr:to>
      <xdr:col>13</xdr:col>
      <xdr:colOff>825500</xdr:colOff>
      <xdr:row>723</xdr:row>
      <xdr:rowOff>0</xdr:rowOff>
    </xdr:to>
    <xdr:graphicFrame macro="">
      <xdr:nvGraphicFramePr>
        <xdr:cNvPr id="379" name="Gráfico 378">
          <a:extLst>
            <a:ext uri="{FF2B5EF4-FFF2-40B4-BE49-F238E27FC236}">
              <a16:creationId xmlns="" xmlns:a16="http://schemas.microsoft.com/office/drawing/2014/main" id="{AD9E2E8A-96BC-4D61-8430-9F8E25493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0</xdr:colOff>
      <xdr:row>747</xdr:row>
      <xdr:rowOff>0</xdr:rowOff>
    </xdr:from>
    <xdr:to>
      <xdr:col>13</xdr:col>
      <xdr:colOff>825500</xdr:colOff>
      <xdr:row>756</xdr:row>
      <xdr:rowOff>295275</xdr:rowOff>
    </xdr:to>
    <xdr:graphicFrame macro="">
      <xdr:nvGraphicFramePr>
        <xdr:cNvPr id="380" name="Gráfico 379">
          <a:extLst>
            <a:ext uri="{FF2B5EF4-FFF2-40B4-BE49-F238E27FC236}">
              <a16:creationId xmlns="" xmlns:a16="http://schemas.microsoft.com/office/drawing/2014/main" id="{4F6139ED-D415-4E46-B92B-53EFCABAE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0</xdr:colOff>
      <xdr:row>784</xdr:row>
      <xdr:rowOff>0</xdr:rowOff>
    </xdr:from>
    <xdr:to>
      <xdr:col>13</xdr:col>
      <xdr:colOff>825500</xdr:colOff>
      <xdr:row>793</xdr:row>
      <xdr:rowOff>295275</xdr:rowOff>
    </xdr:to>
    <xdr:graphicFrame macro="">
      <xdr:nvGraphicFramePr>
        <xdr:cNvPr id="381" name="Gráfico 380">
          <a:extLst>
            <a:ext uri="{FF2B5EF4-FFF2-40B4-BE49-F238E27FC236}">
              <a16:creationId xmlns="" xmlns:a16="http://schemas.microsoft.com/office/drawing/2014/main" id="{AF0A5A52-5A60-4502-B181-B8DD41CEF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47625</xdr:colOff>
      <xdr:row>882</xdr:row>
      <xdr:rowOff>27780</xdr:rowOff>
    </xdr:from>
    <xdr:to>
      <xdr:col>5</xdr:col>
      <xdr:colOff>0</xdr:colOff>
      <xdr:row>892</xdr:row>
      <xdr:rowOff>24210</xdr:rowOff>
    </xdr:to>
    <xdr:graphicFrame macro="">
      <xdr:nvGraphicFramePr>
        <xdr:cNvPr id="382" name="Gráfico 381">
          <a:extLst>
            <a:ext uri="{FF2B5EF4-FFF2-40B4-BE49-F238E27FC236}">
              <a16:creationId xmlns="" xmlns:a16="http://schemas.microsoft.com/office/drawing/2014/main" id="{435AEF07-F320-4652-89A3-6EF2DB747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7</xdr:col>
      <xdr:colOff>11907</xdr:colOff>
      <xdr:row>882</xdr:row>
      <xdr:rowOff>0</xdr:rowOff>
    </xdr:from>
    <xdr:to>
      <xdr:col>12</xdr:col>
      <xdr:colOff>976313</xdr:colOff>
      <xdr:row>892</xdr:row>
      <xdr:rowOff>8335</xdr:rowOff>
    </xdr:to>
    <xdr:graphicFrame macro="">
      <xdr:nvGraphicFramePr>
        <xdr:cNvPr id="383" name="Gráfico 382">
          <a:extLst>
            <a:ext uri="{FF2B5EF4-FFF2-40B4-BE49-F238E27FC236}">
              <a16:creationId xmlns="" xmlns:a16="http://schemas.microsoft.com/office/drawing/2014/main" id="{EEA9DF86-B3F9-4E1F-A22E-4812E398A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38099</xdr:colOff>
      <xdr:row>919</xdr:row>
      <xdr:rowOff>59530</xdr:rowOff>
    </xdr:from>
    <xdr:to>
      <xdr:col>5</xdr:col>
      <xdr:colOff>0</xdr:colOff>
      <xdr:row>929</xdr:row>
      <xdr:rowOff>9525</xdr:rowOff>
    </xdr:to>
    <xdr:graphicFrame macro="">
      <xdr:nvGraphicFramePr>
        <xdr:cNvPr id="386" name="Gráfico 385">
          <a:extLst>
            <a:ext uri="{FF2B5EF4-FFF2-40B4-BE49-F238E27FC236}">
              <a16:creationId xmlns="" xmlns:a16="http://schemas.microsoft.com/office/drawing/2014/main" id="{04F64CC4-ACC9-4CCF-8392-969F157A2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7</xdr:col>
      <xdr:colOff>24607</xdr:colOff>
      <xdr:row>919</xdr:row>
      <xdr:rowOff>28575</xdr:rowOff>
    </xdr:from>
    <xdr:to>
      <xdr:col>12</xdr:col>
      <xdr:colOff>989013</xdr:colOff>
      <xdr:row>929</xdr:row>
      <xdr:rowOff>36910</xdr:rowOff>
    </xdr:to>
    <xdr:graphicFrame macro="">
      <xdr:nvGraphicFramePr>
        <xdr:cNvPr id="387" name="Gráfico 386">
          <a:extLst>
            <a:ext uri="{FF2B5EF4-FFF2-40B4-BE49-F238E27FC236}">
              <a16:creationId xmlns="" xmlns:a16="http://schemas.microsoft.com/office/drawing/2014/main" id="{5B57AC1A-7E6E-490E-9DE3-212406219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47624</xdr:colOff>
      <xdr:row>949</xdr:row>
      <xdr:rowOff>43655</xdr:rowOff>
    </xdr:from>
    <xdr:to>
      <xdr:col>4</xdr:col>
      <xdr:colOff>1015999</xdr:colOff>
      <xdr:row>959</xdr:row>
      <xdr:rowOff>40085</xdr:rowOff>
    </xdr:to>
    <xdr:graphicFrame macro="">
      <xdr:nvGraphicFramePr>
        <xdr:cNvPr id="388" name="Gráfico 387">
          <a:extLst>
            <a:ext uri="{FF2B5EF4-FFF2-40B4-BE49-F238E27FC236}">
              <a16:creationId xmlns="" xmlns:a16="http://schemas.microsoft.com/office/drawing/2014/main" id="{B6BFC662-C251-46E2-82E7-68D939A6A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7</xdr:col>
      <xdr:colOff>27782</xdr:colOff>
      <xdr:row>949</xdr:row>
      <xdr:rowOff>15875</xdr:rowOff>
    </xdr:from>
    <xdr:to>
      <xdr:col>12</xdr:col>
      <xdr:colOff>992188</xdr:colOff>
      <xdr:row>959</xdr:row>
      <xdr:rowOff>24210</xdr:rowOff>
    </xdr:to>
    <xdr:graphicFrame macro="">
      <xdr:nvGraphicFramePr>
        <xdr:cNvPr id="389" name="Gráfico 388">
          <a:extLst>
            <a:ext uri="{FF2B5EF4-FFF2-40B4-BE49-F238E27FC236}">
              <a16:creationId xmlns="" xmlns:a16="http://schemas.microsoft.com/office/drawing/2014/main" id="{30CFE237-5A62-4E30-99E7-77EEF5817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0</xdr:colOff>
      <xdr:row>989</xdr:row>
      <xdr:rowOff>43655</xdr:rowOff>
    </xdr:from>
    <xdr:to>
      <xdr:col>4</xdr:col>
      <xdr:colOff>1015999</xdr:colOff>
      <xdr:row>999</xdr:row>
      <xdr:rowOff>0</xdr:rowOff>
    </xdr:to>
    <xdr:graphicFrame macro="">
      <xdr:nvGraphicFramePr>
        <xdr:cNvPr id="390" name="Gráfico 389">
          <a:extLst>
            <a:ext uri="{FF2B5EF4-FFF2-40B4-BE49-F238E27FC236}">
              <a16:creationId xmlns="" xmlns:a16="http://schemas.microsoft.com/office/drawing/2014/main" id="{06925E61-C68A-45EE-A6E4-BEB30FF5F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7</xdr:col>
      <xdr:colOff>11907</xdr:colOff>
      <xdr:row>989</xdr:row>
      <xdr:rowOff>0</xdr:rowOff>
    </xdr:from>
    <xdr:to>
      <xdr:col>12</xdr:col>
      <xdr:colOff>976313</xdr:colOff>
      <xdr:row>999</xdr:row>
      <xdr:rowOff>8335</xdr:rowOff>
    </xdr:to>
    <xdr:graphicFrame macro="">
      <xdr:nvGraphicFramePr>
        <xdr:cNvPr id="391" name="Gráfico 390">
          <a:extLst>
            <a:ext uri="{FF2B5EF4-FFF2-40B4-BE49-F238E27FC236}">
              <a16:creationId xmlns="" xmlns:a16="http://schemas.microsoft.com/office/drawing/2014/main" id="{663D9527-2F84-459E-A390-5A7D809A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47624</xdr:colOff>
      <xdr:row>1019</xdr:row>
      <xdr:rowOff>43655</xdr:rowOff>
    </xdr:from>
    <xdr:to>
      <xdr:col>4</xdr:col>
      <xdr:colOff>1015999</xdr:colOff>
      <xdr:row>1028</xdr:row>
      <xdr:rowOff>304800</xdr:rowOff>
    </xdr:to>
    <xdr:graphicFrame macro="">
      <xdr:nvGraphicFramePr>
        <xdr:cNvPr id="392" name="Gráfico 391">
          <a:extLst>
            <a:ext uri="{FF2B5EF4-FFF2-40B4-BE49-F238E27FC236}">
              <a16:creationId xmlns="" xmlns:a16="http://schemas.microsoft.com/office/drawing/2014/main" id="{B7C0D4E0-E505-49BC-8F56-26360187A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7</xdr:col>
      <xdr:colOff>19050</xdr:colOff>
      <xdr:row>1019</xdr:row>
      <xdr:rowOff>0</xdr:rowOff>
    </xdr:from>
    <xdr:to>
      <xdr:col>13</xdr:col>
      <xdr:colOff>7938</xdr:colOff>
      <xdr:row>1029</xdr:row>
      <xdr:rowOff>8335</xdr:rowOff>
    </xdr:to>
    <xdr:graphicFrame macro="">
      <xdr:nvGraphicFramePr>
        <xdr:cNvPr id="393" name="Gráfico 392">
          <a:extLst>
            <a:ext uri="{FF2B5EF4-FFF2-40B4-BE49-F238E27FC236}">
              <a16:creationId xmlns="" xmlns:a16="http://schemas.microsoft.com/office/drawing/2014/main" id="{64E5F99E-221E-4D5F-A5F7-6C46838D6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31750</xdr:colOff>
      <xdr:row>1059</xdr:row>
      <xdr:rowOff>11905</xdr:rowOff>
    </xdr:from>
    <xdr:to>
      <xdr:col>4</xdr:col>
      <xdr:colOff>1016000</xdr:colOff>
      <xdr:row>1069</xdr:row>
      <xdr:rowOff>8335</xdr:rowOff>
    </xdr:to>
    <xdr:graphicFrame macro="">
      <xdr:nvGraphicFramePr>
        <xdr:cNvPr id="394" name="Gráfico 393">
          <a:extLst>
            <a:ext uri="{FF2B5EF4-FFF2-40B4-BE49-F238E27FC236}">
              <a16:creationId xmlns="" xmlns:a16="http://schemas.microsoft.com/office/drawing/2014/main" id="{48CEB9C5-1359-47C9-9849-B946EF7C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7</xdr:col>
      <xdr:colOff>27782</xdr:colOff>
      <xdr:row>1059</xdr:row>
      <xdr:rowOff>0</xdr:rowOff>
    </xdr:from>
    <xdr:to>
      <xdr:col>12</xdr:col>
      <xdr:colOff>992188</xdr:colOff>
      <xdr:row>1069</xdr:row>
      <xdr:rowOff>8335</xdr:rowOff>
    </xdr:to>
    <xdr:graphicFrame macro="">
      <xdr:nvGraphicFramePr>
        <xdr:cNvPr id="395" name="Gráfico 394">
          <a:extLst>
            <a:ext uri="{FF2B5EF4-FFF2-40B4-BE49-F238E27FC236}">
              <a16:creationId xmlns="" xmlns:a16="http://schemas.microsoft.com/office/drawing/2014/main" id="{B7712A97-1BC5-42B3-AC37-740D475DE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47624</xdr:colOff>
      <xdr:row>1089</xdr:row>
      <xdr:rowOff>43655</xdr:rowOff>
    </xdr:from>
    <xdr:to>
      <xdr:col>4</xdr:col>
      <xdr:colOff>1015999</xdr:colOff>
      <xdr:row>1099</xdr:row>
      <xdr:rowOff>9525</xdr:rowOff>
    </xdr:to>
    <xdr:graphicFrame macro="">
      <xdr:nvGraphicFramePr>
        <xdr:cNvPr id="396" name="Gráfico 395">
          <a:extLst>
            <a:ext uri="{FF2B5EF4-FFF2-40B4-BE49-F238E27FC236}">
              <a16:creationId xmlns="" xmlns:a16="http://schemas.microsoft.com/office/drawing/2014/main" id="{1AEB8D27-3462-4155-9B53-731F9F766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7</xdr:col>
      <xdr:colOff>11907</xdr:colOff>
      <xdr:row>1089</xdr:row>
      <xdr:rowOff>0</xdr:rowOff>
    </xdr:from>
    <xdr:to>
      <xdr:col>12</xdr:col>
      <xdr:colOff>976313</xdr:colOff>
      <xdr:row>1099</xdr:row>
      <xdr:rowOff>8335</xdr:rowOff>
    </xdr:to>
    <xdr:graphicFrame macro="">
      <xdr:nvGraphicFramePr>
        <xdr:cNvPr id="397" name="Gráfico 396">
          <a:extLst>
            <a:ext uri="{FF2B5EF4-FFF2-40B4-BE49-F238E27FC236}">
              <a16:creationId xmlns="" xmlns:a16="http://schemas.microsoft.com/office/drawing/2014/main" id="{B27ED359-B345-4AB0-92D1-C38D3E822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19049</xdr:colOff>
      <xdr:row>1229</xdr:row>
      <xdr:rowOff>21430</xdr:rowOff>
    </xdr:from>
    <xdr:to>
      <xdr:col>4</xdr:col>
      <xdr:colOff>1015999</xdr:colOff>
      <xdr:row>1238</xdr:row>
      <xdr:rowOff>304800</xdr:rowOff>
    </xdr:to>
    <xdr:graphicFrame macro="">
      <xdr:nvGraphicFramePr>
        <xdr:cNvPr id="398" name="Gráfico 397">
          <a:extLst>
            <a:ext uri="{FF2B5EF4-FFF2-40B4-BE49-F238E27FC236}">
              <a16:creationId xmlns="" xmlns:a16="http://schemas.microsoft.com/office/drawing/2014/main" id="{21A7AB9E-1BC9-440B-AC63-0B860205B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7</xdr:col>
      <xdr:colOff>27782</xdr:colOff>
      <xdr:row>1228</xdr:row>
      <xdr:rowOff>301625</xdr:rowOff>
    </xdr:from>
    <xdr:to>
      <xdr:col>12</xdr:col>
      <xdr:colOff>992188</xdr:colOff>
      <xdr:row>1238</xdr:row>
      <xdr:rowOff>309960</xdr:rowOff>
    </xdr:to>
    <xdr:graphicFrame macro="">
      <xdr:nvGraphicFramePr>
        <xdr:cNvPr id="399" name="Gráfico 398">
          <a:extLst>
            <a:ext uri="{FF2B5EF4-FFF2-40B4-BE49-F238E27FC236}">
              <a16:creationId xmlns="" xmlns:a16="http://schemas.microsoft.com/office/drawing/2014/main" id="{46C00FC0-A91A-4DF4-9B17-2FB60E64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31749</xdr:colOff>
      <xdr:row>1199</xdr:row>
      <xdr:rowOff>27780</xdr:rowOff>
    </xdr:from>
    <xdr:to>
      <xdr:col>5</xdr:col>
      <xdr:colOff>3174</xdr:colOff>
      <xdr:row>1208</xdr:row>
      <xdr:rowOff>304800</xdr:rowOff>
    </xdr:to>
    <xdr:graphicFrame macro="">
      <xdr:nvGraphicFramePr>
        <xdr:cNvPr id="400" name="Gráfico 399">
          <a:extLst>
            <a:ext uri="{FF2B5EF4-FFF2-40B4-BE49-F238E27FC236}">
              <a16:creationId xmlns="" xmlns:a16="http://schemas.microsoft.com/office/drawing/2014/main" id="{62534649-D2A7-4AF8-A569-D3B9FAFDB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6</xdr:col>
      <xdr:colOff>1012032</xdr:colOff>
      <xdr:row>1199</xdr:row>
      <xdr:rowOff>0</xdr:rowOff>
    </xdr:from>
    <xdr:to>
      <xdr:col>12</xdr:col>
      <xdr:colOff>960438</xdr:colOff>
      <xdr:row>1209</xdr:row>
      <xdr:rowOff>8335</xdr:rowOff>
    </xdr:to>
    <xdr:graphicFrame macro="">
      <xdr:nvGraphicFramePr>
        <xdr:cNvPr id="401" name="Gráfico 400">
          <a:extLst>
            <a:ext uri="{FF2B5EF4-FFF2-40B4-BE49-F238E27FC236}">
              <a16:creationId xmlns="" xmlns:a16="http://schemas.microsoft.com/office/drawing/2014/main" id="{9576EF3E-0B1E-4B8B-9165-00CF85F9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19050</xdr:colOff>
      <xdr:row>1159</xdr:row>
      <xdr:rowOff>43655</xdr:rowOff>
    </xdr:from>
    <xdr:to>
      <xdr:col>4</xdr:col>
      <xdr:colOff>1016000</xdr:colOff>
      <xdr:row>1169</xdr:row>
      <xdr:rowOff>9525</xdr:rowOff>
    </xdr:to>
    <xdr:graphicFrame macro="">
      <xdr:nvGraphicFramePr>
        <xdr:cNvPr id="402" name="Gráfico 401">
          <a:extLst>
            <a:ext uri="{FF2B5EF4-FFF2-40B4-BE49-F238E27FC236}">
              <a16:creationId xmlns="" xmlns:a16="http://schemas.microsoft.com/office/drawing/2014/main" id="{7CB3B9DF-01EF-4C08-98C7-DE03A0F85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7</xdr:col>
      <xdr:colOff>11907</xdr:colOff>
      <xdr:row>1159</xdr:row>
      <xdr:rowOff>47625</xdr:rowOff>
    </xdr:from>
    <xdr:to>
      <xdr:col>12</xdr:col>
      <xdr:colOff>976313</xdr:colOff>
      <xdr:row>1169</xdr:row>
      <xdr:rowOff>19050</xdr:rowOff>
    </xdr:to>
    <xdr:graphicFrame macro="">
      <xdr:nvGraphicFramePr>
        <xdr:cNvPr id="403" name="Gráfico 402">
          <a:extLst>
            <a:ext uri="{FF2B5EF4-FFF2-40B4-BE49-F238E27FC236}">
              <a16:creationId xmlns="" xmlns:a16="http://schemas.microsoft.com/office/drawing/2014/main" id="{40591417-F6E3-43CF-BC09-69A0975C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47624</xdr:colOff>
      <xdr:row>1129</xdr:row>
      <xdr:rowOff>43655</xdr:rowOff>
    </xdr:from>
    <xdr:to>
      <xdr:col>5</xdr:col>
      <xdr:colOff>19050</xdr:colOff>
      <xdr:row>1139</xdr:row>
      <xdr:rowOff>40085</xdr:rowOff>
    </xdr:to>
    <xdr:graphicFrame macro="">
      <xdr:nvGraphicFramePr>
        <xdr:cNvPr id="404" name="Gráfico 403">
          <a:extLst>
            <a:ext uri="{FF2B5EF4-FFF2-40B4-BE49-F238E27FC236}">
              <a16:creationId xmlns="" xmlns:a16="http://schemas.microsoft.com/office/drawing/2014/main" id="{D5197A84-B10C-4880-9BED-9E316F00A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7</xdr:col>
      <xdr:colOff>27782</xdr:colOff>
      <xdr:row>1129</xdr:row>
      <xdr:rowOff>31750</xdr:rowOff>
    </xdr:from>
    <xdr:to>
      <xdr:col>12</xdr:col>
      <xdr:colOff>992188</xdr:colOff>
      <xdr:row>1139</xdr:row>
      <xdr:rowOff>40085</xdr:rowOff>
    </xdr:to>
    <xdr:graphicFrame macro="">
      <xdr:nvGraphicFramePr>
        <xdr:cNvPr id="405" name="Gráfico 404">
          <a:extLst>
            <a:ext uri="{FF2B5EF4-FFF2-40B4-BE49-F238E27FC236}">
              <a16:creationId xmlns="" xmlns:a16="http://schemas.microsoft.com/office/drawing/2014/main" id="{31BD32CF-8C01-4699-A31C-7AA64F9B7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129</xdr:row>
      <xdr:rowOff>19049</xdr:rowOff>
    </xdr:from>
    <xdr:to>
      <xdr:col>14</xdr:col>
      <xdr:colOff>9525</xdr:colOff>
      <xdr:row>267</xdr:row>
      <xdr:rowOff>9524</xdr:rowOff>
    </xdr:to>
    <xdr:pic>
      <xdr:nvPicPr>
        <xdr:cNvPr id="161" name="Imagen 160">
          <a:extLst>
            <a:ext uri="{FF2B5EF4-FFF2-40B4-BE49-F238E27FC236}">
              <a16:creationId xmlns="" xmlns:a16="http://schemas.microsoft.com/office/drawing/2014/main" id="{F6BFB008-4DA0-4952-94F5-80F076BF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93449"/>
          <a:ext cx="14182725" cy="22336125"/>
        </a:xfrm>
        <a:prstGeom prst="rect">
          <a:avLst/>
        </a:prstGeom>
      </xdr:spPr>
    </xdr:pic>
    <xdr:clientData/>
  </xdr:twoCellAnchor>
  <xdr:twoCellAnchor>
    <xdr:from>
      <xdr:col>6</xdr:col>
      <xdr:colOff>990600</xdr:colOff>
      <xdr:row>1283</xdr:row>
      <xdr:rowOff>13607</xdr:rowOff>
    </xdr:from>
    <xdr:to>
      <xdr:col>12</xdr:col>
      <xdr:colOff>990600</xdr:colOff>
      <xdr:row>1293</xdr:row>
      <xdr:rowOff>295274</xdr:rowOff>
    </xdr:to>
    <xdr:graphicFrame macro="">
      <xdr:nvGraphicFramePr>
        <xdr:cNvPr id="337" name="Gráfico 336">
          <a:extLst>
            <a:ext uri="{FF2B5EF4-FFF2-40B4-BE49-F238E27FC236}">
              <a16:creationId xmlns="" xmlns:a16="http://schemas.microsoft.com/office/drawing/2014/main" id="{EFA30ADA-77A4-4A3C-8039-F82C0565A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0</xdr:colOff>
      <xdr:row>1283</xdr:row>
      <xdr:rowOff>13607</xdr:rowOff>
    </xdr:from>
    <xdr:to>
      <xdr:col>5</xdr:col>
      <xdr:colOff>123825</xdr:colOff>
      <xdr:row>1293</xdr:row>
      <xdr:rowOff>295275</xdr:rowOff>
    </xdr:to>
    <xdr:graphicFrame macro="">
      <xdr:nvGraphicFramePr>
        <xdr:cNvPr id="339" name="Gráfico 338">
          <a:extLst>
            <a:ext uri="{FF2B5EF4-FFF2-40B4-BE49-F238E27FC236}">
              <a16:creationId xmlns="" xmlns:a16="http://schemas.microsoft.com/office/drawing/2014/main" id="{1A918F5E-3582-4E22-9A66-738DE824D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6</xdr:col>
      <xdr:colOff>1000125</xdr:colOff>
      <xdr:row>1350</xdr:row>
      <xdr:rowOff>0</xdr:rowOff>
    </xdr:from>
    <xdr:to>
      <xdr:col>13</xdr:col>
      <xdr:colOff>0</xdr:colOff>
      <xdr:row>1360</xdr:row>
      <xdr:rowOff>295275</xdr:rowOff>
    </xdr:to>
    <xdr:graphicFrame macro="">
      <xdr:nvGraphicFramePr>
        <xdr:cNvPr id="340" name="Gráfico 339">
          <a:extLst>
            <a:ext uri="{FF2B5EF4-FFF2-40B4-BE49-F238E27FC236}">
              <a16:creationId xmlns="" xmlns:a16="http://schemas.microsoft.com/office/drawing/2014/main" id="{797D73EB-6EF7-4FB9-B633-39BEB5628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0</xdr:colOff>
      <xdr:row>1350</xdr:row>
      <xdr:rowOff>0</xdr:rowOff>
    </xdr:from>
    <xdr:to>
      <xdr:col>5</xdr:col>
      <xdr:colOff>133350</xdr:colOff>
      <xdr:row>1360</xdr:row>
      <xdr:rowOff>295275</xdr:rowOff>
    </xdr:to>
    <xdr:graphicFrame macro="">
      <xdr:nvGraphicFramePr>
        <xdr:cNvPr id="341" name="Gráfico 340">
          <a:extLst>
            <a:ext uri="{FF2B5EF4-FFF2-40B4-BE49-F238E27FC236}">
              <a16:creationId xmlns="" xmlns:a16="http://schemas.microsoft.com/office/drawing/2014/main" id="{28FDF373-5628-49A1-B071-A206E1F3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7</xdr:col>
      <xdr:colOff>0</xdr:colOff>
      <xdr:row>1420</xdr:row>
      <xdr:rowOff>0</xdr:rowOff>
    </xdr:from>
    <xdr:to>
      <xdr:col>12</xdr:col>
      <xdr:colOff>990600</xdr:colOff>
      <xdr:row>1430</xdr:row>
      <xdr:rowOff>304799</xdr:rowOff>
    </xdr:to>
    <xdr:graphicFrame macro="">
      <xdr:nvGraphicFramePr>
        <xdr:cNvPr id="342" name="Gráfico 341">
          <a:extLst>
            <a:ext uri="{FF2B5EF4-FFF2-40B4-BE49-F238E27FC236}">
              <a16:creationId xmlns="" xmlns:a16="http://schemas.microsoft.com/office/drawing/2014/main" id="{F8B151C0-04E5-4DA0-B9FD-9ED55AE4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0</xdr:colOff>
      <xdr:row>1420</xdr:row>
      <xdr:rowOff>0</xdr:rowOff>
    </xdr:from>
    <xdr:to>
      <xdr:col>5</xdr:col>
      <xdr:colOff>76200</xdr:colOff>
      <xdr:row>1430</xdr:row>
      <xdr:rowOff>295275</xdr:rowOff>
    </xdr:to>
    <xdr:graphicFrame macro="">
      <xdr:nvGraphicFramePr>
        <xdr:cNvPr id="343" name="Gráfico 342">
          <a:extLst>
            <a:ext uri="{FF2B5EF4-FFF2-40B4-BE49-F238E27FC236}">
              <a16:creationId xmlns="" xmlns:a16="http://schemas.microsoft.com/office/drawing/2014/main" id="{44D2EF22-3844-4526-91B8-32127FEC8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7</xdr:col>
      <xdr:colOff>9525</xdr:colOff>
      <xdr:row>1490</xdr:row>
      <xdr:rowOff>0</xdr:rowOff>
    </xdr:from>
    <xdr:to>
      <xdr:col>13</xdr:col>
      <xdr:colOff>47625</xdr:colOff>
      <xdr:row>1500</xdr:row>
      <xdr:rowOff>295275</xdr:rowOff>
    </xdr:to>
    <xdr:graphicFrame macro="">
      <xdr:nvGraphicFramePr>
        <xdr:cNvPr id="364" name="Gráfico 363">
          <a:extLst>
            <a:ext uri="{FF2B5EF4-FFF2-40B4-BE49-F238E27FC236}">
              <a16:creationId xmlns="" xmlns:a16="http://schemas.microsoft.com/office/drawing/2014/main" id="{883DAAE7-F7FD-4C3B-B2FE-FA49FFC05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0</xdr:colOff>
      <xdr:row>1490</xdr:row>
      <xdr:rowOff>0</xdr:rowOff>
    </xdr:from>
    <xdr:to>
      <xdr:col>5</xdr:col>
      <xdr:colOff>123824</xdr:colOff>
      <xdr:row>1500</xdr:row>
      <xdr:rowOff>295275</xdr:rowOff>
    </xdr:to>
    <xdr:graphicFrame macro="">
      <xdr:nvGraphicFramePr>
        <xdr:cNvPr id="384" name="Gráfico 383">
          <a:extLst>
            <a:ext uri="{FF2B5EF4-FFF2-40B4-BE49-F238E27FC236}">
              <a16:creationId xmlns="" xmlns:a16="http://schemas.microsoft.com/office/drawing/2014/main" id="{98C2B72A-4D0F-4F1E-8AEC-2515FF453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6</xdr:col>
      <xdr:colOff>966108</xdr:colOff>
      <xdr:row>1560</xdr:row>
      <xdr:rowOff>0</xdr:rowOff>
    </xdr:from>
    <xdr:to>
      <xdr:col>13</xdr:col>
      <xdr:colOff>9525</xdr:colOff>
      <xdr:row>1570</xdr:row>
      <xdr:rowOff>276225</xdr:rowOff>
    </xdr:to>
    <xdr:graphicFrame macro="">
      <xdr:nvGraphicFramePr>
        <xdr:cNvPr id="385" name="Gráfico 384">
          <a:extLst>
            <a:ext uri="{FF2B5EF4-FFF2-40B4-BE49-F238E27FC236}">
              <a16:creationId xmlns="" xmlns:a16="http://schemas.microsoft.com/office/drawing/2014/main" id="{0DD1ECEA-B361-4241-804C-6039E0F7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0</xdr:colOff>
      <xdr:row>1560</xdr:row>
      <xdr:rowOff>0</xdr:rowOff>
    </xdr:from>
    <xdr:to>
      <xdr:col>5</xdr:col>
      <xdr:colOff>133350</xdr:colOff>
      <xdr:row>1570</xdr:row>
      <xdr:rowOff>295275</xdr:rowOff>
    </xdr:to>
    <xdr:graphicFrame macro="">
      <xdr:nvGraphicFramePr>
        <xdr:cNvPr id="406" name="Gráfico 405">
          <a:extLst>
            <a:ext uri="{FF2B5EF4-FFF2-40B4-BE49-F238E27FC236}">
              <a16:creationId xmlns="" xmlns:a16="http://schemas.microsoft.com/office/drawing/2014/main" id="{BA1B1E13-159C-464A-8CC3-FBC6DFFCB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6</xdr:col>
      <xdr:colOff>937533</xdr:colOff>
      <xdr:row>1629</xdr:row>
      <xdr:rowOff>257176</xdr:rowOff>
    </xdr:from>
    <xdr:to>
      <xdr:col>12</xdr:col>
      <xdr:colOff>971550</xdr:colOff>
      <xdr:row>1640</xdr:row>
      <xdr:rowOff>295275</xdr:rowOff>
    </xdr:to>
    <xdr:graphicFrame macro="">
      <xdr:nvGraphicFramePr>
        <xdr:cNvPr id="407" name="Gráfico 406">
          <a:extLst>
            <a:ext uri="{FF2B5EF4-FFF2-40B4-BE49-F238E27FC236}">
              <a16:creationId xmlns="" xmlns:a16="http://schemas.microsoft.com/office/drawing/2014/main" id="{DC6374F1-59DA-4DE5-8114-148A26825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0</xdr:colOff>
      <xdr:row>1630</xdr:row>
      <xdr:rowOff>0</xdr:rowOff>
    </xdr:from>
    <xdr:to>
      <xdr:col>5</xdr:col>
      <xdr:colOff>152400</xdr:colOff>
      <xdr:row>1641</xdr:row>
      <xdr:rowOff>0</xdr:rowOff>
    </xdr:to>
    <xdr:graphicFrame macro="">
      <xdr:nvGraphicFramePr>
        <xdr:cNvPr id="408" name="Gráfico 407">
          <a:extLst>
            <a:ext uri="{FF2B5EF4-FFF2-40B4-BE49-F238E27FC236}">
              <a16:creationId xmlns="" xmlns:a16="http://schemas.microsoft.com/office/drawing/2014/main" id="{0EA82C07-7D33-44A2-BAC5-520A692B9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6</xdr:col>
      <xdr:colOff>990600</xdr:colOff>
      <xdr:row>1700</xdr:row>
      <xdr:rowOff>0</xdr:rowOff>
    </xdr:from>
    <xdr:to>
      <xdr:col>12</xdr:col>
      <xdr:colOff>971550</xdr:colOff>
      <xdr:row>1710</xdr:row>
      <xdr:rowOff>276225</xdr:rowOff>
    </xdr:to>
    <xdr:graphicFrame macro="">
      <xdr:nvGraphicFramePr>
        <xdr:cNvPr id="409" name="Gráfico 408">
          <a:extLst>
            <a:ext uri="{FF2B5EF4-FFF2-40B4-BE49-F238E27FC236}">
              <a16:creationId xmlns="" xmlns:a16="http://schemas.microsoft.com/office/drawing/2014/main" id="{9F723553-3D43-4AC5-A8BE-E0FD290CA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0</xdr:colOff>
      <xdr:row>1700</xdr:row>
      <xdr:rowOff>0</xdr:rowOff>
    </xdr:from>
    <xdr:to>
      <xdr:col>5</xdr:col>
      <xdr:colOff>142875</xdr:colOff>
      <xdr:row>1710</xdr:row>
      <xdr:rowOff>285749</xdr:rowOff>
    </xdr:to>
    <xdr:graphicFrame macro="">
      <xdr:nvGraphicFramePr>
        <xdr:cNvPr id="410" name="Gráfico 409">
          <a:extLst>
            <a:ext uri="{FF2B5EF4-FFF2-40B4-BE49-F238E27FC236}">
              <a16:creationId xmlns="" xmlns:a16="http://schemas.microsoft.com/office/drawing/2014/main" id="{22B9121D-A85B-4A8E-A622-24CE8E3B1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0</xdr:colOff>
      <xdr:row>1754</xdr:row>
      <xdr:rowOff>1</xdr:rowOff>
    </xdr:from>
    <xdr:to>
      <xdr:col>5</xdr:col>
      <xdr:colOff>28575</xdr:colOff>
      <xdr:row>1763</xdr:row>
      <xdr:rowOff>13608</xdr:rowOff>
    </xdr:to>
    <xdr:graphicFrame macro="">
      <xdr:nvGraphicFramePr>
        <xdr:cNvPr id="412" name="Gráfico 411">
          <a:extLst>
            <a:ext uri="{FF2B5EF4-FFF2-40B4-BE49-F238E27FC236}">
              <a16:creationId xmlns="" xmlns:a16="http://schemas.microsoft.com/office/drawing/2014/main" id="{BAD37E72-B82D-4597-8943-389583021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0</xdr:colOff>
      <xdr:row>1373</xdr:row>
      <xdr:rowOff>314324</xdr:rowOff>
    </xdr:from>
    <xdr:to>
      <xdr:col>11</xdr:col>
      <xdr:colOff>11906</xdr:colOff>
      <xdr:row>1384</xdr:row>
      <xdr:rowOff>295274</xdr:rowOff>
    </xdr:to>
    <xdr:graphicFrame macro="">
      <xdr:nvGraphicFramePr>
        <xdr:cNvPr id="413" name="Gráfico 10">
          <a:extLst>
            <a:ext uri="{FF2B5EF4-FFF2-40B4-BE49-F238E27FC236}">
              <a16:creationId xmlns="" xmlns:a16="http://schemas.microsoft.com/office/drawing/2014/main" id="{561817EF-6024-498B-9A68-135C8C5AC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6</xdr:col>
      <xdr:colOff>1009649</xdr:colOff>
      <xdr:row>1754</xdr:row>
      <xdr:rowOff>0</xdr:rowOff>
    </xdr:from>
    <xdr:to>
      <xdr:col>13</xdr:col>
      <xdr:colOff>19049</xdr:colOff>
      <xdr:row>1763</xdr:row>
      <xdr:rowOff>13607</xdr:rowOff>
    </xdr:to>
    <xdr:graphicFrame macro="">
      <xdr:nvGraphicFramePr>
        <xdr:cNvPr id="419" name="Gráfico 418">
          <a:extLst>
            <a:ext uri="{FF2B5EF4-FFF2-40B4-BE49-F238E27FC236}">
              <a16:creationId xmlns="" xmlns:a16="http://schemas.microsoft.com/office/drawing/2014/main" id="{75538B23-E8D2-47EE-86F9-F39DB3BF9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0</xdr:colOff>
      <xdr:row>1444</xdr:row>
      <xdr:rowOff>0</xdr:rowOff>
    </xdr:from>
    <xdr:to>
      <xdr:col>11</xdr:col>
      <xdr:colOff>11906</xdr:colOff>
      <xdr:row>1454</xdr:row>
      <xdr:rowOff>304800</xdr:rowOff>
    </xdr:to>
    <xdr:graphicFrame macro="">
      <xdr:nvGraphicFramePr>
        <xdr:cNvPr id="420" name="Gráfico 10">
          <a:extLst>
            <a:ext uri="{FF2B5EF4-FFF2-40B4-BE49-F238E27FC236}">
              <a16:creationId xmlns="" xmlns:a16="http://schemas.microsoft.com/office/drawing/2014/main" id="{2E2A6C70-7B76-4649-99E1-724753D9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0</xdr:colOff>
      <xdr:row>1514</xdr:row>
      <xdr:rowOff>0</xdr:rowOff>
    </xdr:from>
    <xdr:to>
      <xdr:col>11</xdr:col>
      <xdr:colOff>11906</xdr:colOff>
      <xdr:row>1524</xdr:row>
      <xdr:rowOff>295275</xdr:rowOff>
    </xdr:to>
    <xdr:graphicFrame macro="">
      <xdr:nvGraphicFramePr>
        <xdr:cNvPr id="421" name="Gráfico 10">
          <a:extLst>
            <a:ext uri="{FF2B5EF4-FFF2-40B4-BE49-F238E27FC236}">
              <a16:creationId xmlns="" xmlns:a16="http://schemas.microsoft.com/office/drawing/2014/main" id="{09BCF711-1429-4436-A4D2-8944CA45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0</xdr:colOff>
      <xdr:row>1584</xdr:row>
      <xdr:rowOff>0</xdr:rowOff>
    </xdr:from>
    <xdr:to>
      <xdr:col>11</xdr:col>
      <xdr:colOff>11906</xdr:colOff>
      <xdr:row>1594</xdr:row>
      <xdr:rowOff>276225</xdr:rowOff>
    </xdr:to>
    <xdr:graphicFrame macro="">
      <xdr:nvGraphicFramePr>
        <xdr:cNvPr id="422" name="Gráfico 10">
          <a:extLst>
            <a:ext uri="{FF2B5EF4-FFF2-40B4-BE49-F238E27FC236}">
              <a16:creationId xmlns="" xmlns:a16="http://schemas.microsoft.com/office/drawing/2014/main" id="{C0FA95F0-17A3-4DB5-B097-D5A01D609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0</xdr:colOff>
      <xdr:row>1654</xdr:row>
      <xdr:rowOff>0</xdr:rowOff>
    </xdr:from>
    <xdr:to>
      <xdr:col>11</xdr:col>
      <xdr:colOff>11906</xdr:colOff>
      <xdr:row>1665</xdr:row>
      <xdr:rowOff>0</xdr:rowOff>
    </xdr:to>
    <xdr:graphicFrame macro="">
      <xdr:nvGraphicFramePr>
        <xdr:cNvPr id="423" name="Gráfico 10">
          <a:extLst>
            <a:ext uri="{FF2B5EF4-FFF2-40B4-BE49-F238E27FC236}">
              <a16:creationId xmlns="" xmlns:a16="http://schemas.microsoft.com/office/drawing/2014/main" id="{0F7C6151-9CB6-4A61-9A7B-0DB366C14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0</xdr:colOff>
      <xdr:row>1724</xdr:row>
      <xdr:rowOff>0</xdr:rowOff>
    </xdr:from>
    <xdr:to>
      <xdr:col>11</xdr:col>
      <xdr:colOff>11906</xdr:colOff>
      <xdr:row>1734</xdr:row>
      <xdr:rowOff>295275</xdr:rowOff>
    </xdr:to>
    <xdr:graphicFrame macro="">
      <xdr:nvGraphicFramePr>
        <xdr:cNvPr id="424" name="Gráfico 10">
          <a:extLst>
            <a:ext uri="{FF2B5EF4-FFF2-40B4-BE49-F238E27FC236}">
              <a16:creationId xmlns="" xmlns:a16="http://schemas.microsoft.com/office/drawing/2014/main" id="{AB06C995-AF60-4FBA-8B53-E88EF3836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0</xdr:colOff>
      <xdr:row>1803</xdr:row>
      <xdr:rowOff>285751</xdr:rowOff>
    </xdr:from>
    <xdr:to>
      <xdr:col>13</xdr:col>
      <xdr:colOff>23812</xdr:colOff>
      <xdr:row>1813</xdr:row>
      <xdr:rowOff>0</xdr:rowOff>
    </xdr:to>
    <xdr:graphicFrame macro="">
      <xdr:nvGraphicFramePr>
        <xdr:cNvPr id="425" name="Gráfico 424">
          <a:extLst>
            <a:ext uri="{FF2B5EF4-FFF2-40B4-BE49-F238E27FC236}">
              <a16:creationId xmlns="" xmlns:a16="http://schemas.microsoft.com/office/drawing/2014/main" id="{60855A52-E6F3-4109-9322-09C80534B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904875</xdr:colOff>
      <xdr:row>1946</xdr:row>
      <xdr:rowOff>0</xdr:rowOff>
    </xdr:from>
    <xdr:to>
      <xdr:col>12</xdr:col>
      <xdr:colOff>990600</xdr:colOff>
      <xdr:row>1957</xdr:row>
      <xdr:rowOff>299358</xdr:rowOff>
    </xdr:to>
    <xdr:graphicFrame macro="">
      <xdr:nvGraphicFramePr>
        <xdr:cNvPr id="411" name="Gráfico 410">
          <a:extLst>
            <a:ext uri="{FF2B5EF4-FFF2-40B4-BE49-F238E27FC236}">
              <a16:creationId xmlns="" xmlns:a16="http://schemas.microsoft.com/office/drawing/2014/main" id="{1663FBC1-8BF9-4006-84A9-6C77FF365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7</xdr:col>
      <xdr:colOff>914400</xdr:colOff>
      <xdr:row>1972</xdr:row>
      <xdr:rowOff>0</xdr:rowOff>
    </xdr:from>
    <xdr:to>
      <xdr:col>12</xdr:col>
      <xdr:colOff>990600</xdr:colOff>
      <xdr:row>1984</xdr:row>
      <xdr:rowOff>0</xdr:rowOff>
    </xdr:to>
    <xdr:graphicFrame macro="">
      <xdr:nvGraphicFramePr>
        <xdr:cNvPr id="414" name="Gráfico 413">
          <a:extLst>
            <a:ext uri="{FF2B5EF4-FFF2-40B4-BE49-F238E27FC236}">
              <a16:creationId xmlns="" xmlns:a16="http://schemas.microsoft.com/office/drawing/2014/main" id="{762C167D-74C3-4870-96A9-7866B82E8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914400</xdr:colOff>
      <xdr:row>2017</xdr:row>
      <xdr:rowOff>222249</xdr:rowOff>
    </xdr:from>
    <xdr:to>
      <xdr:col>12</xdr:col>
      <xdr:colOff>990600</xdr:colOff>
      <xdr:row>2029</xdr:row>
      <xdr:rowOff>301624</xdr:rowOff>
    </xdr:to>
    <xdr:graphicFrame macro="">
      <xdr:nvGraphicFramePr>
        <xdr:cNvPr id="416" name="Gráfico 415">
          <a:extLst>
            <a:ext uri="{FF2B5EF4-FFF2-40B4-BE49-F238E27FC236}">
              <a16:creationId xmlns="" xmlns:a16="http://schemas.microsoft.com/office/drawing/2014/main" id="{B417DF69-D955-473B-B565-7ED235568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8</xdr:col>
      <xdr:colOff>0</xdr:colOff>
      <xdr:row>2086</xdr:row>
      <xdr:rowOff>0</xdr:rowOff>
    </xdr:from>
    <xdr:to>
      <xdr:col>12</xdr:col>
      <xdr:colOff>981075</xdr:colOff>
      <xdr:row>2098</xdr:row>
      <xdr:rowOff>15875</xdr:rowOff>
    </xdr:to>
    <xdr:graphicFrame macro="">
      <xdr:nvGraphicFramePr>
        <xdr:cNvPr id="417" name="Gráfico 416">
          <a:extLst>
            <a:ext uri="{FF2B5EF4-FFF2-40B4-BE49-F238E27FC236}">
              <a16:creationId xmlns="" xmlns:a16="http://schemas.microsoft.com/office/drawing/2014/main" id="{02BEBD8F-F644-43EA-9794-224672B7D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1682750</xdr:colOff>
      <xdr:row>2124</xdr:row>
      <xdr:rowOff>269875</xdr:rowOff>
    </xdr:from>
    <xdr:to>
      <xdr:col>6</xdr:col>
      <xdr:colOff>984251</xdr:colOff>
      <xdr:row>2134</xdr:row>
      <xdr:rowOff>296444</xdr:rowOff>
    </xdr:to>
    <xdr:graphicFrame macro="">
      <xdr:nvGraphicFramePr>
        <xdr:cNvPr id="418" name="Gráfico 417">
          <a:extLst>
            <a:ext uri="{FF2B5EF4-FFF2-40B4-BE49-F238E27FC236}">
              <a16:creationId xmlns="" xmlns:a16="http://schemas.microsoft.com/office/drawing/2014/main" id="{D6368026-2D8B-4CA7-BA79-2B5839993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7</xdr:col>
      <xdr:colOff>914400</xdr:colOff>
      <xdr:row>2158</xdr:row>
      <xdr:rowOff>0</xdr:rowOff>
    </xdr:from>
    <xdr:to>
      <xdr:col>13</xdr:col>
      <xdr:colOff>19050</xdr:colOff>
      <xdr:row>2170</xdr:row>
      <xdr:rowOff>15875</xdr:rowOff>
    </xdr:to>
    <xdr:graphicFrame macro="">
      <xdr:nvGraphicFramePr>
        <xdr:cNvPr id="426" name="Gráfico 425">
          <a:extLst>
            <a:ext uri="{FF2B5EF4-FFF2-40B4-BE49-F238E27FC236}">
              <a16:creationId xmlns="" xmlns:a16="http://schemas.microsoft.com/office/drawing/2014/main" id="{2FB64A57-D1F5-4C1E-887F-6A6DB478D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8</xdr:col>
      <xdr:colOff>9525</xdr:colOff>
      <xdr:row>2238</xdr:row>
      <xdr:rowOff>9525</xdr:rowOff>
    </xdr:from>
    <xdr:to>
      <xdr:col>12</xdr:col>
      <xdr:colOff>971550</xdr:colOff>
      <xdr:row>2247</xdr:row>
      <xdr:rowOff>295275</xdr:rowOff>
    </xdr:to>
    <xdr:graphicFrame macro="">
      <xdr:nvGraphicFramePr>
        <xdr:cNvPr id="427" name="Gráfico 426">
          <a:extLst>
            <a:ext uri="{FF2B5EF4-FFF2-40B4-BE49-F238E27FC236}">
              <a16:creationId xmlns="" xmlns:a16="http://schemas.microsoft.com/office/drawing/2014/main" id="{E698B1EE-E6A4-4755-9275-4E4174A8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7</xdr:col>
      <xdr:colOff>571500</xdr:colOff>
      <xdr:row>2298</xdr:row>
      <xdr:rowOff>295275</xdr:rowOff>
    </xdr:from>
    <xdr:to>
      <xdr:col>12</xdr:col>
      <xdr:colOff>990600</xdr:colOff>
      <xdr:row>2310</xdr:row>
      <xdr:rowOff>31750</xdr:rowOff>
    </xdr:to>
    <xdr:graphicFrame macro="">
      <xdr:nvGraphicFramePr>
        <xdr:cNvPr id="428" name="Gráfico 427">
          <a:extLst>
            <a:ext uri="{FF2B5EF4-FFF2-40B4-BE49-F238E27FC236}">
              <a16:creationId xmlns="" xmlns:a16="http://schemas.microsoft.com/office/drawing/2014/main" id="{8C859877-0D34-4547-9EE0-FD9AD94E9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8</xdr:col>
      <xdr:colOff>0</xdr:colOff>
      <xdr:row>2368</xdr:row>
      <xdr:rowOff>295275</xdr:rowOff>
    </xdr:from>
    <xdr:to>
      <xdr:col>13</xdr:col>
      <xdr:colOff>9525</xdr:colOff>
      <xdr:row>2380</xdr:row>
      <xdr:rowOff>15875</xdr:rowOff>
    </xdr:to>
    <xdr:graphicFrame macro="">
      <xdr:nvGraphicFramePr>
        <xdr:cNvPr id="429" name="Gráfico 428">
          <a:extLst>
            <a:ext uri="{FF2B5EF4-FFF2-40B4-BE49-F238E27FC236}">
              <a16:creationId xmlns="" xmlns:a16="http://schemas.microsoft.com/office/drawing/2014/main" id="{A17E4392-9E98-408F-BE06-5D85B7372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7</xdr:col>
      <xdr:colOff>904874</xdr:colOff>
      <xdr:row>2438</xdr:row>
      <xdr:rowOff>304800</xdr:rowOff>
    </xdr:from>
    <xdr:to>
      <xdr:col>13</xdr:col>
      <xdr:colOff>0</xdr:colOff>
      <xdr:row>2450</xdr:row>
      <xdr:rowOff>47625</xdr:rowOff>
    </xdr:to>
    <xdr:graphicFrame macro="">
      <xdr:nvGraphicFramePr>
        <xdr:cNvPr id="430" name="Gráfico 429">
          <a:extLst>
            <a:ext uri="{FF2B5EF4-FFF2-40B4-BE49-F238E27FC236}">
              <a16:creationId xmlns="" xmlns:a16="http://schemas.microsoft.com/office/drawing/2014/main" id="{029139F2-5C1E-444D-B0CB-DDC100C73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914400</xdr:colOff>
      <xdr:row>2507</xdr:row>
      <xdr:rowOff>0</xdr:rowOff>
    </xdr:from>
    <xdr:to>
      <xdr:col>13</xdr:col>
      <xdr:colOff>0</xdr:colOff>
      <xdr:row>2518</xdr:row>
      <xdr:rowOff>31750</xdr:rowOff>
    </xdr:to>
    <xdr:graphicFrame macro="">
      <xdr:nvGraphicFramePr>
        <xdr:cNvPr id="431" name="Gráfico 430">
          <a:extLst>
            <a:ext uri="{FF2B5EF4-FFF2-40B4-BE49-F238E27FC236}">
              <a16:creationId xmlns="" xmlns:a16="http://schemas.microsoft.com/office/drawing/2014/main" id="{FB41BCBA-1D66-4891-8519-589B6601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7</xdr:col>
      <xdr:colOff>923924</xdr:colOff>
      <xdr:row>2033</xdr:row>
      <xdr:rowOff>15875</xdr:rowOff>
    </xdr:from>
    <xdr:to>
      <xdr:col>12</xdr:col>
      <xdr:colOff>990599</xdr:colOff>
      <xdr:row>2045</xdr:row>
      <xdr:rowOff>0</xdr:rowOff>
    </xdr:to>
    <xdr:graphicFrame macro="">
      <xdr:nvGraphicFramePr>
        <xdr:cNvPr id="432" name="Gráfico 431">
          <a:extLst>
            <a:ext uri="{FF2B5EF4-FFF2-40B4-BE49-F238E27FC236}">
              <a16:creationId xmlns="" xmlns:a16="http://schemas.microsoft.com/office/drawing/2014/main" id="{5CE929DE-E38A-4961-B997-177CB16C6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8</xdr:col>
      <xdr:colOff>0</xdr:colOff>
      <xdr:row>2101</xdr:row>
      <xdr:rowOff>3175</xdr:rowOff>
    </xdr:from>
    <xdr:to>
      <xdr:col>13</xdr:col>
      <xdr:colOff>9525</xdr:colOff>
      <xdr:row>2112</xdr:row>
      <xdr:rowOff>301625</xdr:rowOff>
    </xdr:to>
    <xdr:graphicFrame macro="">
      <xdr:nvGraphicFramePr>
        <xdr:cNvPr id="433" name="Gráfico 432">
          <a:extLst>
            <a:ext uri="{FF2B5EF4-FFF2-40B4-BE49-F238E27FC236}">
              <a16:creationId xmlns="" xmlns:a16="http://schemas.microsoft.com/office/drawing/2014/main" id="{04902FE9-6FD9-47B1-A7E1-296755F8A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1682750</xdr:colOff>
      <xdr:row>2142</xdr:row>
      <xdr:rowOff>238126</xdr:rowOff>
    </xdr:from>
    <xdr:to>
      <xdr:col>6</xdr:col>
      <xdr:colOff>984251</xdr:colOff>
      <xdr:row>2152</xdr:row>
      <xdr:rowOff>295275</xdr:rowOff>
    </xdr:to>
    <xdr:graphicFrame macro="">
      <xdr:nvGraphicFramePr>
        <xdr:cNvPr id="434" name="Gráfico 433">
          <a:extLst>
            <a:ext uri="{FF2B5EF4-FFF2-40B4-BE49-F238E27FC236}">
              <a16:creationId xmlns="" xmlns:a16="http://schemas.microsoft.com/office/drawing/2014/main" id="{E20577AB-82DB-40E4-A1F5-F648A910F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904875</xdr:colOff>
      <xdr:row>2183</xdr:row>
      <xdr:rowOff>0</xdr:rowOff>
    </xdr:from>
    <xdr:to>
      <xdr:col>12</xdr:col>
      <xdr:colOff>990600</xdr:colOff>
      <xdr:row>2194</xdr:row>
      <xdr:rowOff>301625</xdr:rowOff>
    </xdr:to>
    <xdr:graphicFrame macro="">
      <xdr:nvGraphicFramePr>
        <xdr:cNvPr id="435" name="Gráfico 434">
          <a:extLst>
            <a:ext uri="{FF2B5EF4-FFF2-40B4-BE49-F238E27FC236}">
              <a16:creationId xmlns="" xmlns:a16="http://schemas.microsoft.com/office/drawing/2014/main" id="{7EFAFACE-784C-4E60-B63B-D67F44A11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8</xdr:col>
      <xdr:colOff>9525</xdr:colOff>
      <xdr:row>2265</xdr:row>
      <xdr:rowOff>12700</xdr:rowOff>
    </xdr:from>
    <xdr:to>
      <xdr:col>13</xdr:col>
      <xdr:colOff>19050</xdr:colOff>
      <xdr:row>2274</xdr:row>
      <xdr:rowOff>285750</xdr:rowOff>
    </xdr:to>
    <xdr:graphicFrame macro="">
      <xdr:nvGraphicFramePr>
        <xdr:cNvPr id="436" name="Gráfico 435">
          <a:extLst>
            <a:ext uri="{FF2B5EF4-FFF2-40B4-BE49-F238E27FC236}">
              <a16:creationId xmlns="" xmlns:a16="http://schemas.microsoft.com/office/drawing/2014/main" id="{F8670F76-B300-4995-83D7-6C5FBA6C7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8</xdr:col>
      <xdr:colOff>0</xdr:colOff>
      <xdr:row>2324</xdr:row>
      <xdr:rowOff>295274</xdr:rowOff>
    </xdr:from>
    <xdr:to>
      <xdr:col>13</xdr:col>
      <xdr:colOff>9525</xdr:colOff>
      <xdr:row>2335</xdr:row>
      <xdr:rowOff>301624</xdr:rowOff>
    </xdr:to>
    <xdr:graphicFrame macro="">
      <xdr:nvGraphicFramePr>
        <xdr:cNvPr id="437" name="Gráfico 436">
          <a:extLst>
            <a:ext uri="{FF2B5EF4-FFF2-40B4-BE49-F238E27FC236}">
              <a16:creationId xmlns="" xmlns:a16="http://schemas.microsoft.com/office/drawing/2014/main" id="{A0D742D8-1B00-4A52-AAF2-23FCCBD5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7</xdr:col>
      <xdr:colOff>904875</xdr:colOff>
      <xdr:row>2394</xdr:row>
      <xdr:rowOff>295275</xdr:rowOff>
    </xdr:from>
    <xdr:to>
      <xdr:col>13</xdr:col>
      <xdr:colOff>9525</xdr:colOff>
      <xdr:row>2406</xdr:row>
      <xdr:rowOff>0</xdr:rowOff>
    </xdr:to>
    <xdr:graphicFrame macro="">
      <xdr:nvGraphicFramePr>
        <xdr:cNvPr id="438" name="Gráfico 437">
          <a:extLst>
            <a:ext uri="{FF2B5EF4-FFF2-40B4-BE49-F238E27FC236}">
              <a16:creationId xmlns="" xmlns:a16="http://schemas.microsoft.com/office/drawing/2014/main" id="{5AC7DEF6-CCEE-4356-B731-1B556F81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8</xdr:col>
      <xdr:colOff>9526</xdr:colOff>
      <xdr:row>2465</xdr:row>
      <xdr:rowOff>9526</xdr:rowOff>
    </xdr:from>
    <xdr:to>
      <xdr:col>13</xdr:col>
      <xdr:colOff>28576</xdr:colOff>
      <xdr:row>2475</xdr:row>
      <xdr:rowOff>295276</xdr:rowOff>
    </xdr:to>
    <xdr:graphicFrame macro="">
      <xdr:nvGraphicFramePr>
        <xdr:cNvPr id="439" name="Gráfico 438">
          <a:extLst>
            <a:ext uri="{FF2B5EF4-FFF2-40B4-BE49-F238E27FC236}">
              <a16:creationId xmlns="" xmlns:a16="http://schemas.microsoft.com/office/drawing/2014/main" id="{3B5E1159-E29C-41DE-B4D1-0565C753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8</xdr:col>
      <xdr:colOff>19050</xdr:colOff>
      <xdr:row>2533</xdr:row>
      <xdr:rowOff>9525</xdr:rowOff>
    </xdr:from>
    <xdr:to>
      <xdr:col>12</xdr:col>
      <xdr:colOff>990600</xdr:colOff>
      <xdr:row>2543</xdr:row>
      <xdr:rowOff>301625</xdr:rowOff>
    </xdr:to>
    <xdr:graphicFrame macro="">
      <xdr:nvGraphicFramePr>
        <xdr:cNvPr id="440" name="Gráfico 439">
          <a:extLst>
            <a:ext uri="{FF2B5EF4-FFF2-40B4-BE49-F238E27FC236}">
              <a16:creationId xmlns="" xmlns:a16="http://schemas.microsoft.com/office/drawing/2014/main" id="{5E46E43A-9271-4856-BE5F-A97F78F43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0</xdr:colOff>
      <xdr:row>2171</xdr:row>
      <xdr:rowOff>0</xdr:rowOff>
    </xdr:from>
    <xdr:to>
      <xdr:col>12</xdr:col>
      <xdr:colOff>990600</xdr:colOff>
      <xdr:row>2180</xdr:row>
      <xdr:rowOff>304801</xdr:rowOff>
    </xdr:to>
    <xdr:graphicFrame macro="">
      <xdr:nvGraphicFramePr>
        <xdr:cNvPr id="442" name="Gráfico 441">
          <a:extLst>
            <a:ext uri="{FF2B5EF4-FFF2-40B4-BE49-F238E27FC236}">
              <a16:creationId xmlns="" xmlns:a16="http://schemas.microsoft.com/office/drawing/2014/main" id="{60E75660-846F-47DA-B6E8-D6B2420A9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0</xdr:colOff>
      <xdr:row>2196</xdr:row>
      <xdr:rowOff>0</xdr:rowOff>
    </xdr:from>
    <xdr:to>
      <xdr:col>12</xdr:col>
      <xdr:colOff>972343</xdr:colOff>
      <xdr:row>2205</xdr:row>
      <xdr:rowOff>305992</xdr:rowOff>
    </xdr:to>
    <xdr:graphicFrame macro="">
      <xdr:nvGraphicFramePr>
        <xdr:cNvPr id="443" name="Gráfico 442">
          <a:extLst>
            <a:ext uri="{FF2B5EF4-FFF2-40B4-BE49-F238E27FC236}">
              <a16:creationId xmlns="" xmlns:a16="http://schemas.microsoft.com/office/drawing/2014/main" id="{35C3A324-EFE0-438A-AAFF-BCCFEBDD6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0</xdr:colOff>
      <xdr:row>2311</xdr:row>
      <xdr:rowOff>0</xdr:rowOff>
    </xdr:from>
    <xdr:to>
      <xdr:col>12</xdr:col>
      <xdr:colOff>962025</xdr:colOff>
      <xdr:row>2321</xdr:row>
      <xdr:rowOff>20242</xdr:rowOff>
    </xdr:to>
    <xdr:graphicFrame macro="">
      <xdr:nvGraphicFramePr>
        <xdr:cNvPr id="444" name="Gráfico 443">
          <a:extLst>
            <a:ext uri="{FF2B5EF4-FFF2-40B4-BE49-F238E27FC236}">
              <a16:creationId xmlns="" xmlns:a16="http://schemas.microsoft.com/office/drawing/2014/main" id="{1FCFEA07-36D9-465D-9339-6DEF921E9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0</xdr:colOff>
      <xdr:row>2337</xdr:row>
      <xdr:rowOff>0</xdr:rowOff>
    </xdr:from>
    <xdr:to>
      <xdr:col>12</xdr:col>
      <xdr:colOff>990600</xdr:colOff>
      <xdr:row>2347</xdr:row>
      <xdr:rowOff>20242</xdr:rowOff>
    </xdr:to>
    <xdr:graphicFrame macro="">
      <xdr:nvGraphicFramePr>
        <xdr:cNvPr id="445" name="Gráfico 444">
          <a:extLst>
            <a:ext uri="{FF2B5EF4-FFF2-40B4-BE49-F238E27FC236}">
              <a16:creationId xmlns="" xmlns:a16="http://schemas.microsoft.com/office/drawing/2014/main" id="{3B2D8AB2-E848-4317-BDB4-83C9C7A75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0</xdr:colOff>
      <xdr:row>2381</xdr:row>
      <xdr:rowOff>0</xdr:rowOff>
    </xdr:from>
    <xdr:to>
      <xdr:col>12</xdr:col>
      <xdr:colOff>962025</xdr:colOff>
      <xdr:row>2391</xdr:row>
      <xdr:rowOff>20242</xdr:rowOff>
    </xdr:to>
    <xdr:graphicFrame macro="">
      <xdr:nvGraphicFramePr>
        <xdr:cNvPr id="446" name="Gráfico 445">
          <a:extLst>
            <a:ext uri="{FF2B5EF4-FFF2-40B4-BE49-F238E27FC236}">
              <a16:creationId xmlns="" xmlns:a16="http://schemas.microsoft.com/office/drawing/2014/main" id="{89AF1ADA-F7B7-44F6-BFD9-74D5EF542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0</xdr:colOff>
      <xdr:row>2407</xdr:row>
      <xdr:rowOff>0</xdr:rowOff>
    </xdr:from>
    <xdr:to>
      <xdr:col>12</xdr:col>
      <xdr:colOff>971550</xdr:colOff>
      <xdr:row>2417</xdr:row>
      <xdr:rowOff>20242</xdr:rowOff>
    </xdr:to>
    <xdr:graphicFrame macro="">
      <xdr:nvGraphicFramePr>
        <xdr:cNvPr id="452" name="Gráfico 451">
          <a:extLst>
            <a:ext uri="{FF2B5EF4-FFF2-40B4-BE49-F238E27FC236}">
              <a16:creationId xmlns="" xmlns:a16="http://schemas.microsoft.com/office/drawing/2014/main" id="{B65B0A4F-84D6-46BC-A8D4-9FBE215F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0</xdr:colOff>
      <xdr:row>2451</xdr:row>
      <xdr:rowOff>0</xdr:rowOff>
    </xdr:from>
    <xdr:to>
      <xdr:col>12</xdr:col>
      <xdr:colOff>990600</xdr:colOff>
      <xdr:row>2461</xdr:row>
      <xdr:rowOff>20242</xdr:rowOff>
    </xdr:to>
    <xdr:graphicFrame macro="">
      <xdr:nvGraphicFramePr>
        <xdr:cNvPr id="453" name="Gráfico 452">
          <a:extLst>
            <a:ext uri="{FF2B5EF4-FFF2-40B4-BE49-F238E27FC236}">
              <a16:creationId xmlns="" xmlns:a16="http://schemas.microsoft.com/office/drawing/2014/main" id="{C0616076-59D1-40F1-BF9C-ED836CE2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0</xdr:colOff>
      <xdr:row>2477</xdr:row>
      <xdr:rowOff>0</xdr:rowOff>
    </xdr:from>
    <xdr:to>
      <xdr:col>12</xdr:col>
      <xdr:colOff>971550</xdr:colOff>
      <xdr:row>2487</xdr:row>
      <xdr:rowOff>20242</xdr:rowOff>
    </xdr:to>
    <xdr:graphicFrame macro="">
      <xdr:nvGraphicFramePr>
        <xdr:cNvPr id="454" name="Gráfico 453">
          <a:extLst>
            <a:ext uri="{FF2B5EF4-FFF2-40B4-BE49-F238E27FC236}">
              <a16:creationId xmlns="" xmlns:a16="http://schemas.microsoft.com/office/drawing/2014/main" id="{92CD6692-24F5-41EC-87D0-1B1EB25EC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0</xdr:colOff>
      <xdr:row>2519</xdr:row>
      <xdr:rowOff>0</xdr:rowOff>
    </xdr:from>
    <xdr:to>
      <xdr:col>12</xdr:col>
      <xdr:colOff>981075</xdr:colOff>
      <xdr:row>2529</xdr:row>
      <xdr:rowOff>20242</xdr:rowOff>
    </xdr:to>
    <xdr:graphicFrame macro="">
      <xdr:nvGraphicFramePr>
        <xdr:cNvPr id="455" name="Gráfico 454">
          <a:extLst>
            <a:ext uri="{FF2B5EF4-FFF2-40B4-BE49-F238E27FC236}">
              <a16:creationId xmlns="" xmlns:a16="http://schemas.microsoft.com/office/drawing/2014/main" id="{DB7E21D3-54B3-42AF-8CF5-E7F8C8CF1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0</xdr:colOff>
      <xdr:row>2545</xdr:row>
      <xdr:rowOff>0</xdr:rowOff>
    </xdr:from>
    <xdr:to>
      <xdr:col>13</xdr:col>
      <xdr:colOff>28575</xdr:colOff>
      <xdr:row>2555</xdr:row>
      <xdr:rowOff>20242</xdr:rowOff>
    </xdr:to>
    <xdr:graphicFrame macro="">
      <xdr:nvGraphicFramePr>
        <xdr:cNvPr id="456" name="Gráfico 455">
          <a:extLst>
            <a:ext uri="{FF2B5EF4-FFF2-40B4-BE49-F238E27FC236}">
              <a16:creationId xmlns="" xmlns:a16="http://schemas.microsoft.com/office/drawing/2014/main" id="{606D84BE-0D31-4B6F-8ED6-8AA549974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19050</xdr:colOff>
      <xdr:row>2577</xdr:row>
      <xdr:rowOff>309562</xdr:rowOff>
    </xdr:from>
    <xdr:to>
      <xdr:col>13</xdr:col>
      <xdr:colOff>0</xdr:colOff>
      <xdr:row>2587</xdr:row>
      <xdr:rowOff>295275</xdr:rowOff>
    </xdr:to>
    <xdr:graphicFrame macro="">
      <xdr:nvGraphicFramePr>
        <xdr:cNvPr id="325" name="Gráfico 2">
          <a:extLst>
            <a:ext uri="{FF2B5EF4-FFF2-40B4-BE49-F238E27FC236}">
              <a16:creationId xmlns="" xmlns:a16="http://schemas.microsoft.com/office/drawing/2014/main" id="{3CB223CB-71C0-4B65-9E94-0E78877C4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31749</xdr:colOff>
      <xdr:row>2667</xdr:row>
      <xdr:rowOff>31749</xdr:rowOff>
    </xdr:from>
    <xdr:to>
      <xdr:col>12</xdr:col>
      <xdr:colOff>981075</xdr:colOff>
      <xdr:row>2678</xdr:row>
      <xdr:rowOff>304799</xdr:rowOff>
    </xdr:to>
    <xdr:graphicFrame macro="">
      <xdr:nvGraphicFramePr>
        <xdr:cNvPr id="333" name="Gráfico 332">
          <a:extLst>
            <a:ext uri="{FF2B5EF4-FFF2-40B4-BE49-F238E27FC236}">
              <a16:creationId xmlns="" xmlns:a16="http://schemas.microsoft.com/office/drawing/2014/main" id="{5A15E668-A618-4D77-BD3D-FB8D22530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3</xdr:col>
      <xdr:colOff>508000</xdr:colOff>
      <xdr:row>2680</xdr:row>
      <xdr:rowOff>304801</xdr:rowOff>
    </xdr:from>
    <xdr:to>
      <xdr:col>10</xdr:col>
      <xdr:colOff>15875</xdr:colOff>
      <xdr:row>2691</xdr:row>
      <xdr:rowOff>295275</xdr:rowOff>
    </xdr:to>
    <xdr:graphicFrame macro="">
      <xdr:nvGraphicFramePr>
        <xdr:cNvPr id="344" name="Gráfico 2">
          <a:extLst>
            <a:ext uri="{FF2B5EF4-FFF2-40B4-BE49-F238E27FC236}">
              <a16:creationId xmlns="" xmlns:a16="http://schemas.microsoft.com/office/drawing/2014/main" id="{B79032EE-009E-4CDD-8B53-A2F9BA6F8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0</xdr:colOff>
      <xdr:row>2791</xdr:row>
      <xdr:rowOff>0</xdr:rowOff>
    </xdr:from>
    <xdr:to>
      <xdr:col>13</xdr:col>
      <xdr:colOff>825500</xdr:colOff>
      <xdr:row>2801</xdr:row>
      <xdr:rowOff>304800</xdr:rowOff>
    </xdr:to>
    <xdr:graphicFrame macro="">
      <xdr:nvGraphicFramePr>
        <xdr:cNvPr id="348" name="Gráfico 347">
          <a:extLst>
            <a:ext uri="{FF2B5EF4-FFF2-40B4-BE49-F238E27FC236}">
              <a16:creationId xmlns="" xmlns:a16="http://schemas.microsoft.com/office/drawing/2014/main" id="{4AB1F0FA-BB3B-4C4D-8E1E-7D34B5E45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3</xdr:col>
      <xdr:colOff>581024</xdr:colOff>
      <xdr:row>2804</xdr:row>
      <xdr:rowOff>0</xdr:rowOff>
    </xdr:from>
    <xdr:to>
      <xdr:col>10</xdr:col>
      <xdr:colOff>0</xdr:colOff>
      <xdr:row>2814</xdr:row>
      <xdr:rowOff>304800</xdr:rowOff>
    </xdr:to>
    <xdr:graphicFrame macro="">
      <xdr:nvGraphicFramePr>
        <xdr:cNvPr id="354" name="Gráfico 2">
          <a:extLst>
            <a:ext uri="{FF2B5EF4-FFF2-40B4-BE49-F238E27FC236}">
              <a16:creationId xmlns="" xmlns:a16="http://schemas.microsoft.com/office/drawing/2014/main" id="{D9015322-8F9E-41D6-9F28-ABCBFA1C7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3</xdr:col>
      <xdr:colOff>771524</xdr:colOff>
      <xdr:row>2924</xdr:row>
      <xdr:rowOff>31751</xdr:rowOff>
    </xdr:from>
    <xdr:to>
      <xdr:col>10</xdr:col>
      <xdr:colOff>352424</xdr:colOff>
      <xdr:row>2935</xdr:row>
      <xdr:rowOff>0</xdr:rowOff>
    </xdr:to>
    <xdr:graphicFrame macro="">
      <xdr:nvGraphicFramePr>
        <xdr:cNvPr id="358" name="Gráfico 2">
          <a:extLst>
            <a:ext uri="{FF2B5EF4-FFF2-40B4-BE49-F238E27FC236}">
              <a16:creationId xmlns="" xmlns:a16="http://schemas.microsoft.com/office/drawing/2014/main" id="{33BCC788-6760-4E05-BF19-A8B47D8E2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0</xdr:colOff>
      <xdr:row>2936</xdr:row>
      <xdr:rowOff>247649</xdr:rowOff>
    </xdr:from>
    <xdr:to>
      <xdr:col>12</xdr:col>
      <xdr:colOff>966788</xdr:colOff>
      <xdr:row>2948</xdr:row>
      <xdr:rowOff>314324</xdr:rowOff>
    </xdr:to>
    <xdr:graphicFrame macro="">
      <xdr:nvGraphicFramePr>
        <xdr:cNvPr id="359" name="Gráfico 358">
          <a:extLst>
            <a:ext uri="{FF2B5EF4-FFF2-40B4-BE49-F238E27FC236}">
              <a16:creationId xmlns="" xmlns:a16="http://schemas.microsoft.com/office/drawing/2014/main" id="{C5980D54-27F2-4CE2-99B5-F6AAE2065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28576</xdr:colOff>
      <xdr:row>2964</xdr:row>
      <xdr:rowOff>200026</xdr:rowOff>
    </xdr:from>
    <xdr:to>
      <xdr:col>13</xdr:col>
      <xdr:colOff>819150</xdr:colOff>
      <xdr:row>2976</xdr:row>
      <xdr:rowOff>9526</xdr:rowOff>
    </xdr:to>
    <xdr:graphicFrame macro="">
      <xdr:nvGraphicFramePr>
        <xdr:cNvPr id="360" name="Gráfico 359">
          <a:extLst>
            <a:ext uri="{FF2B5EF4-FFF2-40B4-BE49-F238E27FC236}">
              <a16:creationId xmlns="" xmlns:a16="http://schemas.microsoft.com/office/drawing/2014/main" id="{436547ED-D0D0-4E28-B2C3-705205883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31750</xdr:colOff>
      <xdr:row>2998</xdr:row>
      <xdr:rowOff>238125</xdr:rowOff>
    </xdr:from>
    <xdr:to>
      <xdr:col>13</xdr:col>
      <xdr:colOff>838200</xdr:colOff>
      <xdr:row>3010</xdr:row>
      <xdr:rowOff>19050</xdr:rowOff>
    </xdr:to>
    <xdr:graphicFrame macro="">
      <xdr:nvGraphicFramePr>
        <xdr:cNvPr id="415" name="Gráfico 414">
          <a:extLst>
            <a:ext uri="{FF2B5EF4-FFF2-40B4-BE49-F238E27FC236}">
              <a16:creationId xmlns="" xmlns:a16="http://schemas.microsoft.com/office/drawing/2014/main" id="{92CA25DB-43E6-4A9B-9B91-464F9E11E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31750</xdr:colOff>
      <xdr:row>3024</xdr:row>
      <xdr:rowOff>238125</xdr:rowOff>
    </xdr:from>
    <xdr:to>
      <xdr:col>13</xdr:col>
      <xdr:colOff>838200</xdr:colOff>
      <xdr:row>3035</xdr:row>
      <xdr:rowOff>266700</xdr:rowOff>
    </xdr:to>
    <xdr:graphicFrame macro="">
      <xdr:nvGraphicFramePr>
        <xdr:cNvPr id="441" name="Gráfico 440">
          <a:extLst>
            <a:ext uri="{FF2B5EF4-FFF2-40B4-BE49-F238E27FC236}">
              <a16:creationId xmlns="" xmlns:a16="http://schemas.microsoft.com/office/drawing/2014/main" id="{A148AA0D-F7E8-47D5-8643-BF554758D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31750</xdr:colOff>
      <xdr:row>3067</xdr:row>
      <xdr:rowOff>238125</xdr:rowOff>
    </xdr:from>
    <xdr:to>
      <xdr:col>13</xdr:col>
      <xdr:colOff>828675</xdr:colOff>
      <xdr:row>3078</xdr:row>
      <xdr:rowOff>257175</xdr:rowOff>
    </xdr:to>
    <xdr:graphicFrame macro="">
      <xdr:nvGraphicFramePr>
        <xdr:cNvPr id="447" name="Gráfico 446">
          <a:extLst>
            <a:ext uri="{FF2B5EF4-FFF2-40B4-BE49-F238E27FC236}">
              <a16:creationId xmlns="" xmlns:a16="http://schemas.microsoft.com/office/drawing/2014/main" id="{0BC961CF-CDD0-482A-A2A9-26D22F923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0</xdr:colOff>
      <xdr:row>3205</xdr:row>
      <xdr:rowOff>15874</xdr:rowOff>
    </xdr:from>
    <xdr:to>
      <xdr:col>6</xdr:col>
      <xdr:colOff>19049</xdr:colOff>
      <xdr:row>3216</xdr:row>
      <xdr:rowOff>0</xdr:rowOff>
    </xdr:to>
    <xdr:graphicFrame macro="">
      <xdr:nvGraphicFramePr>
        <xdr:cNvPr id="457" name="Gráfico 456">
          <a:extLst>
            <a:ext uri="{FF2B5EF4-FFF2-40B4-BE49-F238E27FC236}">
              <a16:creationId xmlns="" xmlns:a16="http://schemas.microsoft.com/office/drawing/2014/main" id="{D4EE9642-D9BE-4643-B811-A09A93145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6</xdr:col>
      <xdr:colOff>590549</xdr:colOff>
      <xdr:row>3204</xdr:row>
      <xdr:rowOff>311151</xdr:rowOff>
    </xdr:from>
    <xdr:to>
      <xdr:col>13</xdr:col>
      <xdr:colOff>561975</xdr:colOff>
      <xdr:row>3216</xdr:row>
      <xdr:rowOff>1</xdr:rowOff>
    </xdr:to>
    <xdr:graphicFrame macro="">
      <xdr:nvGraphicFramePr>
        <xdr:cNvPr id="459" name="Gráfico 458">
          <a:extLst>
            <a:ext uri="{FF2B5EF4-FFF2-40B4-BE49-F238E27FC236}">
              <a16:creationId xmlns="" xmlns:a16="http://schemas.microsoft.com/office/drawing/2014/main" id="{3B8775C5-0492-4475-8F9A-E79B22B2B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1</xdr:colOff>
      <xdr:row>3237</xdr:row>
      <xdr:rowOff>3174</xdr:rowOff>
    </xdr:from>
    <xdr:to>
      <xdr:col>6</xdr:col>
      <xdr:colOff>9526</xdr:colOff>
      <xdr:row>3247</xdr:row>
      <xdr:rowOff>285750</xdr:rowOff>
    </xdr:to>
    <xdr:graphicFrame macro="">
      <xdr:nvGraphicFramePr>
        <xdr:cNvPr id="460" name="Gráfico 459">
          <a:extLst>
            <a:ext uri="{FF2B5EF4-FFF2-40B4-BE49-F238E27FC236}">
              <a16:creationId xmlns="" xmlns:a16="http://schemas.microsoft.com/office/drawing/2014/main" id="{69BFEC18-54F4-4640-95BB-976C25E12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6</xdr:col>
      <xdr:colOff>1000126</xdr:colOff>
      <xdr:row>3237</xdr:row>
      <xdr:rowOff>31750</xdr:rowOff>
    </xdr:from>
    <xdr:to>
      <xdr:col>13</xdr:col>
      <xdr:colOff>9525</xdr:colOff>
      <xdr:row>3247</xdr:row>
      <xdr:rowOff>276225</xdr:rowOff>
    </xdr:to>
    <xdr:graphicFrame macro="">
      <xdr:nvGraphicFramePr>
        <xdr:cNvPr id="461" name="Gráfico 2">
          <a:extLst>
            <a:ext uri="{FF2B5EF4-FFF2-40B4-BE49-F238E27FC236}">
              <a16:creationId xmlns="" xmlns:a16="http://schemas.microsoft.com/office/drawing/2014/main" id="{08B62AD2-1986-431D-8B17-674D05091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0</xdr:colOff>
      <xdr:row>3249</xdr:row>
      <xdr:rowOff>0</xdr:rowOff>
    </xdr:from>
    <xdr:to>
      <xdr:col>6</xdr:col>
      <xdr:colOff>0</xdr:colOff>
      <xdr:row>3259</xdr:row>
      <xdr:rowOff>295275</xdr:rowOff>
    </xdr:to>
    <xdr:graphicFrame macro="">
      <xdr:nvGraphicFramePr>
        <xdr:cNvPr id="462" name="Gráfico 461">
          <a:extLst>
            <a:ext uri="{FF2B5EF4-FFF2-40B4-BE49-F238E27FC236}">
              <a16:creationId xmlns="" xmlns:a16="http://schemas.microsoft.com/office/drawing/2014/main" id="{21CCE218-7575-4995-A57A-FD30DA3B3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6</xdr:col>
      <xdr:colOff>990601</xdr:colOff>
      <xdr:row>3249</xdr:row>
      <xdr:rowOff>3176</xdr:rowOff>
    </xdr:from>
    <xdr:to>
      <xdr:col>13</xdr:col>
      <xdr:colOff>0</xdr:colOff>
      <xdr:row>3259</xdr:row>
      <xdr:rowOff>276225</xdr:rowOff>
    </xdr:to>
    <xdr:graphicFrame macro="">
      <xdr:nvGraphicFramePr>
        <xdr:cNvPr id="463" name="Gráfico 2">
          <a:extLst>
            <a:ext uri="{FF2B5EF4-FFF2-40B4-BE49-F238E27FC236}">
              <a16:creationId xmlns="" xmlns:a16="http://schemas.microsoft.com/office/drawing/2014/main" id="{F38127C6-E7AD-49AC-9D0C-2E6870DF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7</xdr:col>
      <xdr:colOff>190501</xdr:colOff>
      <xdr:row>2592</xdr:row>
      <xdr:rowOff>309562</xdr:rowOff>
    </xdr:from>
    <xdr:to>
      <xdr:col>12</xdr:col>
      <xdr:colOff>990601</xdr:colOff>
      <xdr:row>2603</xdr:row>
      <xdr:rowOff>19050</xdr:rowOff>
    </xdr:to>
    <xdr:graphicFrame macro="">
      <xdr:nvGraphicFramePr>
        <xdr:cNvPr id="336" name="Gráfico 2">
          <a:extLst>
            <a:ext uri="{FF2B5EF4-FFF2-40B4-BE49-F238E27FC236}">
              <a16:creationId xmlns="" xmlns:a16="http://schemas.microsoft.com/office/drawing/2014/main" id="{551692CB-FF0F-4F4C-9E1F-6442087B3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31750</xdr:colOff>
      <xdr:row>2737</xdr:row>
      <xdr:rowOff>31750</xdr:rowOff>
    </xdr:from>
    <xdr:to>
      <xdr:col>13</xdr:col>
      <xdr:colOff>19050</xdr:colOff>
      <xdr:row>2748</xdr:row>
      <xdr:rowOff>295275</xdr:rowOff>
    </xdr:to>
    <xdr:graphicFrame macro="">
      <xdr:nvGraphicFramePr>
        <xdr:cNvPr id="347" name="Gráfico 346">
          <a:extLst>
            <a:ext uri="{FF2B5EF4-FFF2-40B4-BE49-F238E27FC236}">
              <a16:creationId xmlns="" xmlns:a16="http://schemas.microsoft.com/office/drawing/2014/main" id="{43F0843F-7B3D-4269-8DA6-16083460C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3</xdr:col>
      <xdr:colOff>508000</xdr:colOff>
      <xdr:row>2751</xdr:row>
      <xdr:rowOff>23813</xdr:rowOff>
    </xdr:from>
    <xdr:to>
      <xdr:col>10</xdr:col>
      <xdr:colOff>15875</xdr:colOff>
      <xdr:row>2761</xdr:row>
      <xdr:rowOff>285751</xdr:rowOff>
    </xdr:to>
    <xdr:graphicFrame macro="">
      <xdr:nvGraphicFramePr>
        <xdr:cNvPr id="355" name="Gráfico 2">
          <a:extLst>
            <a:ext uri="{FF2B5EF4-FFF2-40B4-BE49-F238E27FC236}">
              <a16:creationId xmlns="" xmlns:a16="http://schemas.microsoft.com/office/drawing/2014/main" id="{A47FED0E-F156-4249-8CF5-7F5F52A1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0</xdr:colOff>
      <xdr:row>2861</xdr:row>
      <xdr:rowOff>0</xdr:rowOff>
    </xdr:from>
    <xdr:to>
      <xdr:col>13</xdr:col>
      <xdr:colOff>825500</xdr:colOff>
      <xdr:row>2872</xdr:row>
      <xdr:rowOff>0</xdr:rowOff>
    </xdr:to>
    <xdr:graphicFrame macro="">
      <xdr:nvGraphicFramePr>
        <xdr:cNvPr id="356" name="Gráfico 355">
          <a:extLst>
            <a:ext uri="{FF2B5EF4-FFF2-40B4-BE49-F238E27FC236}">
              <a16:creationId xmlns="" xmlns:a16="http://schemas.microsoft.com/office/drawing/2014/main" id="{DA0F8D0D-85A4-4AE9-A647-6DAF332E0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3</xdr:col>
      <xdr:colOff>504824</xdr:colOff>
      <xdr:row>2874</xdr:row>
      <xdr:rowOff>1</xdr:rowOff>
    </xdr:from>
    <xdr:to>
      <xdr:col>9</xdr:col>
      <xdr:colOff>981075</xdr:colOff>
      <xdr:row>2884</xdr:row>
      <xdr:rowOff>304801</xdr:rowOff>
    </xdr:to>
    <xdr:graphicFrame macro="">
      <xdr:nvGraphicFramePr>
        <xdr:cNvPr id="357" name="Gráfico 2">
          <a:extLst>
            <a:ext uri="{FF2B5EF4-FFF2-40B4-BE49-F238E27FC236}">
              <a16:creationId xmlns="" xmlns:a16="http://schemas.microsoft.com/office/drawing/2014/main" id="{BCEC6D94-BF2F-46B9-AD07-BAF5D0E45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31750</xdr:colOff>
      <xdr:row>3094</xdr:row>
      <xdr:rowOff>238125</xdr:rowOff>
    </xdr:from>
    <xdr:to>
      <xdr:col>13</xdr:col>
      <xdr:colOff>838200</xdr:colOff>
      <xdr:row>3105</xdr:row>
      <xdr:rowOff>276225</xdr:rowOff>
    </xdr:to>
    <xdr:graphicFrame macro="">
      <xdr:nvGraphicFramePr>
        <xdr:cNvPr id="450" name="Gráfico 449">
          <a:extLst>
            <a:ext uri="{FF2B5EF4-FFF2-40B4-BE49-F238E27FC236}">
              <a16:creationId xmlns="" xmlns:a16="http://schemas.microsoft.com/office/drawing/2014/main" id="{ECA903EE-E9A1-4CCF-AA96-ED56D212B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31750</xdr:colOff>
      <xdr:row>3136</xdr:row>
      <xdr:rowOff>238125</xdr:rowOff>
    </xdr:from>
    <xdr:to>
      <xdr:col>13</xdr:col>
      <xdr:colOff>828676</xdr:colOff>
      <xdr:row>3147</xdr:row>
      <xdr:rowOff>285750</xdr:rowOff>
    </xdr:to>
    <xdr:graphicFrame macro="">
      <xdr:nvGraphicFramePr>
        <xdr:cNvPr id="451" name="Gráfico 450">
          <a:extLst>
            <a:ext uri="{FF2B5EF4-FFF2-40B4-BE49-F238E27FC236}">
              <a16:creationId xmlns="" xmlns:a16="http://schemas.microsoft.com/office/drawing/2014/main" id="{657472F5-75C0-4F6D-ADDC-D70056BDD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0</xdr:colOff>
      <xdr:row>2652</xdr:row>
      <xdr:rowOff>276225</xdr:rowOff>
    </xdr:from>
    <xdr:to>
      <xdr:col>12</xdr:col>
      <xdr:colOff>990599</xdr:colOff>
      <xdr:row>2665</xdr:row>
      <xdr:rowOff>9525</xdr:rowOff>
    </xdr:to>
    <xdr:graphicFrame macro="">
      <xdr:nvGraphicFramePr>
        <xdr:cNvPr id="448" name="Gráfico 4">
          <a:extLst>
            <a:ext uri="{FF2B5EF4-FFF2-40B4-BE49-F238E27FC236}">
              <a16:creationId xmlns="" xmlns:a16="http://schemas.microsoft.com/office/drawing/2014/main" id="{5C15703F-56EC-4D47-A5B2-D7995C7E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9525</xdr:colOff>
      <xdr:row>2723</xdr:row>
      <xdr:rowOff>285751</xdr:rowOff>
    </xdr:from>
    <xdr:to>
      <xdr:col>13</xdr:col>
      <xdr:colOff>9525</xdr:colOff>
      <xdr:row>2735</xdr:row>
      <xdr:rowOff>19051</xdr:rowOff>
    </xdr:to>
    <xdr:graphicFrame macro="">
      <xdr:nvGraphicFramePr>
        <xdr:cNvPr id="449" name="Gráfico 4">
          <a:extLst>
            <a:ext uri="{FF2B5EF4-FFF2-40B4-BE49-F238E27FC236}">
              <a16:creationId xmlns="" xmlns:a16="http://schemas.microsoft.com/office/drawing/2014/main" id="{E00C17F1-C4AE-49C6-9D61-D196A5057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0.0393</cdr:x>
      <cdr:y>0.97881</cdr:y>
    </cdr:from>
    <cdr:to>
      <cdr:x>0.05034</cdr:x>
      <cdr:y>0.97881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519" y="2203450"/>
          <a:ext cx="581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0.0167</cdr:x>
      <cdr:y>0.97619</cdr:y>
    </cdr:from>
    <cdr:to>
      <cdr:x>0.02283</cdr:x>
      <cdr:y>0.97619</cdr:y>
    </cdr:to>
    <cdr:sp macro="" textlink="">
      <cdr:nvSpPr>
        <cdr:cNvPr id="3072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05" y="1955800"/>
          <a:ext cx="3285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0.01822</cdr:x>
      <cdr:y>0.96095</cdr:y>
    </cdr:from>
    <cdr:to>
      <cdr:x>0.02535</cdr:x>
      <cdr:y>0.97214</cdr:y>
    </cdr:to>
    <cdr:sp macro="" textlink="">
      <cdr:nvSpPr>
        <cdr:cNvPr id="317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722" y="1925320"/>
          <a:ext cx="51397" cy="223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0.02332</cdr:x>
      <cdr:y>0.97807</cdr:y>
    </cdr:from>
    <cdr:to>
      <cdr:x>0.03485</cdr:x>
      <cdr:y>0.97807</cdr:y>
    </cdr:to>
    <cdr:sp macro="" textlink="">
      <cdr:nvSpPr>
        <cdr:cNvPr id="35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460" y="2127250"/>
          <a:ext cx="5840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0.03921</cdr:x>
      <cdr:y>0.97863</cdr:y>
    </cdr:from>
    <cdr:to>
      <cdr:x>0.05908</cdr:x>
      <cdr:y>0.97863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915" y="2184400"/>
          <a:ext cx="1028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0.04426</cdr:x>
      <cdr:y>0.97845</cdr:y>
    </cdr:from>
    <cdr:to>
      <cdr:x>0.07667</cdr:x>
      <cdr:y>0.97845</cdr:y>
    </cdr:to>
    <cdr:sp macro="" textlink="">
      <cdr:nvSpPr>
        <cdr:cNvPr id="5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4791" y="2165350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0.04869</cdr:x>
      <cdr:y>0.97872</cdr:y>
    </cdr:from>
    <cdr:to>
      <cdr:x>0.08135</cdr:x>
      <cdr:y>0.97872</cdr:y>
    </cdr:to>
    <cdr:sp macro="" textlink="">
      <cdr:nvSpPr>
        <cdr:cNvPr id="55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842" y="2193925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0.04183</cdr:x>
      <cdr:y>0.97881</cdr:y>
    </cdr:from>
    <cdr:to>
      <cdr:x>0.07523</cdr:x>
      <cdr:y>0.97881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837" y="2203450"/>
          <a:ext cx="20755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0.04229</cdr:x>
      <cdr:y>0.97872</cdr:y>
    </cdr:from>
    <cdr:to>
      <cdr:x>0.07127</cdr:x>
      <cdr:y>0.97872</cdr:y>
    </cdr:to>
    <cdr:sp macro="" textlink="">
      <cdr:nvSpPr>
        <cdr:cNvPr id="5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2618" y="2193925"/>
          <a:ext cx="2042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0.01845</cdr:x>
      <cdr:y>0.97573</cdr:y>
    </cdr:from>
    <cdr:to>
      <cdr:x>0.02433</cdr:x>
      <cdr:y>0.97573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76" y="1917700"/>
          <a:ext cx="327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0.03611</cdr:x>
      <cdr:y>0.97573</cdr:y>
    </cdr:from>
    <cdr:to>
      <cdr:x>0.04545</cdr:x>
      <cdr:y>0.97573</cdr:y>
    </cdr:to>
    <cdr:sp macro="" textlink="">
      <cdr:nvSpPr>
        <cdr:cNvPr id="1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5718" y="1917700"/>
          <a:ext cx="6390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0.04544</cdr:x>
      <cdr:y>0.97573</cdr:y>
    </cdr:from>
    <cdr:to>
      <cdr:x>0.08057</cdr:x>
      <cdr:y>0.97573</cdr:y>
    </cdr:to>
    <cdr:sp macro="" textlink="">
      <cdr:nvSpPr>
        <cdr:cNvPr id="1126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2343" y="1917700"/>
          <a:ext cx="2202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95250</xdr:rowOff>
    </xdr:from>
    <xdr:to>
      <xdr:col>8</xdr:col>
      <xdr:colOff>752475</xdr:colOff>
      <xdr:row>48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6BF8778-5CEE-4B20-826D-76E5B93A4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65</xdr:row>
      <xdr:rowOff>3175</xdr:rowOff>
    </xdr:from>
    <xdr:to>
      <xdr:col>11</xdr:col>
      <xdr:colOff>0</xdr:colOff>
      <xdr:row>80</xdr:row>
      <xdr:rowOff>155575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965E25D5-C904-4312-A0D2-C25B8EEF8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4</xdr:row>
      <xdr:rowOff>76200</xdr:rowOff>
    </xdr:from>
    <xdr:to>
      <xdr:col>10</xdr:col>
      <xdr:colOff>247650</xdr:colOff>
      <xdr:row>20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AB1DF866-7103-477C-AC69-112E83C15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38</xdr:row>
      <xdr:rowOff>152400</xdr:rowOff>
    </xdr:from>
    <xdr:to>
      <xdr:col>11</xdr:col>
      <xdr:colOff>742950</xdr:colOff>
      <xdr:row>54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18DC6D62-D415-4565-ABB7-CBF0F9A21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704850</xdr:colOff>
      <xdr:row>56</xdr:row>
      <xdr:rowOff>133350</xdr:rowOff>
    </xdr:from>
    <xdr:to>
      <xdr:col>10</xdr:col>
      <xdr:colOff>142875</xdr:colOff>
      <xdr:row>70</xdr:row>
      <xdr:rowOff>161925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6CA714E4-56C4-4A73-9FA7-E813D7051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152400</xdr:rowOff>
    </xdr:from>
    <xdr:to>
      <xdr:col>11</xdr:col>
      <xdr:colOff>742950</xdr:colOff>
      <xdr:row>108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C6B9969C-55AA-4DD7-A1E2-63642DDDD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581025</xdr:colOff>
      <xdr:row>111</xdr:row>
      <xdr:rowOff>76200</xdr:rowOff>
    </xdr:from>
    <xdr:to>
      <xdr:col>10</xdr:col>
      <xdr:colOff>19050</xdr:colOff>
      <xdr:row>125</xdr:row>
      <xdr:rowOff>95250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AB2312E5-7E74-46E9-B758-ADFD0F02D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146</xdr:row>
      <xdr:rowOff>152400</xdr:rowOff>
    </xdr:from>
    <xdr:to>
      <xdr:col>11</xdr:col>
      <xdr:colOff>742950</xdr:colOff>
      <xdr:row>162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16D9B27C-9AD1-4B56-82CE-D157041AA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485775</xdr:colOff>
      <xdr:row>165</xdr:row>
      <xdr:rowOff>85725</xdr:rowOff>
    </xdr:from>
    <xdr:to>
      <xdr:col>9</xdr:col>
      <xdr:colOff>704850</xdr:colOff>
      <xdr:row>179</xdr:row>
      <xdr:rowOff>104775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2570E101-C510-495D-916F-4DC8B93EE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200</xdr:row>
      <xdr:rowOff>152400</xdr:rowOff>
    </xdr:from>
    <xdr:to>
      <xdr:col>11</xdr:col>
      <xdr:colOff>742950</xdr:colOff>
      <xdr:row>216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7C4E9D76-F349-4DE8-AD54-8293847E3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476250</xdr:colOff>
      <xdr:row>218</xdr:row>
      <xdr:rowOff>85725</xdr:rowOff>
    </xdr:from>
    <xdr:to>
      <xdr:col>9</xdr:col>
      <xdr:colOff>695325</xdr:colOff>
      <xdr:row>232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E3973AC8-AE2D-4DEC-B561-B93060A75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254</xdr:row>
      <xdr:rowOff>152400</xdr:rowOff>
    </xdr:from>
    <xdr:to>
      <xdr:col>11</xdr:col>
      <xdr:colOff>742950</xdr:colOff>
      <xdr:row>270</xdr:row>
      <xdr:rowOff>142875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2EA813B0-CA18-45EF-BCDF-06B876AE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457200</xdr:colOff>
      <xdr:row>272</xdr:row>
      <xdr:rowOff>76200</xdr:rowOff>
    </xdr:from>
    <xdr:to>
      <xdr:col>9</xdr:col>
      <xdr:colOff>676275</xdr:colOff>
      <xdr:row>286</xdr:row>
      <xdr:rowOff>104775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7CFFFD0A-FDEB-41A9-924D-EB725DEE2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308</xdr:row>
      <xdr:rowOff>152400</xdr:rowOff>
    </xdr:from>
    <xdr:to>
      <xdr:col>11</xdr:col>
      <xdr:colOff>742950</xdr:colOff>
      <xdr:row>324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534AB534-88A5-4F8F-B942-0D5498D84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409575</xdr:colOff>
      <xdr:row>327</xdr:row>
      <xdr:rowOff>104775</xdr:rowOff>
    </xdr:from>
    <xdr:to>
      <xdr:col>9</xdr:col>
      <xdr:colOff>628650</xdr:colOff>
      <xdr:row>341</xdr:row>
      <xdr:rowOff>123825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C9654A9A-1A77-4110-9A85-FB6628754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362</xdr:row>
      <xdr:rowOff>152400</xdr:rowOff>
    </xdr:from>
    <xdr:to>
      <xdr:col>11</xdr:col>
      <xdr:colOff>742950</xdr:colOff>
      <xdr:row>378</xdr:row>
      <xdr:rowOff>142875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B26D7752-0666-424A-B5BF-E88166EB0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485775</xdr:colOff>
      <xdr:row>382</xdr:row>
      <xdr:rowOff>0</xdr:rowOff>
    </xdr:from>
    <xdr:to>
      <xdr:col>9</xdr:col>
      <xdr:colOff>704850</xdr:colOff>
      <xdr:row>398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="" xmlns:a16="http://schemas.microsoft.com/office/drawing/2014/main" id="{E38B8BA7-3F0F-4654-BD12-B28FDC191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419</xdr:row>
      <xdr:rowOff>152400</xdr:rowOff>
    </xdr:from>
    <xdr:to>
      <xdr:col>11</xdr:col>
      <xdr:colOff>742950</xdr:colOff>
      <xdr:row>435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="" xmlns:a16="http://schemas.microsoft.com/office/drawing/2014/main" id="{1F17D6DE-25CD-4C68-BE44-765EBB06B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504825</xdr:colOff>
      <xdr:row>437</xdr:row>
      <xdr:rowOff>123825</xdr:rowOff>
    </xdr:from>
    <xdr:to>
      <xdr:col>9</xdr:col>
      <xdr:colOff>723900</xdr:colOff>
      <xdr:row>451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="" xmlns:a16="http://schemas.microsoft.com/office/drawing/2014/main" id="{E11E51DF-E39F-46A1-9ECD-347CD119A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473</xdr:row>
      <xdr:rowOff>152400</xdr:rowOff>
    </xdr:from>
    <xdr:to>
      <xdr:col>11</xdr:col>
      <xdr:colOff>742950</xdr:colOff>
      <xdr:row>489</xdr:row>
      <xdr:rowOff>142875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6A789B0B-E5E8-4175-9999-0D2F9EC7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6</xdr:row>
      <xdr:rowOff>104775</xdr:rowOff>
    </xdr:from>
    <xdr:to>
      <xdr:col>10</xdr:col>
      <xdr:colOff>352425</xdr:colOff>
      <xdr:row>22</xdr:row>
      <xdr:rowOff>0</xdr:rowOff>
    </xdr:to>
    <xdr:graphicFrame macro="">
      <xdr:nvGraphicFramePr>
        <xdr:cNvPr id="2" name="Gráfico 17">
          <a:extLst>
            <a:ext uri="{FF2B5EF4-FFF2-40B4-BE49-F238E27FC236}">
              <a16:creationId xmlns="" xmlns:a16="http://schemas.microsoft.com/office/drawing/2014/main" id="{2808E78C-0C1A-4572-87BF-D8D406223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723900</xdr:colOff>
      <xdr:row>8</xdr:row>
      <xdr:rowOff>76200</xdr:rowOff>
    </xdr:from>
    <xdr:to>
      <xdr:col>13</xdr:col>
      <xdr:colOff>266700</xdr:colOff>
      <xdr:row>9</xdr:row>
      <xdr:rowOff>95250</xdr:rowOff>
    </xdr:to>
    <xdr:sp macro="" textlink="">
      <xdr:nvSpPr>
        <xdr:cNvPr id="3" name="Text Box 25">
          <a:extLst>
            <a:ext uri="{FF2B5EF4-FFF2-40B4-BE49-F238E27FC236}">
              <a16:creationId xmlns="" xmlns:a16="http://schemas.microsoft.com/office/drawing/2014/main" id="{0EB43F95-4C3F-4415-8D10-D64F4DF37B64}"/>
            </a:ext>
          </a:extLst>
        </xdr:cNvPr>
        <xdr:cNvSpPr txBox="1">
          <a:spLocks noChangeArrowheads="1"/>
        </xdr:cNvSpPr>
      </xdr:nvSpPr>
      <xdr:spPr bwMode="auto">
        <a:xfrm>
          <a:off x="9172575" y="14859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6</xdr:row>
      <xdr:rowOff>114300</xdr:rowOff>
    </xdr:from>
    <xdr:to>
      <xdr:col>15</xdr:col>
      <xdr:colOff>666750</xdr:colOff>
      <xdr:row>21</xdr:row>
      <xdr:rowOff>9525</xdr:rowOff>
    </xdr:to>
    <xdr:graphicFrame macro="">
      <xdr:nvGraphicFramePr>
        <xdr:cNvPr id="4" name="Gráfico 28">
          <a:extLst>
            <a:ext uri="{FF2B5EF4-FFF2-40B4-BE49-F238E27FC236}">
              <a16:creationId xmlns="" xmlns:a16="http://schemas.microsoft.com/office/drawing/2014/main" id="{2E913D03-7C6A-49EF-A57C-1AD5168E3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476250</xdr:colOff>
      <xdr:row>8</xdr:row>
      <xdr:rowOff>76200</xdr:rowOff>
    </xdr:from>
    <xdr:to>
      <xdr:col>9</xdr:col>
      <xdr:colOff>19050</xdr:colOff>
      <xdr:row>10</xdr:row>
      <xdr:rowOff>9525</xdr:rowOff>
    </xdr:to>
    <xdr:sp macro="" textlink="">
      <xdr:nvSpPr>
        <xdr:cNvPr id="5" name="Text Box 29">
          <a:extLst>
            <a:ext uri="{FF2B5EF4-FFF2-40B4-BE49-F238E27FC236}">
              <a16:creationId xmlns="" xmlns:a16="http://schemas.microsoft.com/office/drawing/2014/main" id="{545BF287-B93C-4442-AE04-E53133E7C13D}"/>
            </a:ext>
          </a:extLst>
        </xdr:cNvPr>
        <xdr:cNvSpPr txBox="1">
          <a:spLocks noChangeArrowheads="1"/>
        </xdr:cNvSpPr>
      </xdr:nvSpPr>
      <xdr:spPr bwMode="auto">
        <a:xfrm>
          <a:off x="5876925" y="14859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8</xdr:row>
      <xdr:rowOff>76200</xdr:rowOff>
    </xdr:from>
    <xdr:to>
      <xdr:col>13</xdr:col>
      <xdr:colOff>352425</xdr:colOff>
      <xdr:row>10</xdr:row>
      <xdr:rowOff>9525</xdr:rowOff>
    </xdr:to>
    <xdr:sp macro="" textlink="">
      <xdr:nvSpPr>
        <xdr:cNvPr id="6" name="Text Box 30">
          <a:extLst>
            <a:ext uri="{FF2B5EF4-FFF2-40B4-BE49-F238E27FC236}">
              <a16:creationId xmlns="" xmlns:a16="http://schemas.microsoft.com/office/drawing/2014/main" id="{73365ABD-4679-4B33-9947-A8A9CECF91CA}"/>
            </a:ext>
          </a:extLst>
        </xdr:cNvPr>
        <xdr:cNvSpPr txBox="1">
          <a:spLocks noChangeArrowheads="1"/>
        </xdr:cNvSpPr>
      </xdr:nvSpPr>
      <xdr:spPr bwMode="auto">
        <a:xfrm>
          <a:off x="9258300" y="14859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85725</xdr:colOff>
      <xdr:row>8</xdr:row>
      <xdr:rowOff>85725</xdr:rowOff>
    </xdr:from>
    <xdr:to>
      <xdr:col>10</xdr:col>
      <xdr:colOff>85725</xdr:colOff>
      <xdr:row>19</xdr:row>
      <xdr:rowOff>66675</xdr:rowOff>
    </xdr:to>
    <xdr:sp macro="" textlink="">
      <xdr:nvSpPr>
        <xdr:cNvPr id="7" name="Line 32">
          <a:extLst>
            <a:ext uri="{FF2B5EF4-FFF2-40B4-BE49-F238E27FC236}">
              <a16:creationId xmlns="" xmlns:a16="http://schemas.microsoft.com/office/drawing/2014/main" id="{6AD7D0AC-647C-4ECC-A1BA-7DB235A36D10}"/>
            </a:ext>
          </a:extLst>
        </xdr:cNvPr>
        <xdr:cNvSpPr>
          <a:spLocks noChangeShapeType="1"/>
        </xdr:cNvSpPr>
      </xdr:nvSpPr>
      <xdr:spPr bwMode="auto">
        <a:xfrm flipH="1">
          <a:off x="8534400" y="1495425"/>
          <a:ext cx="0" cy="1771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688180</xdr:colOff>
      <xdr:row>24</xdr:row>
      <xdr:rowOff>114300</xdr:rowOff>
    </xdr:from>
    <xdr:to>
      <xdr:col>10</xdr:col>
      <xdr:colOff>316705</xdr:colOff>
      <xdr:row>39</xdr:row>
      <xdr:rowOff>0</xdr:rowOff>
    </xdr:to>
    <xdr:graphicFrame macro="">
      <xdr:nvGraphicFramePr>
        <xdr:cNvPr id="8" name="Gráfico 36">
          <a:extLst>
            <a:ext uri="{FF2B5EF4-FFF2-40B4-BE49-F238E27FC236}">
              <a16:creationId xmlns="" xmlns:a16="http://schemas.microsoft.com/office/drawing/2014/main" id="{E3E35272-7FED-4CDB-8D24-A7FD45DA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723900</xdr:colOff>
      <xdr:row>26</xdr:row>
      <xdr:rowOff>76200</xdr:rowOff>
    </xdr:from>
    <xdr:to>
      <xdr:col>13</xdr:col>
      <xdr:colOff>266700</xdr:colOff>
      <xdr:row>27</xdr:row>
      <xdr:rowOff>95250</xdr:rowOff>
    </xdr:to>
    <xdr:sp macro="" textlink="">
      <xdr:nvSpPr>
        <xdr:cNvPr id="9" name="Text Box 38">
          <a:extLst>
            <a:ext uri="{FF2B5EF4-FFF2-40B4-BE49-F238E27FC236}">
              <a16:creationId xmlns="" xmlns:a16="http://schemas.microsoft.com/office/drawing/2014/main" id="{B9447021-835B-4427-8905-889C57330B90}"/>
            </a:ext>
          </a:extLst>
        </xdr:cNvPr>
        <xdr:cNvSpPr txBox="1">
          <a:spLocks noChangeArrowheads="1"/>
        </xdr:cNvSpPr>
      </xdr:nvSpPr>
      <xdr:spPr bwMode="auto">
        <a:xfrm>
          <a:off x="9172575" y="44767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24</xdr:row>
      <xdr:rowOff>114300</xdr:rowOff>
    </xdr:from>
    <xdr:to>
      <xdr:col>15</xdr:col>
      <xdr:colOff>666750</xdr:colOff>
      <xdr:row>39</xdr:row>
      <xdr:rowOff>9525</xdr:rowOff>
    </xdr:to>
    <xdr:graphicFrame macro="">
      <xdr:nvGraphicFramePr>
        <xdr:cNvPr id="10" name="Gráfico 39">
          <a:extLst>
            <a:ext uri="{FF2B5EF4-FFF2-40B4-BE49-F238E27FC236}">
              <a16:creationId xmlns="" xmlns:a16="http://schemas.microsoft.com/office/drawing/2014/main" id="{EBC38870-C2A8-414E-A52E-9499B642E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476250</xdr:colOff>
      <xdr:row>26</xdr:row>
      <xdr:rowOff>76200</xdr:rowOff>
    </xdr:from>
    <xdr:to>
      <xdr:col>9</xdr:col>
      <xdr:colOff>19050</xdr:colOff>
      <xdr:row>28</xdr:row>
      <xdr:rowOff>9525</xdr:rowOff>
    </xdr:to>
    <xdr:sp macro="" textlink="">
      <xdr:nvSpPr>
        <xdr:cNvPr id="11" name="Text Box 40">
          <a:extLst>
            <a:ext uri="{FF2B5EF4-FFF2-40B4-BE49-F238E27FC236}">
              <a16:creationId xmlns="" xmlns:a16="http://schemas.microsoft.com/office/drawing/2014/main" id="{E17A7B17-35E0-4E53-8F47-C1D3E1A7646D}"/>
            </a:ext>
          </a:extLst>
        </xdr:cNvPr>
        <xdr:cNvSpPr txBox="1">
          <a:spLocks noChangeArrowheads="1"/>
        </xdr:cNvSpPr>
      </xdr:nvSpPr>
      <xdr:spPr bwMode="auto">
        <a:xfrm>
          <a:off x="5876925" y="44767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26</xdr:row>
      <xdr:rowOff>76200</xdr:rowOff>
    </xdr:from>
    <xdr:to>
      <xdr:col>13</xdr:col>
      <xdr:colOff>352425</xdr:colOff>
      <xdr:row>28</xdr:row>
      <xdr:rowOff>9525</xdr:rowOff>
    </xdr:to>
    <xdr:sp macro="" textlink="">
      <xdr:nvSpPr>
        <xdr:cNvPr id="12" name="Text Box 41">
          <a:extLst>
            <a:ext uri="{FF2B5EF4-FFF2-40B4-BE49-F238E27FC236}">
              <a16:creationId xmlns="" xmlns:a16="http://schemas.microsoft.com/office/drawing/2014/main" id="{C1584FA5-0418-4673-A857-1773EEE9614D}"/>
            </a:ext>
          </a:extLst>
        </xdr:cNvPr>
        <xdr:cNvSpPr txBox="1">
          <a:spLocks noChangeArrowheads="1"/>
        </xdr:cNvSpPr>
      </xdr:nvSpPr>
      <xdr:spPr bwMode="auto">
        <a:xfrm>
          <a:off x="9258300" y="44767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66675</xdr:colOff>
      <xdr:row>26</xdr:row>
      <xdr:rowOff>66675</xdr:rowOff>
    </xdr:from>
    <xdr:to>
      <xdr:col>10</xdr:col>
      <xdr:colOff>66675</xdr:colOff>
      <xdr:row>37</xdr:row>
      <xdr:rowOff>85725</xdr:rowOff>
    </xdr:to>
    <xdr:sp macro="" textlink="">
      <xdr:nvSpPr>
        <xdr:cNvPr id="13" name="Line 43">
          <a:extLst>
            <a:ext uri="{FF2B5EF4-FFF2-40B4-BE49-F238E27FC236}">
              <a16:creationId xmlns="" xmlns:a16="http://schemas.microsoft.com/office/drawing/2014/main" id="{5186CD0F-C661-4571-8A5D-E18695A5AA35}"/>
            </a:ext>
          </a:extLst>
        </xdr:cNvPr>
        <xdr:cNvSpPr>
          <a:spLocks noChangeShapeType="1"/>
        </xdr:cNvSpPr>
      </xdr:nvSpPr>
      <xdr:spPr bwMode="auto">
        <a:xfrm>
          <a:off x="8515350" y="44672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628650</xdr:colOff>
      <xdr:row>42</xdr:row>
      <xdr:rowOff>114300</xdr:rowOff>
    </xdr:from>
    <xdr:to>
      <xdr:col>10</xdr:col>
      <xdr:colOff>257175</xdr:colOff>
      <xdr:row>57</xdr:row>
      <xdr:rowOff>0</xdr:rowOff>
    </xdr:to>
    <xdr:graphicFrame macro="">
      <xdr:nvGraphicFramePr>
        <xdr:cNvPr id="14" name="Gráfico 45">
          <a:extLst>
            <a:ext uri="{FF2B5EF4-FFF2-40B4-BE49-F238E27FC236}">
              <a16:creationId xmlns="" xmlns:a16="http://schemas.microsoft.com/office/drawing/2014/main" id="{52596A36-4676-4552-9DF2-8BB622293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723900</xdr:colOff>
      <xdr:row>44</xdr:row>
      <xdr:rowOff>76200</xdr:rowOff>
    </xdr:from>
    <xdr:to>
      <xdr:col>13</xdr:col>
      <xdr:colOff>266700</xdr:colOff>
      <xdr:row>45</xdr:row>
      <xdr:rowOff>95250</xdr:rowOff>
    </xdr:to>
    <xdr:sp macro="" textlink="">
      <xdr:nvSpPr>
        <xdr:cNvPr id="15" name="Text Box 47">
          <a:extLst>
            <a:ext uri="{FF2B5EF4-FFF2-40B4-BE49-F238E27FC236}">
              <a16:creationId xmlns="" xmlns:a16="http://schemas.microsoft.com/office/drawing/2014/main" id="{6F4BE6B9-B7EA-47B7-9EDC-793A596848FC}"/>
            </a:ext>
          </a:extLst>
        </xdr:cNvPr>
        <xdr:cNvSpPr txBox="1">
          <a:spLocks noChangeArrowheads="1"/>
        </xdr:cNvSpPr>
      </xdr:nvSpPr>
      <xdr:spPr bwMode="auto">
        <a:xfrm>
          <a:off x="9172575" y="74676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42</xdr:row>
      <xdr:rowOff>114300</xdr:rowOff>
    </xdr:from>
    <xdr:to>
      <xdr:col>15</xdr:col>
      <xdr:colOff>666750</xdr:colOff>
      <xdr:row>57</xdr:row>
      <xdr:rowOff>9525</xdr:rowOff>
    </xdr:to>
    <xdr:graphicFrame macro="">
      <xdr:nvGraphicFramePr>
        <xdr:cNvPr id="16" name="Gráfico 48">
          <a:extLst>
            <a:ext uri="{FF2B5EF4-FFF2-40B4-BE49-F238E27FC236}">
              <a16:creationId xmlns="" xmlns:a16="http://schemas.microsoft.com/office/drawing/2014/main" id="{C4D8483D-27C4-4392-80AA-9BAB32D9D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342900</xdr:colOff>
      <xdr:row>44</xdr:row>
      <xdr:rowOff>57150</xdr:rowOff>
    </xdr:from>
    <xdr:to>
      <xdr:col>8</xdr:col>
      <xdr:colOff>647700</xdr:colOff>
      <xdr:row>45</xdr:row>
      <xdr:rowOff>152400</xdr:rowOff>
    </xdr:to>
    <xdr:sp macro="" textlink="">
      <xdr:nvSpPr>
        <xdr:cNvPr id="17" name="Text Box 49">
          <a:extLst>
            <a:ext uri="{FF2B5EF4-FFF2-40B4-BE49-F238E27FC236}">
              <a16:creationId xmlns="" xmlns:a16="http://schemas.microsoft.com/office/drawing/2014/main" id="{8C5D6DF7-DA9C-444D-A172-90E92B66163C}"/>
            </a:ext>
          </a:extLst>
        </xdr:cNvPr>
        <xdr:cNvSpPr txBox="1">
          <a:spLocks noChangeArrowheads="1"/>
        </xdr:cNvSpPr>
      </xdr:nvSpPr>
      <xdr:spPr bwMode="auto">
        <a:xfrm>
          <a:off x="5743575" y="7448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44</xdr:row>
      <xdr:rowOff>76200</xdr:rowOff>
    </xdr:from>
    <xdr:to>
      <xdr:col>13</xdr:col>
      <xdr:colOff>352425</xdr:colOff>
      <xdr:row>46</xdr:row>
      <xdr:rowOff>9525</xdr:rowOff>
    </xdr:to>
    <xdr:sp macro="" textlink="">
      <xdr:nvSpPr>
        <xdr:cNvPr id="18" name="Text Box 50">
          <a:extLst>
            <a:ext uri="{FF2B5EF4-FFF2-40B4-BE49-F238E27FC236}">
              <a16:creationId xmlns="" xmlns:a16="http://schemas.microsoft.com/office/drawing/2014/main" id="{CD76BCD1-D326-400F-9B3E-35678D330B0A}"/>
            </a:ext>
          </a:extLst>
        </xdr:cNvPr>
        <xdr:cNvSpPr txBox="1">
          <a:spLocks noChangeArrowheads="1"/>
        </xdr:cNvSpPr>
      </xdr:nvSpPr>
      <xdr:spPr bwMode="auto">
        <a:xfrm>
          <a:off x="9258300" y="74676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44</xdr:row>
      <xdr:rowOff>66675</xdr:rowOff>
    </xdr:from>
    <xdr:to>
      <xdr:col>10</xdr:col>
      <xdr:colOff>57150</xdr:colOff>
      <xdr:row>55</xdr:row>
      <xdr:rowOff>85725</xdr:rowOff>
    </xdr:to>
    <xdr:sp macro="" textlink="">
      <xdr:nvSpPr>
        <xdr:cNvPr id="19" name="Line 52">
          <a:extLst>
            <a:ext uri="{FF2B5EF4-FFF2-40B4-BE49-F238E27FC236}">
              <a16:creationId xmlns="" xmlns:a16="http://schemas.microsoft.com/office/drawing/2014/main" id="{A8FA4873-2890-412A-AC7A-CD2532B44DB4}"/>
            </a:ext>
          </a:extLst>
        </xdr:cNvPr>
        <xdr:cNvSpPr>
          <a:spLocks noChangeShapeType="1"/>
        </xdr:cNvSpPr>
      </xdr:nvSpPr>
      <xdr:spPr bwMode="auto">
        <a:xfrm>
          <a:off x="8505825" y="74580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652462</xdr:colOff>
      <xdr:row>60</xdr:row>
      <xdr:rowOff>114300</xdr:rowOff>
    </xdr:from>
    <xdr:to>
      <xdr:col>10</xdr:col>
      <xdr:colOff>280987</xdr:colOff>
      <xdr:row>75</xdr:row>
      <xdr:rowOff>0</xdr:rowOff>
    </xdr:to>
    <xdr:graphicFrame macro="">
      <xdr:nvGraphicFramePr>
        <xdr:cNvPr id="20" name="Gráfico 54">
          <a:extLst>
            <a:ext uri="{FF2B5EF4-FFF2-40B4-BE49-F238E27FC236}">
              <a16:creationId xmlns="" xmlns:a16="http://schemas.microsoft.com/office/drawing/2014/main" id="{BF1ECCEC-1572-422D-819B-FCD7BA3B3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723900</xdr:colOff>
      <xdr:row>62</xdr:row>
      <xdr:rowOff>76200</xdr:rowOff>
    </xdr:from>
    <xdr:to>
      <xdr:col>13</xdr:col>
      <xdr:colOff>266700</xdr:colOff>
      <xdr:row>63</xdr:row>
      <xdr:rowOff>95250</xdr:rowOff>
    </xdr:to>
    <xdr:sp macro="" textlink="">
      <xdr:nvSpPr>
        <xdr:cNvPr id="21" name="Text Box 56">
          <a:extLst>
            <a:ext uri="{FF2B5EF4-FFF2-40B4-BE49-F238E27FC236}">
              <a16:creationId xmlns="" xmlns:a16="http://schemas.microsoft.com/office/drawing/2014/main" id="{903219CA-77DD-49E5-8E52-44E76B1AADAC}"/>
            </a:ext>
          </a:extLst>
        </xdr:cNvPr>
        <xdr:cNvSpPr txBox="1">
          <a:spLocks noChangeArrowheads="1"/>
        </xdr:cNvSpPr>
      </xdr:nvSpPr>
      <xdr:spPr bwMode="auto">
        <a:xfrm>
          <a:off x="9172575" y="104584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60</xdr:row>
      <xdr:rowOff>114300</xdr:rowOff>
    </xdr:from>
    <xdr:to>
      <xdr:col>15</xdr:col>
      <xdr:colOff>666750</xdr:colOff>
      <xdr:row>75</xdr:row>
      <xdr:rowOff>9525</xdr:rowOff>
    </xdr:to>
    <xdr:graphicFrame macro="">
      <xdr:nvGraphicFramePr>
        <xdr:cNvPr id="22" name="Gráfico 57">
          <a:extLst>
            <a:ext uri="{FF2B5EF4-FFF2-40B4-BE49-F238E27FC236}">
              <a16:creationId xmlns="" xmlns:a16="http://schemas.microsoft.com/office/drawing/2014/main" id="{11DBDA77-BDB5-4C09-BC0C-1D978A708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476250</xdr:colOff>
      <xdr:row>62</xdr:row>
      <xdr:rowOff>76200</xdr:rowOff>
    </xdr:from>
    <xdr:to>
      <xdr:col>9</xdr:col>
      <xdr:colOff>19050</xdr:colOff>
      <xdr:row>64</xdr:row>
      <xdr:rowOff>9525</xdr:rowOff>
    </xdr:to>
    <xdr:sp macro="" textlink="">
      <xdr:nvSpPr>
        <xdr:cNvPr id="23" name="Text Box 58">
          <a:extLst>
            <a:ext uri="{FF2B5EF4-FFF2-40B4-BE49-F238E27FC236}">
              <a16:creationId xmlns="" xmlns:a16="http://schemas.microsoft.com/office/drawing/2014/main" id="{E43E121D-D3A9-4FB3-B648-90859C96D127}"/>
            </a:ext>
          </a:extLst>
        </xdr:cNvPr>
        <xdr:cNvSpPr txBox="1">
          <a:spLocks noChangeArrowheads="1"/>
        </xdr:cNvSpPr>
      </xdr:nvSpPr>
      <xdr:spPr bwMode="auto">
        <a:xfrm>
          <a:off x="5876925" y="104584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62</xdr:row>
      <xdr:rowOff>76200</xdr:rowOff>
    </xdr:from>
    <xdr:to>
      <xdr:col>13</xdr:col>
      <xdr:colOff>352425</xdr:colOff>
      <xdr:row>64</xdr:row>
      <xdr:rowOff>9525</xdr:rowOff>
    </xdr:to>
    <xdr:sp macro="" textlink="">
      <xdr:nvSpPr>
        <xdr:cNvPr id="24" name="Text Box 59">
          <a:extLst>
            <a:ext uri="{FF2B5EF4-FFF2-40B4-BE49-F238E27FC236}">
              <a16:creationId xmlns="" xmlns:a16="http://schemas.microsoft.com/office/drawing/2014/main" id="{4B7F30CA-D4D5-454C-97F5-FCF0860BBB56}"/>
            </a:ext>
          </a:extLst>
        </xdr:cNvPr>
        <xdr:cNvSpPr txBox="1">
          <a:spLocks noChangeArrowheads="1"/>
        </xdr:cNvSpPr>
      </xdr:nvSpPr>
      <xdr:spPr bwMode="auto">
        <a:xfrm>
          <a:off x="9258300" y="104584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62</xdr:row>
      <xdr:rowOff>66675</xdr:rowOff>
    </xdr:from>
    <xdr:to>
      <xdr:col>10</xdr:col>
      <xdr:colOff>57150</xdr:colOff>
      <xdr:row>73</xdr:row>
      <xdr:rowOff>85725</xdr:rowOff>
    </xdr:to>
    <xdr:sp macro="" textlink="">
      <xdr:nvSpPr>
        <xdr:cNvPr id="25" name="Line 61">
          <a:extLst>
            <a:ext uri="{FF2B5EF4-FFF2-40B4-BE49-F238E27FC236}">
              <a16:creationId xmlns="" xmlns:a16="http://schemas.microsoft.com/office/drawing/2014/main" id="{5E763EA8-CCAD-49CC-8557-C58B490CA1E2}"/>
            </a:ext>
          </a:extLst>
        </xdr:cNvPr>
        <xdr:cNvSpPr>
          <a:spLocks noChangeShapeType="1"/>
        </xdr:cNvSpPr>
      </xdr:nvSpPr>
      <xdr:spPr bwMode="auto">
        <a:xfrm>
          <a:off x="8505825" y="104489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628650</xdr:colOff>
      <xdr:row>78</xdr:row>
      <xdr:rowOff>114300</xdr:rowOff>
    </xdr:from>
    <xdr:to>
      <xdr:col>10</xdr:col>
      <xdr:colOff>257175</xdr:colOff>
      <xdr:row>93</xdr:row>
      <xdr:rowOff>0</xdr:rowOff>
    </xdr:to>
    <xdr:graphicFrame macro="">
      <xdr:nvGraphicFramePr>
        <xdr:cNvPr id="26" name="Gráfico 72">
          <a:extLst>
            <a:ext uri="{FF2B5EF4-FFF2-40B4-BE49-F238E27FC236}">
              <a16:creationId xmlns="" xmlns:a16="http://schemas.microsoft.com/office/drawing/2014/main" id="{CD680CDE-3B79-47A7-8937-3DAFA71E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723900</xdr:colOff>
      <xdr:row>80</xdr:row>
      <xdr:rowOff>76200</xdr:rowOff>
    </xdr:from>
    <xdr:to>
      <xdr:col>13</xdr:col>
      <xdr:colOff>266700</xdr:colOff>
      <xdr:row>81</xdr:row>
      <xdr:rowOff>95250</xdr:rowOff>
    </xdr:to>
    <xdr:sp macro="" textlink="">
      <xdr:nvSpPr>
        <xdr:cNvPr id="27" name="Text Box 74">
          <a:extLst>
            <a:ext uri="{FF2B5EF4-FFF2-40B4-BE49-F238E27FC236}">
              <a16:creationId xmlns="" xmlns:a16="http://schemas.microsoft.com/office/drawing/2014/main" id="{0624265C-D9AD-40A4-A322-B8DDE4B227D0}"/>
            </a:ext>
          </a:extLst>
        </xdr:cNvPr>
        <xdr:cNvSpPr txBox="1">
          <a:spLocks noChangeArrowheads="1"/>
        </xdr:cNvSpPr>
      </xdr:nvSpPr>
      <xdr:spPr bwMode="auto">
        <a:xfrm>
          <a:off x="9172575" y="134493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78</xdr:row>
      <xdr:rowOff>114300</xdr:rowOff>
    </xdr:from>
    <xdr:to>
      <xdr:col>15</xdr:col>
      <xdr:colOff>666750</xdr:colOff>
      <xdr:row>93</xdr:row>
      <xdr:rowOff>9525</xdr:rowOff>
    </xdr:to>
    <xdr:graphicFrame macro="">
      <xdr:nvGraphicFramePr>
        <xdr:cNvPr id="28" name="Gráfico 75">
          <a:extLst>
            <a:ext uri="{FF2B5EF4-FFF2-40B4-BE49-F238E27FC236}">
              <a16:creationId xmlns="" xmlns:a16="http://schemas.microsoft.com/office/drawing/2014/main" id="{6444D15A-97E6-4053-8D6B-E2A4F1033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476250</xdr:colOff>
      <xdr:row>80</xdr:row>
      <xdr:rowOff>76200</xdr:rowOff>
    </xdr:from>
    <xdr:to>
      <xdr:col>9</xdr:col>
      <xdr:colOff>19050</xdr:colOff>
      <xdr:row>82</xdr:row>
      <xdr:rowOff>9525</xdr:rowOff>
    </xdr:to>
    <xdr:sp macro="" textlink="">
      <xdr:nvSpPr>
        <xdr:cNvPr id="29" name="Text Box 76">
          <a:extLst>
            <a:ext uri="{FF2B5EF4-FFF2-40B4-BE49-F238E27FC236}">
              <a16:creationId xmlns="" xmlns:a16="http://schemas.microsoft.com/office/drawing/2014/main" id="{2FEA3012-8E6B-4AE7-8F6B-CB45CA455AA7}"/>
            </a:ext>
          </a:extLst>
        </xdr:cNvPr>
        <xdr:cNvSpPr txBox="1">
          <a:spLocks noChangeArrowheads="1"/>
        </xdr:cNvSpPr>
      </xdr:nvSpPr>
      <xdr:spPr bwMode="auto">
        <a:xfrm>
          <a:off x="5876925" y="134493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80</xdr:row>
      <xdr:rowOff>76200</xdr:rowOff>
    </xdr:from>
    <xdr:to>
      <xdr:col>13</xdr:col>
      <xdr:colOff>352425</xdr:colOff>
      <xdr:row>82</xdr:row>
      <xdr:rowOff>9525</xdr:rowOff>
    </xdr:to>
    <xdr:sp macro="" textlink="">
      <xdr:nvSpPr>
        <xdr:cNvPr id="30" name="Text Box 77">
          <a:extLst>
            <a:ext uri="{FF2B5EF4-FFF2-40B4-BE49-F238E27FC236}">
              <a16:creationId xmlns="" xmlns:a16="http://schemas.microsoft.com/office/drawing/2014/main" id="{CDC658C8-6B22-4845-9942-7B586CAE4B7B}"/>
            </a:ext>
          </a:extLst>
        </xdr:cNvPr>
        <xdr:cNvSpPr txBox="1">
          <a:spLocks noChangeArrowheads="1"/>
        </xdr:cNvSpPr>
      </xdr:nvSpPr>
      <xdr:spPr bwMode="auto">
        <a:xfrm>
          <a:off x="9258300" y="134493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80</xdr:row>
      <xdr:rowOff>66675</xdr:rowOff>
    </xdr:from>
    <xdr:to>
      <xdr:col>10</xdr:col>
      <xdr:colOff>57150</xdr:colOff>
      <xdr:row>91</xdr:row>
      <xdr:rowOff>85725</xdr:rowOff>
    </xdr:to>
    <xdr:sp macro="" textlink="">
      <xdr:nvSpPr>
        <xdr:cNvPr id="31" name="Line 79">
          <a:extLst>
            <a:ext uri="{FF2B5EF4-FFF2-40B4-BE49-F238E27FC236}">
              <a16:creationId xmlns="" xmlns:a16="http://schemas.microsoft.com/office/drawing/2014/main" id="{29CAC07C-C0FB-4800-B9B4-887F1528813C}"/>
            </a:ext>
          </a:extLst>
        </xdr:cNvPr>
        <xdr:cNvSpPr>
          <a:spLocks noChangeShapeType="1"/>
        </xdr:cNvSpPr>
      </xdr:nvSpPr>
      <xdr:spPr bwMode="auto">
        <a:xfrm>
          <a:off x="8505825" y="134397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616744</xdr:colOff>
      <xdr:row>96</xdr:row>
      <xdr:rowOff>114300</xdr:rowOff>
    </xdr:from>
    <xdr:to>
      <xdr:col>10</xdr:col>
      <xdr:colOff>245269</xdr:colOff>
      <xdr:row>111</xdr:row>
      <xdr:rowOff>0</xdr:rowOff>
    </xdr:to>
    <xdr:graphicFrame macro="">
      <xdr:nvGraphicFramePr>
        <xdr:cNvPr id="32" name="Gráfico 81">
          <a:extLst>
            <a:ext uri="{FF2B5EF4-FFF2-40B4-BE49-F238E27FC236}">
              <a16:creationId xmlns="" xmlns:a16="http://schemas.microsoft.com/office/drawing/2014/main" id="{422D5B74-9A04-4328-834E-3F8544F99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723900</xdr:colOff>
      <xdr:row>98</xdr:row>
      <xdr:rowOff>76200</xdr:rowOff>
    </xdr:from>
    <xdr:to>
      <xdr:col>13</xdr:col>
      <xdr:colOff>266700</xdr:colOff>
      <xdr:row>99</xdr:row>
      <xdr:rowOff>95250</xdr:rowOff>
    </xdr:to>
    <xdr:sp macro="" textlink="">
      <xdr:nvSpPr>
        <xdr:cNvPr id="33" name="Text Box 83">
          <a:extLst>
            <a:ext uri="{FF2B5EF4-FFF2-40B4-BE49-F238E27FC236}">
              <a16:creationId xmlns="" xmlns:a16="http://schemas.microsoft.com/office/drawing/2014/main" id="{135C37AF-1795-4393-844D-09118CE2774F}"/>
            </a:ext>
          </a:extLst>
        </xdr:cNvPr>
        <xdr:cNvSpPr txBox="1">
          <a:spLocks noChangeArrowheads="1"/>
        </xdr:cNvSpPr>
      </xdr:nvSpPr>
      <xdr:spPr bwMode="auto">
        <a:xfrm>
          <a:off x="9172575" y="164401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96</xdr:row>
      <xdr:rowOff>114300</xdr:rowOff>
    </xdr:from>
    <xdr:to>
      <xdr:col>15</xdr:col>
      <xdr:colOff>666750</xdr:colOff>
      <xdr:row>111</xdr:row>
      <xdr:rowOff>9525</xdr:rowOff>
    </xdr:to>
    <xdr:graphicFrame macro="">
      <xdr:nvGraphicFramePr>
        <xdr:cNvPr id="34" name="Gráfico 84">
          <a:extLst>
            <a:ext uri="{FF2B5EF4-FFF2-40B4-BE49-F238E27FC236}">
              <a16:creationId xmlns="" xmlns:a16="http://schemas.microsoft.com/office/drawing/2014/main" id="{E225A3FD-F15F-443B-91AF-F4F26FB5B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476250</xdr:colOff>
      <xdr:row>98</xdr:row>
      <xdr:rowOff>76200</xdr:rowOff>
    </xdr:from>
    <xdr:to>
      <xdr:col>9</xdr:col>
      <xdr:colOff>19050</xdr:colOff>
      <xdr:row>100</xdr:row>
      <xdr:rowOff>9525</xdr:rowOff>
    </xdr:to>
    <xdr:sp macro="" textlink="">
      <xdr:nvSpPr>
        <xdr:cNvPr id="35" name="Text Box 85">
          <a:extLst>
            <a:ext uri="{FF2B5EF4-FFF2-40B4-BE49-F238E27FC236}">
              <a16:creationId xmlns="" xmlns:a16="http://schemas.microsoft.com/office/drawing/2014/main" id="{8B9C91F5-9C25-4A2A-9A77-486CC272EDE4}"/>
            </a:ext>
          </a:extLst>
        </xdr:cNvPr>
        <xdr:cNvSpPr txBox="1">
          <a:spLocks noChangeArrowheads="1"/>
        </xdr:cNvSpPr>
      </xdr:nvSpPr>
      <xdr:spPr bwMode="auto">
        <a:xfrm>
          <a:off x="5876925" y="164401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98</xdr:row>
      <xdr:rowOff>76200</xdr:rowOff>
    </xdr:from>
    <xdr:to>
      <xdr:col>13</xdr:col>
      <xdr:colOff>352425</xdr:colOff>
      <xdr:row>100</xdr:row>
      <xdr:rowOff>9525</xdr:rowOff>
    </xdr:to>
    <xdr:sp macro="" textlink="">
      <xdr:nvSpPr>
        <xdr:cNvPr id="36" name="Text Box 86">
          <a:extLst>
            <a:ext uri="{FF2B5EF4-FFF2-40B4-BE49-F238E27FC236}">
              <a16:creationId xmlns="" xmlns:a16="http://schemas.microsoft.com/office/drawing/2014/main" id="{9E65BF9F-4BE1-43AE-A112-70558DAE2963}"/>
            </a:ext>
          </a:extLst>
        </xdr:cNvPr>
        <xdr:cNvSpPr txBox="1">
          <a:spLocks noChangeArrowheads="1"/>
        </xdr:cNvSpPr>
      </xdr:nvSpPr>
      <xdr:spPr bwMode="auto">
        <a:xfrm>
          <a:off x="9258300" y="164401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98</xdr:row>
      <xdr:rowOff>66675</xdr:rowOff>
    </xdr:from>
    <xdr:to>
      <xdr:col>10</xdr:col>
      <xdr:colOff>57150</xdr:colOff>
      <xdr:row>109</xdr:row>
      <xdr:rowOff>85725</xdr:rowOff>
    </xdr:to>
    <xdr:sp macro="" textlink="">
      <xdr:nvSpPr>
        <xdr:cNvPr id="37" name="Line 88">
          <a:extLst>
            <a:ext uri="{FF2B5EF4-FFF2-40B4-BE49-F238E27FC236}">
              <a16:creationId xmlns="" xmlns:a16="http://schemas.microsoft.com/office/drawing/2014/main" id="{B32F0DE1-CA67-49F4-AE3D-FE8903B7A328}"/>
            </a:ext>
          </a:extLst>
        </xdr:cNvPr>
        <xdr:cNvSpPr>
          <a:spLocks noChangeShapeType="1"/>
        </xdr:cNvSpPr>
      </xdr:nvSpPr>
      <xdr:spPr bwMode="auto">
        <a:xfrm>
          <a:off x="8505825" y="164306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642938</xdr:colOff>
      <xdr:row>114</xdr:row>
      <xdr:rowOff>114300</xdr:rowOff>
    </xdr:from>
    <xdr:to>
      <xdr:col>10</xdr:col>
      <xdr:colOff>340518</xdr:colOff>
      <xdr:row>129</xdr:row>
      <xdr:rowOff>0</xdr:rowOff>
    </xdr:to>
    <xdr:graphicFrame macro="">
      <xdr:nvGraphicFramePr>
        <xdr:cNvPr id="38" name="Gráfico 90">
          <a:extLst>
            <a:ext uri="{FF2B5EF4-FFF2-40B4-BE49-F238E27FC236}">
              <a16:creationId xmlns="" xmlns:a16="http://schemas.microsoft.com/office/drawing/2014/main" id="{450DC901-E15C-40AD-BA35-5F8E6863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723900</xdr:colOff>
      <xdr:row>116</xdr:row>
      <xdr:rowOff>76200</xdr:rowOff>
    </xdr:from>
    <xdr:to>
      <xdr:col>13</xdr:col>
      <xdr:colOff>266700</xdr:colOff>
      <xdr:row>117</xdr:row>
      <xdr:rowOff>95250</xdr:rowOff>
    </xdr:to>
    <xdr:sp macro="" textlink="">
      <xdr:nvSpPr>
        <xdr:cNvPr id="39" name="Text Box 92">
          <a:extLst>
            <a:ext uri="{FF2B5EF4-FFF2-40B4-BE49-F238E27FC236}">
              <a16:creationId xmlns="" xmlns:a16="http://schemas.microsoft.com/office/drawing/2014/main" id="{931324FD-C498-4D4C-8EFE-FCE5FA49582E}"/>
            </a:ext>
          </a:extLst>
        </xdr:cNvPr>
        <xdr:cNvSpPr txBox="1">
          <a:spLocks noChangeArrowheads="1"/>
        </xdr:cNvSpPr>
      </xdr:nvSpPr>
      <xdr:spPr bwMode="auto">
        <a:xfrm>
          <a:off x="9172575" y="194310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114</xdr:row>
      <xdr:rowOff>114300</xdr:rowOff>
    </xdr:from>
    <xdr:to>
      <xdr:col>15</xdr:col>
      <xdr:colOff>666750</xdr:colOff>
      <xdr:row>129</xdr:row>
      <xdr:rowOff>9525</xdr:rowOff>
    </xdr:to>
    <xdr:graphicFrame macro="">
      <xdr:nvGraphicFramePr>
        <xdr:cNvPr id="40" name="Gráfico 93">
          <a:extLst>
            <a:ext uri="{FF2B5EF4-FFF2-40B4-BE49-F238E27FC236}">
              <a16:creationId xmlns="" xmlns:a16="http://schemas.microsoft.com/office/drawing/2014/main" id="{18E138F4-D7C6-444A-8B7C-ABA028C88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476250</xdr:colOff>
      <xdr:row>116</xdr:row>
      <xdr:rowOff>76200</xdr:rowOff>
    </xdr:from>
    <xdr:to>
      <xdr:col>9</xdr:col>
      <xdr:colOff>19050</xdr:colOff>
      <xdr:row>118</xdr:row>
      <xdr:rowOff>9525</xdr:rowOff>
    </xdr:to>
    <xdr:sp macro="" textlink="">
      <xdr:nvSpPr>
        <xdr:cNvPr id="41" name="Text Box 94">
          <a:extLst>
            <a:ext uri="{FF2B5EF4-FFF2-40B4-BE49-F238E27FC236}">
              <a16:creationId xmlns="" xmlns:a16="http://schemas.microsoft.com/office/drawing/2014/main" id="{2930BC69-1D23-45FA-98C6-EA9D1606F139}"/>
            </a:ext>
          </a:extLst>
        </xdr:cNvPr>
        <xdr:cNvSpPr txBox="1">
          <a:spLocks noChangeArrowheads="1"/>
        </xdr:cNvSpPr>
      </xdr:nvSpPr>
      <xdr:spPr bwMode="auto">
        <a:xfrm>
          <a:off x="5876925" y="194310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116</xdr:row>
      <xdr:rowOff>76200</xdr:rowOff>
    </xdr:from>
    <xdr:to>
      <xdr:col>13</xdr:col>
      <xdr:colOff>352425</xdr:colOff>
      <xdr:row>118</xdr:row>
      <xdr:rowOff>9525</xdr:rowOff>
    </xdr:to>
    <xdr:sp macro="" textlink="">
      <xdr:nvSpPr>
        <xdr:cNvPr id="42" name="Text Box 95">
          <a:extLst>
            <a:ext uri="{FF2B5EF4-FFF2-40B4-BE49-F238E27FC236}">
              <a16:creationId xmlns="" xmlns:a16="http://schemas.microsoft.com/office/drawing/2014/main" id="{6838E5F2-0CCE-4C74-A076-AC265B8B78C0}"/>
            </a:ext>
          </a:extLst>
        </xdr:cNvPr>
        <xdr:cNvSpPr txBox="1">
          <a:spLocks noChangeArrowheads="1"/>
        </xdr:cNvSpPr>
      </xdr:nvSpPr>
      <xdr:spPr bwMode="auto">
        <a:xfrm>
          <a:off x="9258300" y="194310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116</xdr:row>
      <xdr:rowOff>66675</xdr:rowOff>
    </xdr:from>
    <xdr:to>
      <xdr:col>10</xdr:col>
      <xdr:colOff>57150</xdr:colOff>
      <xdr:row>127</xdr:row>
      <xdr:rowOff>85725</xdr:rowOff>
    </xdr:to>
    <xdr:sp macro="" textlink="">
      <xdr:nvSpPr>
        <xdr:cNvPr id="43" name="Line 97">
          <a:extLst>
            <a:ext uri="{FF2B5EF4-FFF2-40B4-BE49-F238E27FC236}">
              <a16:creationId xmlns="" xmlns:a16="http://schemas.microsoft.com/office/drawing/2014/main" id="{0D20B852-349E-498D-BCAF-AC3FE5C7FF48}"/>
            </a:ext>
          </a:extLst>
        </xdr:cNvPr>
        <xdr:cNvSpPr>
          <a:spLocks noChangeShapeType="1"/>
        </xdr:cNvSpPr>
      </xdr:nvSpPr>
      <xdr:spPr bwMode="auto">
        <a:xfrm>
          <a:off x="8505825" y="194214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690561</xdr:colOff>
      <xdr:row>132</xdr:row>
      <xdr:rowOff>114300</xdr:rowOff>
    </xdr:from>
    <xdr:to>
      <xdr:col>10</xdr:col>
      <xdr:colOff>519108</xdr:colOff>
      <xdr:row>147</xdr:row>
      <xdr:rowOff>0</xdr:rowOff>
    </xdr:to>
    <xdr:graphicFrame macro="">
      <xdr:nvGraphicFramePr>
        <xdr:cNvPr id="44" name="Gráfico 99">
          <a:extLst>
            <a:ext uri="{FF2B5EF4-FFF2-40B4-BE49-F238E27FC236}">
              <a16:creationId xmlns="" xmlns:a16="http://schemas.microsoft.com/office/drawing/2014/main" id="{79F7391E-BE53-4688-9C41-6678E762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723900</xdr:colOff>
      <xdr:row>134</xdr:row>
      <xdr:rowOff>76200</xdr:rowOff>
    </xdr:from>
    <xdr:to>
      <xdr:col>13</xdr:col>
      <xdr:colOff>266700</xdr:colOff>
      <xdr:row>135</xdr:row>
      <xdr:rowOff>95250</xdr:rowOff>
    </xdr:to>
    <xdr:sp macro="" textlink="">
      <xdr:nvSpPr>
        <xdr:cNvPr id="45" name="Text Box 101">
          <a:extLst>
            <a:ext uri="{FF2B5EF4-FFF2-40B4-BE49-F238E27FC236}">
              <a16:creationId xmlns="" xmlns:a16="http://schemas.microsoft.com/office/drawing/2014/main" id="{EEE3DBEE-D506-454B-A81D-8AA37F64C677}"/>
            </a:ext>
          </a:extLst>
        </xdr:cNvPr>
        <xdr:cNvSpPr txBox="1">
          <a:spLocks noChangeArrowheads="1"/>
        </xdr:cNvSpPr>
      </xdr:nvSpPr>
      <xdr:spPr bwMode="auto">
        <a:xfrm>
          <a:off x="9172575" y="224218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132</xdr:row>
      <xdr:rowOff>114300</xdr:rowOff>
    </xdr:from>
    <xdr:to>
      <xdr:col>15</xdr:col>
      <xdr:colOff>666750</xdr:colOff>
      <xdr:row>147</xdr:row>
      <xdr:rowOff>9525</xdr:rowOff>
    </xdr:to>
    <xdr:graphicFrame macro="">
      <xdr:nvGraphicFramePr>
        <xdr:cNvPr id="46" name="Gráfico 102">
          <a:extLst>
            <a:ext uri="{FF2B5EF4-FFF2-40B4-BE49-F238E27FC236}">
              <a16:creationId xmlns="" xmlns:a16="http://schemas.microsoft.com/office/drawing/2014/main" id="{FA98C56B-CE46-485A-A198-363FE9025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476250</xdr:colOff>
      <xdr:row>134</xdr:row>
      <xdr:rowOff>76200</xdr:rowOff>
    </xdr:from>
    <xdr:to>
      <xdr:col>9</xdr:col>
      <xdr:colOff>19050</xdr:colOff>
      <xdr:row>136</xdr:row>
      <xdr:rowOff>9525</xdr:rowOff>
    </xdr:to>
    <xdr:sp macro="" textlink="">
      <xdr:nvSpPr>
        <xdr:cNvPr id="47" name="Text Box 103">
          <a:extLst>
            <a:ext uri="{FF2B5EF4-FFF2-40B4-BE49-F238E27FC236}">
              <a16:creationId xmlns="" xmlns:a16="http://schemas.microsoft.com/office/drawing/2014/main" id="{0601FD27-81CA-4E30-9389-9FD61A7F5F1F}"/>
            </a:ext>
          </a:extLst>
        </xdr:cNvPr>
        <xdr:cNvSpPr txBox="1">
          <a:spLocks noChangeArrowheads="1"/>
        </xdr:cNvSpPr>
      </xdr:nvSpPr>
      <xdr:spPr bwMode="auto">
        <a:xfrm>
          <a:off x="5876925" y="224218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134</xdr:row>
      <xdr:rowOff>76200</xdr:rowOff>
    </xdr:from>
    <xdr:to>
      <xdr:col>13</xdr:col>
      <xdr:colOff>352425</xdr:colOff>
      <xdr:row>136</xdr:row>
      <xdr:rowOff>9525</xdr:rowOff>
    </xdr:to>
    <xdr:sp macro="" textlink="">
      <xdr:nvSpPr>
        <xdr:cNvPr id="48" name="Text Box 104">
          <a:extLst>
            <a:ext uri="{FF2B5EF4-FFF2-40B4-BE49-F238E27FC236}">
              <a16:creationId xmlns="" xmlns:a16="http://schemas.microsoft.com/office/drawing/2014/main" id="{2C6C7041-8FD7-4359-9212-068D8200D10E}"/>
            </a:ext>
          </a:extLst>
        </xdr:cNvPr>
        <xdr:cNvSpPr txBox="1">
          <a:spLocks noChangeArrowheads="1"/>
        </xdr:cNvSpPr>
      </xdr:nvSpPr>
      <xdr:spPr bwMode="auto">
        <a:xfrm>
          <a:off x="9258300" y="224218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134</xdr:row>
      <xdr:rowOff>66675</xdr:rowOff>
    </xdr:from>
    <xdr:to>
      <xdr:col>10</xdr:col>
      <xdr:colOff>57150</xdr:colOff>
      <xdr:row>145</xdr:row>
      <xdr:rowOff>85725</xdr:rowOff>
    </xdr:to>
    <xdr:sp macro="" textlink="">
      <xdr:nvSpPr>
        <xdr:cNvPr id="49" name="Line 106">
          <a:extLst>
            <a:ext uri="{FF2B5EF4-FFF2-40B4-BE49-F238E27FC236}">
              <a16:creationId xmlns="" xmlns:a16="http://schemas.microsoft.com/office/drawing/2014/main" id="{328EA1D1-AFE4-455B-B587-3EA8068C22C6}"/>
            </a:ext>
          </a:extLst>
        </xdr:cNvPr>
        <xdr:cNvSpPr>
          <a:spLocks noChangeShapeType="1"/>
        </xdr:cNvSpPr>
      </xdr:nvSpPr>
      <xdr:spPr bwMode="auto">
        <a:xfrm>
          <a:off x="8505825" y="224123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678656</xdr:colOff>
      <xdr:row>150</xdr:row>
      <xdr:rowOff>114300</xdr:rowOff>
    </xdr:from>
    <xdr:to>
      <xdr:col>10</xdr:col>
      <xdr:colOff>519111</xdr:colOff>
      <xdr:row>165</xdr:row>
      <xdr:rowOff>0</xdr:rowOff>
    </xdr:to>
    <xdr:graphicFrame macro="">
      <xdr:nvGraphicFramePr>
        <xdr:cNvPr id="50" name="Gráfico 108">
          <a:extLst>
            <a:ext uri="{FF2B5EF4-FFF2-40B4-BE49-F238E27FC236}">
              <a16:creationId xmlns="" xmlns:a16="http://schemas.microsoft.com/office/drawing/2014/main" id="{7BE8EDB9-6D3E-425E-A248-D4F98D67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723900</xdr:colOff>
      <xdr:row>152</xdr:row>
      <xdr:rowOff>76200</xdr:rowOff>
    </xdr:from>
    <xdr:to>
      <xdr:col>13</xdr:col>
      <xdr:colOff>266700</xdr:colOff>
      <xdr:row>153</xdr:row>
      <xdr:rowOff>95250</xdr:rowOff>
    </xdr:to>
    <xdr:sp macro="" textlink="">
      <xdr:nvSpPr>
        <xdr:cNvPr id="51" name="Text Box 110">
          <a:extLst>
            <a:ext uri="{FF2B5EF4-FFF2-40B4-BE49-F238E27FC236}">
              <a16:creationId xmlns="" xmlns:a16="http://schemas.microsoft.com/office/drawing/2014/main" id="{3BE31195-83A6-4DDC-9E2F-B9A40C37819D}"/>
            </a:ext>
          </a:extLst>
        </xdr:cNvPr>
        <xdr:cNvSpPr txBox="1">
          <a:spLocks noChangeArrowheads="1"/>
        </xdr:cNvSpPr>
      </xdr:nvSpPr>
      <xdr:spPr bwMode="auto">
        <a:xfrm>
          <a:off x="9172575" y="254127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150</xdr:row>
      <xdr:rowOff>114300</xdr:rowOff>
    </xdr:from>
    <xdr:to>
      <xdr:col>15</xdr:col>
      <xdr:colOff>666750</xdr:colOff>
      <xdr:row>165</xdr:row>
      <xdr:rowOff>9525</xdr:rowOff>
    </xdr:to>
    <xdr:graphicFrame macro="">
      <xdr:nvGraphicFramePr>
        <xdr:cNvPr id="52" name="Gráfico 111">
          <a:extLst>
            <a:ext uri="{FF2B5EF4-FFF2-40B4-BE49-F238E27FC236}">
              <a16:creationId xmlns="" xmlns:a16="http://schemas.microsoft.com/office/drawing/2014/main" id="{4232F84F-4D2C-4B32-9237-80144EE5B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476250</xdr:colOff>
      <xdr:row>152</xdr:row>
      <xdr:rowOff>76200</xdr:rowOff>
    </xdr:from>
    <xdr:to>
      <xdr:col>9</xdr:col>
      <xdr:colOff>19050</xdr:colOff>
      <xdr:row>154</xdr:row>
      <xdr:rowOff>9525</xdr:rowOff>
    </xdr:to>
    <xdr:sp macro="" textlink="">
      <xdr:nvSpPr>
        <xdr:cNvPr id="53" name="Text Box 112">
          <a:extLst>
            <a:ext uri="{FF2B5EF4-FFF2-40B4-BE49-F238E27FC236}">
              <a16:creationId xmlns="" xmlns:a16="http://schemas.microsoft.com/office/drawing/2014/main" id="{925F0EC3-A26C-410A-B477-DEBBB30D1225}"/>
            </a:ext>
          </a:extLst>
        </xdr:cNvPr>
        <xdr:cNvSpPr txBox="1">
          <a:spLocks noChangeArrowheads="1"/>
        </xdr:cNvSpPr>
      </xdr:nvSpPr>
      <xdr:spPr bwMode="auto">
        <a:xfrm>
          <a:off x="5876925" y="254127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152</xdr:row>
      <xdr:rowOff>76200</xdr:rowOff>
    </xdr:from>
    <xdr:to>
      <xdr:col>13</xdr:col>
      <xdr:colOff>352425</xdr:colOff>
      <xdr:row>154</xdr:row>
      <xdr:rowOff>9525</xdr:rowOff>
    </xdr:to>
    <xdr:sp macro="" textlink="">
      <xdr:nvSpPr>
        <xdr:cNvPr id="54" name="Text Box 113">
          <a:extLst>
            <a:ext uri="{FF2B5EF4-FFF2-40B4-BE49-F238E27FC236}">
              <a16:creationId xmlns="" xmlns:a16="http://schemas.microsoft.com/office/drawing/2014/main" id="{643DDBDB-DFFE-4552-AFD6-5E3D7B384E86}"/>
            </a:ext>
          </a:extLst>
        </xdr:cNvPr>
        <xdr:cNvSpPr txBox="1">
          <a:spLocks noChangeArrowheads="1"/>
        </xdr:cNvSpPr>
      </xdr:nvSpPr>
      <xdr:spPr bwMode="auto">
        <a:xfrm>
          <a:off x="9258300" y="254127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152</xdr:row>
      <xdr:rowOff>66675</xdr:rowOff>
    </xdr:from>
    <xdr:to>
      <xdr:col>10</xdr:col>
      <xdr:colOff>57150</xdr:colOff>
      <xdr:row>163</xdr:row>
      <xdr:rowOff>85725</xdr:rowOff>
    </xdr:to>
    <xdr:sp macro="" textlink="">
      <xdr:nvSpPr>
        <xdr:cNvPr id="55" name="Line 115">
          <a:extLst>
            <a:ext uri="{FF2B5EF4-FFF2-40B4-BE49-F238E27FC236}">
              <a16:creationId xmlns="" xmlns:a16="http://schemas.microsoft.com/office/drawing/2014/main" id="{CFCF93D1-1AB8-4DE7-A90A-BFC35A46EAC5}"/>
            </a:ext>
          </a:extLst>
        </xdr:cNvPr>
        <xdr:cNvSpPr>
          <a:spLocks noChangeShapeType="1"/>
        </xdr:cNvSpPr>
      </xdr:nvSpPr>
      <xdr:spPr bwMode="auto">
        <a:xfrm>
          <a:off x="8505825" y="254031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702469</xdr:colOff>
      <xdr:row>168</xdr:row>
      <xdr:rowOff>114300</xdr:rowOff>
    </xdr:from>
    <xdr:to>
      <xdr:col>10</xdr:col>
      <xdr:colOff>495297</xdr:colOff>
      <xdr:row>183</xdr:row>
      <xdr:rowOff>0</xdr:rowOff>
    </xdr:to>
    <xdr:graphicFrame macro="">
      <xdr:nvGraphicFramePr>
        <xdr:cNvPr id="56" name="Gráfico 117">
          <a:extLst>
            <a:ext uri="{FF2B5EF4-FFF2-40B4-BE49-F238E27FC236}">
              <a16:creationId xmlns="" xmlns:a16="http://schemas.microsoft.com/office/drawing/2014/main" id="{187689EA-39FF-4866-AEBF-59278F459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723900</xdr:colOff>
      <xdr:row>170</xdr:row>
      <xdr:rowOff>76200</xdr:rowOff>
    </xdr:from>
    <xdr:to>
      <xdr:col>13</xdr:col>
      <xdr:colOff>266700</xdr:colOff>
      <xdr:row>171</xdr:row>
      <xdr:rowOff>95250</xdr:rowOff>
    </xdr:to>
    <xdr:sp macro="" textlink="">
      <xdr:nvSpPr>
        <xdr:cNvPr id="57" name="Text Box 119">
          <a:extLst>
            <a:ext uri="{FF2B5EF4-FFF2-40B4-BE49-F238E27FC236}">
              <a16:creationId xmlns="" xmlns:a16="http://schemas.microsoft.com/office/drawing/2014/main" id="{F4D569DA-60C2-4D4B-846D-0BE60180F142}"/>
            </a:ext>
          </a:extLst>
        </xdr:cNvPr>
        <xdr:cNvSpPr txBox="1">
          <a:spLocks noChangeArrowheads="1"/>
        </xdr:cNvSpPr>
      </xdr:nvSpPr>
      <xdr:spPr bwMode="auto">
        <a:xfrm>
          <a:off x="9172575" y="284035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168</xdr:row>
      <xdr:rowOff>114300</xdr:rowOff>
    </xdr:from>
    <xdr:to>
      <xdr:col>15</xdr:col>
      <xdr:colOff>666750</xdr:colOff>
      <xdr:row>183</xdr:row>
      <xdr:rowOff>9525</xdr:rowOff>
    </xdr:to>
    <xdr:graphicFrame macro="">
      <xdr:nvGraphicFramePr>
        <xdr:cNvPr id="58" name="Gráfico 120">
          <a:extLst>
            <a:ext uri="{FF2B5EF4-FFF2-40B4-BE49-F238E27FC236}">
              <a16:creationId xmlns="" xmlns:a16="http://schemas.microsoft.com/office/drawing/2014/main" id="{FEF4B74D-9F82-4898-A4D2-D118EC400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476250</xdr:colOff>
      <xdr:row>170</xdr:row>
      <xdr:rowOff>76200</xdr:rowOff>
    </xdr:from>
    <xdr:to>
      <xdr:col>9</xdr:col>
      <xdr:colOff>19050</xdr:colOff>
      <xdr:row>172</xdr:row>
      <xdr:rowOff>9525</xdr:rowOff>
    </xdr:to>
    <xdr:sp macro="" textlink="">
      <xdr:nvSpPr>
        <xdr:cNvPr id="59" name="Text Box 121">
          <a:extLst>
            <a:ext uri="{FF2B5EF4-FFF2-40B4-BE49-F238E27FC236}">
              <a16:creationId xmlns="" xmlns:a16="http://schemas.microsoft.com/office/drawing/2014/main" id="{D75919E6-9306-4D6B-9BDE-79587596C59F}"/>
            </a:ext>
          </a:extLst>
        </xdr:cNvPr>
        <xdr:cNvSpPr txBox="1">
          <a:spLocks noChangeArrowheads="1"/>
        </xdr:cNvSpPr>
      </xdr:nvSpPr>
      <xdr:spPr bwMode="auto">
        <a:xfrm>
          <a:off x="5876925" y="28403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170</xdr:row>
      <xdr:rowOff>76200</xdr:rowOff>
    </xdr:from>
    <xdr:to>
      <xdr:col>13</xdr:col>
      <xdr:colOff>352425</xdr:colOff>
      <xdr:row>172</xdr:row>
      <xdr:rowOff>9525</xdr:rowOff>
    </xdr:to>
    <xdr:sp macro="" textlink="">
      <xdr:nvSpPr>
        <xdr:cNvPr id="60" name="Text Box 122">
          <a:extLst>
            <a:ext uri="{FF2B5EF4-FFF2-40B4-BE49-F238E27FC236}">
              <a16:creationId xmlns="" xmlns:a16="http://schemas.microsoft.com/office/drawing/2014/main" id="{B7C5C3EA-068F-4C73-9FF3-6BAE8395C8ED}"/>
            </a:ext>
          </a:extLst>
        </xdr:cNvPr>
        <xdr:cNvSpPr txBox="1">
          <a:spLocks noChangeArrowheads="1"/>
        </xdr:cNvSpPr>
      </xdr:nvSpPr>
      <xdr:spPr bwMode="auto">
        <a:xfrm>
          <a:off x="9258300" y="28403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170</xdr:row>
      <xdr:rowOff>66675</xdr:rowOff>
    </xdr:from>
    <xdr:to>
      <xdr:col>10</xdr:col>
      <xdr:colOff>57150</xdr:colOff>
      <xdr:row>181</xdr:row>
      <xdr:rowOff>85725</xdr:rowOff>
    </xdr:to>
    <xdr:sp macro="" textlink="">
      <xdr:nvSpPr>
        <xdr:cNvPr id="61" name="Line 124">
          <a:extLst>
            <a:ext uri="{FF2B5EF4-FFF2-40B4-BE49-F238E27FC236}">
              <a16:creationId xmlns="" xmlns:a16="http://schemas.microsoft.com/office/drawing/2014/main" id="{DB0A215E-B68D-4B51-AA2B-ADF208E6E45F}"/>
            </a:ext>
          </a:extLst>
        </xdr:cNvPr>
        <xdr:cNvSpPr>
          <a:spLocks noChangeShapeType="1"/>
        </xdr:cNvSpPr>
      </xdr:nvSpPr>
      <xdr:spPr bwMode="auto">
        <a:xfrm>
          <a:off x="8505825" y="283940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726282</xdr:colOff>
      <xdr:row>186</xdr:row>
      <xdr:rowOff>114300</xdr:rowOff>
    </xdr:from>
    <xdr:to>
      <xdr:col>10</xdr:col>
      <xdr:colOff>495298</xdr:colOff>
      <xdr:row>201</xdr:row>
      <xdr:rowOff>0</xdr:rowOff>
    </xdr:to>
    <xdr:graphicFrame macro="">
      <xdr:nvGraphicFramePr>
        <xdr:cNvPr id="62" name="Gráfico 126">
          <a:extLst>
            <a:ext uri="{FF2B5EF4-FFF2-40B4-BE49-F238E27FC236}">
              <a16:creationId xmlns="" xmlns:a16="http://schemas.microsoft.com/office/drawing/2014/main" id="{723919ED-F6A0-4E72-A136-ED00A11DE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723900</xdr:colOff>
      <xdr:row>188</xdr:row>
      <xdr:rowOff>76200</xdr:rowOff>
    </xdr:from>
    <xdr:to>
      <xdr:col>13</xdr:col>
      <xdr:colOff>266700</xdr:colOff>
      <xdr:row>189</xdr:row>
      <xdr:rowOff>95250</xdr:rowOff>
    </xdr:to>
    <xdr:sp macro="" textlink="">
      <xdr:nvSpPr>
        <xdr:cNvPr id="63" name="Text Box 128">
          <a:extLst>
            <a:ext uri="{FF2B5EF4-FFF2-40B4-BE49-F238E27FC236}">
              <a16:creationId xmlns="" xmlns:a16="http://schemas.microsoft.com/office/drawing/2014/main" id="{E15EA53D-97EA-4D5A-8D2F-F1589E9A81CF}"/>
            </a:ext>
          </a:extLst>
        </xdr:cNvPr>
        <xdr:cNvSpPr txBox="1">
          <a:spLocks noChangeArrowheads="1"/>
        </xdr:cNvSpPr>
      </xdr:nvSpPr>
      <xdr:spPr bwMode="auto">
        <a:xfrm>
          <a:off x="9172575" y="313944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186</xdr:row>
      <xdr:rowOff>114300</xdr:rowOff>
    </xdr:from>
    <xdr:to>
      <xdr:col>15</xdr:col>
      <xdr:colOff>666750</xdr:colOff>
      <xdr:row>201</xdr:row>
      <xdr:rowOff>9525</xdr:rowOff>
    </xdr:to>
    <xdr:graphicFrame macro="">
      <xdr:nvGraphicFramePr>
        <xdr:cNvPr id="64" name="Gráfico 129">
          <a:extLst>
            <a:ext uri="{FF2B5EF4-FFF2-40B4-BE49-F238E27FC236}">
              <a16:creationId xmlns="" xmlns:a16="http://schemas.microsoft.com/office/drawing/2014/main" id="{70ABE5D9-7D64-4990-8E3E-26904A8FF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476250</xdr:colOff>
      <xdr:row>188</xdr:row>
      <xdr:rowOff>76200</xdr:rowOff>
    </xdr:from>
    <xdr:to>
      <xdr:col>9</xdr:col>
      <xdr:colOff>19050</xdr:colOff>
      <xdr:row>190</xdr:row>
      <xdr:rowOff>9525</xdr:rowOff>
    </xdr:to>
    <xdr:sp macro="" textlink="">
      <xdr:nvSpPr>
        <xdr:cNvPr id="65" name="Text Box 130">
          <a:extLst>
            <a:ext uri="{FF2B5EF4-FFF2-40B4-BE49-F238E27FC236}">
              <a16:creationId xmlns="" xmlns:a16="http://schemas.microsoft.com/office/drawing/2014/main" id="{1D561232-7C86-4B0E-9932-58C9A13BFF4C}"/>
            </a:ext>
          </a:extLst>
        </xdr:cNvPr>
        <xdr:cNvSpPr txBox="1">
          <a:spLocks noChangeArrowheads="1"/>
        </xdr:cNvSpPr>
      </xdr:nvSpPr>
      <xdr:spPr bwMode="auto">
        <a:xfrm>
          <a:off x="5876925" y="313944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188</xdr:row>
      <xdr:rowOff>76200</xdr:rowOff>
    </xdr:from>
    <xdr:to>
      <xdr:col>13</xdr:col>
      <xdr:colOff>352425</xdr:colOff>
      <xdr:row>190</xdr:row>
      <xdr:rowOff>9525</xdr:rowOff>
    </xdr:to>
    <xdr:sp macro="" textlink="">
      <xdr:nvSpPr>
        <xdr:cNvPr id="66" name="Text Box 131">
          <a:extLst>
            <a:ext uri="{FF2B5EF4-FFF2-40B4-BE49-F238E27FC236}">
              <a16:creationId xmlns="" xmlns:a16="http://schemas.microsoft.com/office/drawing/2014/main" id="{671D67BC-DBF7-482A-BA87-45601C982A2E}"/>
            </a:ext>
          </a:extLst>
        </xdr:cNvPr>
        <xdr:cNvSpPr txBox="1">
          <a:spLocks noChangeArrowheads="1"/>
        </xdr:cNvSpPr>
      </xdr:nvSpPr>
      <xdr:spPr bwMode="auto">
        <a:xfrm>
          <a:off x="9258300" y="313944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188</xdr:row>
      <xdr:rowOff>66675</xdr:rowOff>
    </xdr:from>
    <xdr:to>
      <xdr:col>10</xdr:col>
      <xdr:colOff>57150</xdr:colOff>
      <xdr:row>199</xdr:row>
      <xdr:rowOff>85725</xdr:rowOff>
    </xdr:to>
    <xdr:sp macro="" textlink="">
      <xdr:nvSpPr>
        <xdr:cNvPr id="67" name="Line 133">
          <a:extLst>
            <a:ext uri="{FF2B5EF4-FFF2-40B4-BE49-F238E27FC236}">
              <a16:creationId xmlns="" xmlns:a16="http://schemas.microsoft.com/office/drawing/2014/main" id="{72192868-F158-4ED5-8ADF-840DAB8C1C33}"/>
            </a:ext>
          </a:extLst>
        </xdr:cNvPr>
        <xdr:cNvSpPr>
          <a:spLocks noChangeShapeType="1"/>
        </xdr:cNvSpPr>
      </xdr:nvSpPr>
      <xdr:spPr bwMode="auto">
        <a:xfrm>
          <a:off x="8505825" y="313848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726282</xdr:colOff>
      <xdr:row>204</xdr:row>
      <xdr:rowOff>114300</xdr:rowOff>
    </xdr:from>
    <xdr:to>
      <xdr:col>10</xdr:col>
      <xdr:colOff>507206</xdr:colOff>
      <xdr:row>219</xdr:row>
      <xdr:rowOff>0</xdr:rowOff>
    </xdr:to>
    <xdr:graphicFrame macro="">
      <xdr:nvGraphicFramePr>
        <xdr:cNvPr id="68" name="Gráfico 135">
          <a:extLst>
            <a:ext uri="{FF2B5EF4-FFF2-40B4-BE49-F238E27FC236}">
              <a16:creationId xmlns="" xmlns:a16="http://schemas.microsoft.com/office/drawing/2014/main" id="{6E09CD42-B438-445F-B196-3CA4D0813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723900</xdr:colOff>
      <xdr:row>206</xdr:row>
      <xdr:rowOff>76200</xdr:rowOff>
    </xdr:from>
    <xdr:to>
      <xdr:col>13</xdr:col>
      <xdr:colOff>266700</xdr:colOff>
      <xdr:row>207</xdr:row>
      <xdr:rowOff>95250</xdr:rowOff>
    </xdr:to>
    <xdr:sp macro="" textlink="">
      <xdr:nvSpPr>
        <xdr:cNvPr id="69" name="Text Box 137">
          <a:extLst>
            <a:ext uri="{FF2B5EF4-FFF2-40B4-BE49-F238E27FC236}">
              <a16:creationId xmlns="" xmlns:a16="http://schemas.microsoft.com/office/drawing/2014/main" id="{B3B04732-DEF2-418A-B7B9-380F4D251B04}"/>
            </a:ext>
          </a:extLst>
        </xdr:cNvPr>
        <xdr:cNvSpPr txBox="1">
          <a:spLocks noChangeArrowheads="1"/>
        </xdr:cNvSpPr>
      </xdr:nvSpPr>
      <xdr:spPr bwMode="auto">
        <a:xfrm>
          <a:off x="9172575" y="343852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204</xdr:row>
      <xdr:rowOff>114300</xdr:rowOff>
    </xdr:from>
    <xdr:to>
      <xdr:col>15</xdr:col>
      <xdr:colOff>666750</xdr:colOff>
      <xdr:row>219</xdr:row>
      <xdr:rowOff>0</xdr:rowOff>
    </xdr:to>
    <xdr:graphicFrame macro="">
      <xdr:nvGraphicFramePr>
        <xdr:cNvPr id="70" name="Gráfico 138">
          <a:extLst>
            <a:ext uri="{FF2B5EF4-FFF2-40B4-BE49-F238E27FC236}">
              <a16:creationId xmlns="" xmlns:a16="http://schemas.microsoft.com/office/drawing/2014/main" id="{BAC346F3-8132-4F0A-AD23-5D05D7B09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476250</xdr:colOff>
      <xdr:row>206</xdr:row>
      <xdr:rowOff>76200</xdr:rowOff>
    </xdr:from>
    <xdr:to>
      <xdr:col>9</xdr:col>
      <xdr:colOff>19050</xdr:colOff>
      <xdr:row>208</xdr:row>
      <xdr:rowOff>9525</xdr:rowOff>
    </xdr:to>
    <xdr:sp macro="" textlink="">
      <xdr:nvSpPr>
        <xdr:cNvPr id="71" name="Text Box 139">
          <a:extLst>
            <a:ext uri="{FF2B5EF4-FFF2-40B4-BE49-F238E27FC236}">
              <a16:creationId xmlns="" xmlns:a16="http://schemas.microsoft.com/office/drawing/2014/main" id="{6627E347-A888-487A-88C0-DFD0BD7C7F2D}"/>
            </a:ext>
          </a:extLst>
        </xdr:cNvPr>
        <xdr:cNvSpPr txBox="1">
          <a:spLocks noChangeArrowheads="1"/>
        </xdr:cNvSpPr>
      </xdr:nvSpPr>
      <xdr:spPr bwMode="auto">
        <a:xfrm>
          <a:off x="5876925" y="343852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206</xdr:row>
      <xdr:rowOff>76200</xdr:rowOff>
    </xdr:from>
    <xdr:to>
      <xdr:col>13</xdr:col>
      <xdr:colOff>352425</xdr:colOff>
      <xdr:row>208</xdr:row>
      <xdr:rowOff>9525</xdr:rowOff>
    </xdr:to>
    <xdr:sp macro="" textlink="">
      <xdr:nvSpPr>
        <xdr:cNvPr id="72" name="Text Box 140">
          <a:extLst>
            <a:ext uri="{FF2B5EF4-FFF2-40B4-BE49-F238E27FC236}">
              <a16:creationId xmlns="" xmlns:a16="http://schemas.microsoft.com/office/drawing/2014/main" id="{981120B9-363D-4CB8-AAB1-2F4356E049A0}"/>
            </a:ext>
          </a:extLst>
        </xdr:cNvPr>
        <xdr:cNvSpPr txBox="1">
          <a:spLocks noChangeArrowheads="1"/>
        </xdr:cNvSpPr>
      </xdr:nvSpPr>
      <xdr:spPr bwMode="auto">
        <a:xfrm>
          <a:off x="9258300" y="343852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206</xdr:row>
      <xdr:rowOff>66675</xdr:rowOff>
    </xdr:from>
    <xdr:to>
      <xdr:col>10</xdr:col>
      <xdr:colOff>57150</xdr:colOff>
      <xdr:row>217</xdr:row>
      <xdr:rowOff>85725</xdr:rowOff>
    </xdr:to>
    <xdr:sp macro="" textlink="">
      <xdr:nvSpPr>
        <xdr:cNvPr id="73" name="Line 142">
          <a:extLst>
            <a:ext uri="{FF2B5EF4-FFF2-40B4-BE49-F238E27FC236}">
              <a16:creationId xmlns="" xmlns:a16="http://schemas.microsoft.com/office/drawing/2014/main" id="{FE32E20A-E7F6-42A6-97D0-C29EEB9889FD}"/>
            </a:ext>
          </a:extLst>
        </xdr:cNvPr>
        <xdr:cNvSpPr>
          <a:spLocks noChangeShapeType="1"/>
        </xdr:cNvSpPr>
      </xdr:nvSpPr>
      <xdr:spPr bwMode="auto">
        <a:xfrm>
          <a:off x="8505825" y="343757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0.01907</cdr:x>
      <cdr:y>0.98008</cdr:y>
    </cdr:from>
    <cdr:to>
      <cdr:x>0.02616</cdr:x>
      <cdr:y>0.98008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0.05405</cdr:x>
      <cdr:y>0.98016</cdr:y>
    </cdr:from>
    <cdr:to>
      <cdr:x>0.06895</cdr:x>
      <cdr:y>0.98016</cdr:y>
    </cdr:to>
    <cdr:sp macro="" textlink="">
      <cdr:nvSpPr>
        <cdr:cNvPr id="194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239" y="2355850"/>
          <a:ext cx="6289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0.06993</cdr:x>
      <cdr:y>0.98016</cdr:y>
    </cdr:from>
    <cdr:to>
      <cdr:x>0.12198</cdr:x>
      <cdr:y>0.98016</cdr:y>
    </cdr:to>
    <cdr:sp macro="" textlink="">
      <cdr:nvSpPr>
        <cdr:cNvPr id="1945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260" y="2355850"/>
          <a:ext cx="21962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0.0269</cdr:x>
      <cdr:y>0.98008</cdr:y>
    </cdr:to>
    <cdr:sp macro="" textlink="">
      <cdr:nvSpPr>
        <cdr:cNvPr id="2252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0.98016</cdr:y>
    </cdr:from>
    <cdr:to>
      <cdr:x>0.12345</cdr:x>
      <cdr:y>0.98016</cdr:y>
    </cdr:to>
    <cdr:sp macro="" textlink="">
      <cdr:nvSpPr>
        <cdr:cNvPr id="2355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76" y="2355850"/>
          <a:ext cx="2484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0.02763</cdr:x>
      <cdr:y>0.98008</cdr:y>
    </cdr:to>
    <cdr:sp macro="" textlink="">
      <cdr:nvSpPr>
        <cdr:cNvPr id="2662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46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0.97872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2189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0.05405</cdr:x>
      <cdr:y>0.95519</cdr:y>
    </cdr:from>
    <cdr:to>
      <cdr:x>0.06773</cdr:x>
      <cdr:y>0.9696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239" y="2295919"/>
          <a:ext cx="57741" cy="3457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0.04376</cdr:x>
      <cdr:y>0.97619</cdr:y>
    </cdr:from>
    <cdr:to>
      <cdr:x>0.08035</cdr:x>
      <cdr:y>0.97619</cdr:y>
    </cdr:to>
    <cdr:sp macro="" textlink="">
      <cdr:nvSpPr>
        <cdr:cNvPr id="153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493" y="1955800"/>
          <a:ext cx="24795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0.04646</cdr:x>
      <cdr:y>0.97984</cdr:y>
    </cdr:from>
    <cdr:to>
      <cdr:x>0.06042</cdr:x>
      <cdr:y>0.97984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6392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0.04281</cdr:x>
      <cdr:y>0.96023</cdr:y>
    </cdr:from>
    <cdr:to>
      <cdr:x>0.0692</cdr:x>
      <cdr:y>0.97608</cdr:y>
    </cdr:to>
    <cdr:sp macro="" textlink="">
      <cdr:nvSpPr>
        <cdr:cNvPr id="3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809" y="2308020"/>
          <a:ext cx="111357" cy="3803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0.02788</cdr:x>
      <cdr:y>0.98008</cdr:y>
    </cdr:to>
    <cdr:sp macro="" textlink="">
      <cdr:nvSpPr>
        <cdr:cNvPr id="378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575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0.97752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1901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0.02959</cdr:x>
      <cdr:y>0.98008</cdr:y>
    </cdr:from>
    <cdr:to>
      <cdr:x>0.04427</cdr:x>
      <cdr:y>0.98008</cdr:y>
    </cdr:to>
    <cdr:sp macro="" textlink="">
      <cdr:nvSpPr>
        <cdr:cNvPr id="419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227" y="2346325"/>
          <a:ext cx="65008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0.04842</cdr:x>
      <cdr:y>0.98008</cdr:y>
    </cdr:from>
    <cdr:to>
      <cdr:x>0.07191</cdr:x>
      <cdr:y>0.98008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1040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0.10364</cdr:x>
      <cdr:y>0.8366</cdr:y>
    </cdr:from>
    <cdr:to>
      <cdr:x>0.14617</cdr:x>
      <cdr:y>0.92422</cdr:y>
    </cdr:to>
    <cdr:sp macro="" textlink="">
      <cdr:nvSpPr>
        <cdr:cNvPr id="471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487" y="2060804"/>
          <a:ext cx="181470" cy="19131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0.07335</cdr:x>
      <cdr:y>0.98016</cdr:y>
    </cdr:from>
    <cdr:to>
      <cdr:x>0.13151</cdr:x>
      <cdr:y>0.98016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2695" y="2355850"/>
          <a:ext cx="24539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0.08068</cdr:x>
      <cdr:y>0.98016</cdr:y>
    </cdr:from>
    <cdr:to>
      <cdr:x>0.13835</cdr:x>
      <cdr:y>0.98016</cdr:y>
    </cdr:to>
    <cdr:sp macro="" textlink="">
      <cdr:nvSpPr>
        <cdr:cNvPr id="61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3627" y="2355850"/>
          <a:ext cx="2433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0.98016</cdr:y>
    </cdr:from>
    <cdr:to>
      <cdr:x>0.12467</cdr:x>
      <cdr:y>0.98016</cdr:y>
    </cdr:to>
    <cdr:sp macro="" textlink="">
      <cdr:nvSpPr>
        <cdr:cNvPr id="665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55850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0.01837</cdr:x>
      <cdr:y>0.97642</cdr:y>
    </cdr:from>
    <cdr:to>
      <cdr:x>0.02475</cdr:x>
      <cdr:y>0.97642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863" y="1974850"/>
          <a:ext cx="3182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0.98008</cdr:y>
    </cdr:from>
    <cdr:to>
      <cdr:x>0.12467</cdr:x>
      <cdr:y>0.98008</cdr:y>
    </cdr:to>
    <cdr:sp macro="" textlink="">
      <cdr:nvSpPr>
        <cdr:cNvPr id="706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46325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6</xdr:col>
      <xdr:colOff>228600</xdr:colOff>
      <xdr:row>39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195B8E9-8F08-416D-8946-6B748872D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25</xdr:row>
      <xdr:rowOff>0</xdr:rowOff>
    </xdr:from>
    <xdr:to>
      <xdr:col>13</xdr:col>
      <xdr:colOff>228600</xdr:colOff>
      <xdr:row>39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735EA025-84A6-42F2-85D4-FE4959652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59</xdr:row>
      <xdr:rowOff>0</xdr:rowOff>
    </xdr:from>
    <xdr:to>
      <xdr:col>10</xdr:col>
      <xdr:colOff>171450</xdr:colOff>
      <xdr:row>80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3AC13854-EB56-469B-9D89-AABDCB377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220</xdr:row>
      <xdr:rowOff>0</xdr:rowOff>
    </xdr:from>
    <xdr:to>
      <xdr:col>10</xdr:col>
      <xdr:colOff>180975</xdr:colOff>
      <xdr:row>220</xdr:row>
      <xdr:rowOff>0</xdr:rowOff>
    </xdr:to>
    <xdr:graphicFrame macro="">
      <xdr:nvGraphicFramePr>
        <xdr:cNvPr id="5" name="Gráfico 5">
          <a:extLst>
            <a:ext uri="{FF2B5EF4-FFF2-40B4-BE49-F238E27FC236}">
              <a16:creationId xmlns="" xmlns:a16="http://schemas.microsoft.com/office/drawing/2014/main" id="{50650005-17E4-43D2-ABBE-8F19EFD67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294</xdr:row>
      <xdr:rowOff>28575</xdr:rowOff>
    </xdr:from>
    <xdr:to>
      <xdr:col>6</xdr:col>
      <xdr:colOff>228600</xdr:colOff>
      <xdr:row>308</xdr:row>
      <xdr:rowOff>152400</xdr:rowOff>
    </xdr:to>
    <xdr:graphicFrame macro="">
      <xdr:nvGraphicFramePr>
        <xdr:cNvPr id="6" name="Gráfico 8">
          <a:extLst>
            <a:ext uri="{FF2B5EF4-FFF2-40B4-BE49-F238E27FC236}">
              <a16:creationId xmlns="" xmlns:a16="http://schemas.microsoft.com/office/drawing/2014/main" id="{01373190-DC5C-467D-8B37-2B36850AF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294</xdr:row>
      <xdr:rowOff>28575</xdr:rowOff>
    </xdr:from>
    <xdr:to>
      <xdr:col>13</xdr:col>
      <xdr:colOff>228600</xdr:colOff>
      <xdr:row>308</xdr:row>
      <xdr:rowOff>152400</xdr:rowOff>
    </xdr:to>
    <xdr:graphicFrame macro="">
      <xdr:nvGraphicFramePr>
        <xdr:cNvPr id="7" name="Gráfico 9">
          <a:extLst>
            <a:ext uri="{FF2B5EF4-FFF2-40B4-BE49-F238E27FC236}">
              <a16:creationId xmlns="" xmlns:a16="http://schemas.microsoft.com/office/drawing/2014/main" id="{40C69941-E8E1-4D1C-996A-2F9C5B62D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324</xdr:row>
      <xdr:rowOff>38100</xdr:rowOff>
    </xdr:from>
    <xdr:to>
      <xdr:col>11</xdr:col>
      <xdr:colOff>200025</xdr:colOff>
      <xdr:row>345</xdr:row>
      <xdr:rowOff>47625</xdr:rowOff>
    </xdr:to>
    <xdr:graphicFrame macro="">
      <xdr:nvGraphicFramePr>
        <xdr:cNvPr id="8" name="Gráfico 10">
          <a:extLst>
            <a:ext uri="{FF2B5EF4-FFF2-40B4-BE49-F238E27FC236}">
              <a16:creationId xmlns="" xmlns:a16="http://schemas.microsoft.com/office/drawing/2014/main" id="{D2C28DBB-6DAD-462B-A143-3EF5D34E4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377</xdr:row>
      <xdr:rowOff>152400</xdr:rowOff>
    </xdr:from>
    <xdr:to>
      <xdr:col>6</xdr:col>
      <xdr:colOff>228600</xdr:colOff>
      <xdr:row>392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895C83A-7D8F-4ABE-A20D-C48FA9156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377</xdr:row>
      <xdr:rowOff>152400</xdr:rowOff>
    </xdr:from>
    <xdr:to>
      <xdr:col>13</xdr:col>
      <xdr:colOff>228600</xdr:colOff>
      <xdr:row>392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F3916E1C-288F-4203-A79E-516733E1B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409</xdr:row>
      <xdr:rowOff>142875</xdr:rowOff>
    </xdr:from>
    <xdr:to>
      <xdr:col>11</xdr:col>
      <xdr:colOff>200025</xdr:colOff>
      <xdr:row>430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6D66B5D9-49C7-413C-8CE8-E940C8066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6</xdr:col>
      <xdr:colOff>228600</xdr:colOff>
      <xdr:row>128</xdr:row>
      <xdr:rowOff>123825</xdr:rowOff>
    </xdr:to>
    <xdr:graphicFrame macro="">
      <xdr:nvGraphicFramePr>
        <xdr:cNvPr id="12" name="Gráfico 1">
          <a:extLst>
            <a:ext uri="{FF2B5EF4-FFF2-40B4-BE49-F238E27FC236}">
              <a16:creationId xmlns="" xmlns:a16="http://schemas.microsoft.com/office/drawing/2014/main" id="{E2B1D8E4-D604-4FCF-A888-049638CF1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114</xdr:row>
      <xdr:rowOff>0</xdr:rowOff>
    </xdr:from>
    <xdr:to>
      <xdr:col>13</xdr:col>
      <xdr:colOff>228600</xdr:colOff>
      <xdr:row>128</xdr:row>
      <xdr:rowOff>123825</xdr:rowOff>
    </xdr:to>
    <xdr:graphicFrame macro="">
      <xdr:nvGraphicFramePr>
        <xdr:cNvPr id="13" name="Gráfico 2">
          <a:extLst>
            <a:ext uri="{FF2B5EF4-FFF2-40B4-BE49-F238E27FC236}">
              <a16:creationId xmlns="" xmlns:a16="http://schemas.microsoft.com/office/drawing/2014/main" id="{3AC4E208-E28D-4B34-BC3A-B9C20756F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148</xdr:row>
      <xdr:rowOff>0</xdr:rowOff>
    </xdr:from>
    <xdr:to>
      <xdr:col>10</xdr:col>
      <xdr:colOff>171450</xdr:colOff>
      <xdr:row>169</xdr:row>
      <xdr:rowOff>0</xdr:rowOff>
    </xdr:to>
    <xdr:graphicFrame macro="">
      <xdr:nvGraphicFramePr>
        <xdr:cNvPr id="14" name="Gráfico 3">
          <a:extLst>
            <a:ext uri="{FF2B5EF4-FFF2-40B4-BE49-F238E27FC236}">
              <a16:creationId xmlns="" xmlns:a16="http://schemas.microsoft.com/office/drawing/2014/main" id="{1C670A38-1553-47EF-A7E4-CEDED6B7F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204</xdr:row>
      <xdr:rowOff>0</xdr:rowOff>
    </xdr:from>
    <xdr:to>
      <xdr:col>6</xdr:col>
      <xdr:colOff>228600</xdr:colOff>
      <xdr:row>218</xdr:row>
      <xdr:rowOff>123825</xdr:rowOff>
    </xdr:to>
    <xdr:graphicFrame macro="">
      <xdr:nvGraphicFramePr>
        <xdr:cNvPr id="15" name="Gráfico 1">
          <a:extLst>
            <a:ext uri="{FF2B5EF4-FFF2-40B4-BE49-F238E27FC236}">
              <a16:creationId xmlns="" xmlns:a16="http://schemas.microsoft.com/office/drawing/2014/main" id="{732BFA33-C294-4E9C-9EE2-185797543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13</xdr:col>
      <xdr:colOff>228600</xdr:colOff>
      <xdr:row>218</xdr:row>
      <xdr:rowOff>123825</xdr:rowOff>
    </xdr:to>
    <xdr:graphicFrame macro="">
      <xdr:nvGraphicFramePr>
        <xdr:cNvPr id="16" name="Gráfico 2">
          <a:extLst>
            <a:ext uri="{FF2B5EF4-FFF2-40B4-BE49-F238E27FC236}">
              <a16:creationId xmlns="" xmlns:a16="http://schemas.microsoft.com/office/drawing/2014/main" id="{94C69457-10DB-437C-9D95-AE16EA72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238</xdr:row>
      <xdr:rowOff>38100</xdr:rowOff>
    </xdr:from>
    <xdr:to>
      <xdr:col>10</xdr:col>
      <xdr:colOff>171450</xdr:colOff>
      <xdr:row>259</xdr:row>
      <xdr:rowOff>38100</xdr:rowOff>
    </xdr:to>
    <xdr:graphicFrame macro="">
      <xdr:nvGraphicFramePr>
        <xdr:cNvPr id="17" name="Gráfico 3">
          <a:extLst>
            <a:ext uri="{FF2B5EF4-FFF2-40B4-BE49-F238E27FC236}">
              <a16:creationId xmlns="" xmlns:a16="http://schemas.microsoft.com/office/drawing/2014/main" id="{7A22DA7C-38AD-4210-8E60-666CA16EF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462</xdr:row>
      <xdr:rowOff>152400</xdr:rowOff>
    </xdr:from>
    <xdr:to>
      <xdr:col>6</xdr:col>
      <xdr:colOff>228600</xdr:colOff>
      <xdr:row>477</xdr:row>
      <xdr:rowOff>114300</xdr:rowOff>
    </xdr:to>
    <xdr:graphicFrame macro="">
      <xdr:nvGraphicFramePr>
        <xdr:cNvPr id="18" name="Gráfico 8">
          <a:extLst>
            <a:ext uri="{FF2B5EF4-FFF2-40B4-BE49-F238E27FC236}">
              <a16:creationId xmlns="" xmlns:a16="http://schemas.microsoft.com/office/drawing/2014/main" id="{26E42B2E-29EC-4CC7-9FBE-15ADEFADC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462</xdr:row>
      <xdr:rowOff>152400</xdr:rowOff>
    </xdr:from>
    <xdr:to>
      <xdr:col>13</xdr:col>
      <xdr:colOff>228600</xdr:colOff>
      <xdr:row>477</xdr:row>
      <xdr:rowOff>114300</xdr:rowOff>
    </xdr:to>
    <xdr:graphicFrame macro="">
      <xdr:nvGraphicFramePr>
        <xdr:cNvPr id="19" name="Gráfico 9">
          <a:extLst>
            <a:ext uri="{FF2B5EF4-FFF2-40B4-BE49-F238E27FC236}">
              <a16:creationId xmlns="" xmlns:a16="http://schemas.microsoft.com/office/drawing/2014/main" id="{9AF7CAA7-66DC-4636-AA32-7550A7FA8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494</xdr:row>
      <xdr:rowOff>142875</xdr:rowOff>
    </xdr:from>
    <xdr:to>
      <xdr:col>11</xdr:col>
      <xdr:colOff>200025</xdr:colOff>
      <xdr:row>515</xdr:row>
      <xdr:rowOff>152400</xdr:rowOff>
    </xdr:to>
    <xdr:graphicFrame macro="">
      <xdr:nvGraphicFramePr>
        <xdr:cNvPr id="20" name="Gráfico 10">
          <a:extLst>
            <a:ext uri="{FF2B5EF4-FFF2-40B4-BE49-F238E27FC236}">
              <a16:creationId xmlns="" xmlns:a16="http://schemas.microsoft.com/office/drawing/2014/main" id="{A81DED88-EFB0-48EB-AD80-45EDF5BAA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547</xdr:row>
      <xdr:rowOff>152400</xdr:rowOff>
    </xdr:from>
    <xdr:to>
      <xdr:col>6</xdr:col>
      <xdr:colOff>228600</xdr:colOff>
      <xdr:row>562</xdr:row>
      <xdr:rowOff>114300</xdr:rowOff>
    </xdr:to>
    <xdr:graphicFrame macro="">
      <xdr:nvGraphicFramePr>
        <xdr:cNvPr id="21" name="Gráfico 8">
          <a:extLst>
            <a:ext uri="{FF2B5EF4-FFF2-40B4-BE49-F238E27FC236}">
              <a16:creationId xmlns="" xmlns:a16="http://schemas.microsoft.com/office/drawing/2014/main" id="{065068CA-85A6-4E05-BE1C-5EAE83B23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547</xdr:row>
      <xdr:rowOff>152400</xdr:rowOff>
    </xdr:from>
    <xdr:to>
      <xdr:col>13</xdr:col>
      <xdr:colOff>228600</xdr:colOff>
      <xdr:row>562</xdr:row>
      <xdr:rowOff>114300</xdr:rowOff>
    </xdr:to>
    <xdr:graphicFrame macro="">
      <xdr:nvGraphicFramePr>
        <xdr:cNvPr id="22" name="Gráfico 9">
          <a:extLst>
            <a:ext uri="{FF2B5EF4-FFF2-40B4-BE49-F238E27FC236}">
              <a16:creationId xmlns="" xmlns:a16="http://schemas.microsoft.com/office/drawing/2014/main" id="{74641FB3-941A-4B2D-8CAA-08B23212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579</xdr:row>
      <xdr:rowOff>142875</xdr:rowOff>
    </xdr:from>
    <xdr:to>
      <xdr:col>11</xdr:col>
      <xdr:colOff>200025</xdr:colOff>
      <xdr:row>600</xdr:row>
      <xdr:rowOff>152400</xdr:rowOff>
    </xdr:to>
    <xdr:graphicFrame macro="">
      <xdr:nvGraphicFramePr>
        <xdr:cNvPr id="23" name="Gráfico 10">
          <a:extLst>
            <a:ext uri="{FF2B5EF4-FFF2-40B4-BE49-F238E27FC236}">
              <a16:creationId xmlns="" xmlns:a16="http://schemas.microsoft.com/office/drawing/2014/main" id="{4A6AB255-78FB-4B96-B633-1AEFDA3FD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152400</xdr:rowOff>
    </xdr:from>
    <xdr:to>
      <xdr:col>6</xdr:col>
      <xdr:colOff>352425</xdr:colOff>
      <xdr:row>33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9228EFD-CCE4-4010-A594-193F35469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164</xdr:row>
      <xdr:rowOff>0</xdr:rowOff>
    </xdr:from>
    <xdr:to>
      <xdr:col>10</xdr:col>
      <xdr:colOff>180975</xdr:colOff>
      <xdr:row>181</xdr:row>
      <xdr:rowOff>76200</xdr:rowOff>
    </xdr:to>
    <xdr:graphicFrame macro="">
      <xdr:nvGraphicFramePr>
        <xdr:cNvPr id="3" name="Gráfico 11">
          <a:extLst>
            <a:ext uri="{FF2B5EF4-FFF2-40B4-BE49-F238E27FC236}">
              <a16:creationId xmlns="" xmlns:a16="http://schemas.microsoft.com/office/drawing/2014/main" id="{E03BF1F2-BC8A-48CD-A501-CB23D14E2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223</xdr:row>
      <xdr:rowOff>47625</xdr:rowOff>
    </xdr:from>
    <xdr:to>
      <xdr:col>10</xdr:col>
      <xdr:colOff>390525</xdr:colOff>
      <xdr:row>242</xdr:row>
      <xdr:rowOff>142875</xdr:rowOff>
    </xdr:to>
    <xdr:graphicFrame macro="">
      <xdr:nvGraphicFramePr>
        <xdr:cNvPr id="4" name="Gráfico 13">
          <a:extLst>
            <a:ext uri="{FF2B5EF4-FFF2-40B4-BE49-F238E27FC236}">
              <a16:creationId xmlns="" xmlns:a16="http://schemas.microsoft.com/office/drawing/2014/main" id="{5F45E599-6140-499B-B6A0-DE5227F4F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10</xdr:col>
      <xdr:colOff>180975</xdr:colOff>
      <xdr:row>75</xdr:row>
      <xdr:rowOff>19050</xdr:rowOff>
    </xdr:to>
    <xdr:graphicFrame macro="">
      <xdr:nvGraphicFramePr>
        <xdr:cNvPr id="5" name="Gráfico 14">
          <a:extLst>
            <a:ext uri="{FF2B5EF4-FFF2-40B4-BE49-F238E27FC236}">
              <a16:creationId xmlns="" xmlns:a16="http://schemas.microsoft.com/office/drawing/2014/main" id="{9CEEBD49-642C-4DF6-9A2A-17D070B5F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95</xdr:row>
      <xdr:rowOff>0</xdr:rowOff>
    </xdr:from>
    <xdr:to>
      <xdr:col>10</xdr:col>
      <xdr:colOff>228600</xdr:colOff>
      <xdr:row>110</xdr:row>
      <xdr:rowOff>28575</xdr:rowOff>
    </xdr:to>
    <xdr:graphicFrame macro="">
      <xdr:nvGraphicFramePr>
        <xdr:cNvPr id="6" name="Gráfico 15">
          <a:extLst>
            <a:ext uri="{FF2B5EF4-FFF2-40B4-BE49-F238E27FC236}">
              <a16:creationId xmlns="" xmlns:a16="http://schemas.microsoft.com/office/drawing/2014/main" id="{EAA0311A-25CE-4A3D-B6D4-F5AE87328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19</xdr:row>
      <xdr:rowOff>0</xdr:rowOff>
    </xdr:from>
    <xdr:to>
      <xdr:col>14</xdr:col>
      <xdr:colOff>504825</xdr:colOff>
      <xdr:row>33</xdr:row>
      <xdr:rowOff>133350</xdr:rowOff>
    </xdr:to>
    <xdr:graphicFrame macro="">
      <xdr:nvGraphicFramePr>
        <xdr:cNvPr id="7" name="Gráfico 17">
          <a:extLst>
            <a:ext uri="{FF2B5EF4-FFF2-40B4-BE49-F238E27FC236}">
              <a16:creationId xmlns="" xmlns:a16="http://schemas.microsoft.com/office/drawing/2014/main" id="{5FC6EC6B-A848-480F-9882-D294E1B6B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10</xdr:col>
      <xdr:colOff>304800</xdr:colOff>
      <xdr:row>43</xdr:row>
      <xdr:rowOff>9525</xdr:rowOff>
    </xdr:to>
    <xdr:graphicFrame macro="">
      <xdr:nvGraphicFramePr>
        <xdr:cNvPr id="2" name="Gráfico 1025">
          <a:extLst>
            <a:ext uri="{FF2B5EF4-FFF2-40B4-BE49-F238E27FC236}">
              <a16:creationId xmlns="" xmlns:a16="http://schemas.microsoft.com/office/drawing/2014/main" id="{AF14AB49-3B51-4563-BB5A-E395EE5C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10</xdr:col>
      <xdr:colOff>171450</xdr:colOff>
      <xdr:row>78</xdr:row>
      <xdr:rowOff>9525</xdr:rowOff>
    </xdr:to>
    <xdr:graphicFrame macro="">
      <xdr:nvGraphicFramePr>
        <xdr:cNvPr id="3" name="Gráfico 1026">
          <a:extLst>
            <a:ext uri="{FF2B5EF4-FFF2-40B4-BE49-F238E27FC236}">
              <a16:creationId xmlns="" xmlns:a16="http://schemas.microsoft.com/office/drawing/2014/main" id="{1C62820E-B746-4BA4-8D92-7329B79E1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12</xdr:col>
      <xdr:colOff>361950</xdr:colOff>
      <xdr:row>26</xdr:row>
      <xdr:rowOff>76200</xdr:rowOff>
    </xdr:to>
    <xdr:graphicFrame macro="">
      <xdr:nvGraphicFramePr>
        <xdr:cNvPr id="2" name="Gráfico 1025">
          <a:extLst>
            <a:ext uri="{FF2B5EF4-FFF2-40B4-BE49-F238E27FC236}">
              <a16:creationId xmlns="" xmlns:a16="http://schemas.microsoft.com/office/drawing/2014/main" id="{A5D3F980-25B9-4F23-8ADE-01C0BD1AF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12</xdr:col>
      <xdr:colOff>361950</xdr:colOff>
      <xdr:row>48</xdr:row>
      <xdr:rowOff>76200</xdr:rowOff>
    </xdr:to>
    <xdr:graphicFrame macro="">
      <xdr:nvGraphicFramePr>
        <xdr:cNvPr id="3" name="Gráfico 1026">
          <a:extLst>
            <a:ext uri="{FF2B5EF4-FFF2-40B4-BE49-F238E27FC236}">
              <a16:creationId xmlns="" xmlns:a16="http://schemas.microsoft.com/office/drawing/2014/main" id="{99C95721-56B9-4BCC-BD64-B9C7F8E71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752475</xdr:colOff>
      <xdr:row>55</xdr:row>
      <xdr:rowOff>0</xdr:rowOff>
    </xdr:from>
    <xdr:to>
      <xdr:col>11</xdr:col>
      <xdr:colOff>409575</xdr:colOff>
      <xdr:row>70</xdr:row>
      <xdr:rowOff>9525</xdr:rowOff>
    </xdr:to>
    <xdr:graphicFrame macro="">
      <xdr:nvGraphicFramePr>
        <xdr:cNvPr id="4" name="Gráfico 1028">
          <a:extLst>
            <a:ext uri="{FF2B5EF4-FFF2-40B4-BE49-F238E27FC236}">
              <a16:creationId xmlns="" xmlns:a16="http://schemas.microsoft.com/office/drawing/2014/main" id="{ACA8B578-7275-4BD7-AFA1-9501974CE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752475</xdr:colOff>
      <xdr:row>77</xdr:row>
      <xdr:rowOff>0</xdr:rowOff>
    </xdr:from>
    <xdr:to>
      <xdr:col>11</xdr:col>
      <xdr:colOff>409575</xdr:colOff>
      <xdr:row>92</xdr:row>
      <xdr:rowOff>9525</xdr:rowOff>
    </xdr:to>
    <xdr:graphicFrame macro="">
      <xdr:nvGraphicFramePr>
        <xdr:cNvPr id="5" name="Gráfico 1029">
          <a:extLst>
            <a:ext uri="{FF2B5EF4-FFF2-40B4-BE49-F238E27FC236}">
              <a16:creationId xmlns="" xmlns:a16="http://schemas.microsoft.com/office/drawing/2014/main" id="{63D52F5D-E79C-439B-85A3-7618410A1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102</xdr:row>
      <xdr:rowOff>0</xdr:rowOff>
    </xdr:from>
    <xdr:to>
      <xdr:col>12</xdr:col>
      <xdr:colOff>361950</xdr:colOff>
      <xdr:row>116</xdr:row>
      <xdr:rowOff>76200</xdr:rowOff>
    </xdr:to>
    <xdr:graphicFrame macro="">
      <xdr:nvGraphicFramePr>
        <xdr:cNvPr id="6" name="Gráfico 1030">
          <a:extLst>
            <a:ext uri="{FF2B5EF4-FFF2-40B4-BE49-F238E27FC236}">
              <a16:creationId xmlns="" xmlns:a16="http://schemas.microsoft.com/office/drawing/2014/main" id="{18D1F5F5-C3AB-48D0-ADF1-F737035E1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124</xdr:row>
      <xdr:rowOff>0</xdr:rowOff>
    </xdr:from>
    <xdr:to>
      <xdr:col>12</xdr:col>
      <xdr:colOff>361950</xdr:colOff>
      <xdr:row>138</xdr:row>
      <xdr:rowOff>76200</xdr:rowOff>
    </xdr:to>
    <xdr:graphicFrame macro="">
      <xdr:nvGraphicFramePr>
        <xdr:cNvPr id="7" name="Gráfico 1031">
          <a:extLst>
            <a:ext uri="{FF2B5EF4-FFF2-40B4-BE49-F238E27FC236}">
              <a16:creationId xmlns="" xmlns:a16="http://schemas.microsoft.com/office/drawing/2014/main" id="{D481CFC5-80A7-4F2D-A958-6558E19F4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152</xdr:row>
      <xdr:rowOff>0</xdr:rowOff>
    </xdr:from>
    <xdr:to>
      <xdr:col>12</xdr:col>
      <xdr:colOff>371475</xdr:colOff>
      <xdr:row>166</xdr:row>
      <xdr:rowOff>123825</xdr:rowOff>
    </xdr:to>
    <xdr:graphicFrame macro="">
      <xdr:nvGraphicFramePr>
        <xdr:cNvPr id="8" name="Gráfico 1032">
          <a:extLst>
            <a:ext uri="{FF2B5EF4-FFF2-40B4-BE49-F238E27FC236}">
              <a16:creationId xmlns="" xmlns:a16="http://schemas.microsoft.com/office/drawing/2014/main" id="{DEB706A6-F3A7-4C91-8C67-075A0646A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174</xdr:row>
      <xdr:rowOff>0</xdr:rowOff>
    </xdr:from>
    <xdr:to>
      <xdr:col>12</xdr:col>
      <xdr:colOff>371475</xdr:colOff>
      <xdr:row>188</xdr:row>
      <xdr:rowOff>123825</xdr:rowOff>
    </xdr:to>
    <xdr:graphicFrame macro="">
      <xdr:nvGraphicFramePr>
        <xdr:cNvPr id="9" name="Gráfico 1033">
          <a:extLst>
            <a:ext uri="{FF2B5EF4-FFF2-40B4-BE49-F238E27FC236}">
              <a16:creationId xmlns="" xmlns:a16="http://schemas.microsoft.com/office/drawing/2014/main" id="{1424B0E6-6DE1-474D-BEAF-A0B3FCD67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213</xdr:row>
      <xdr:rowOff>85725</xdr:rowOff>
    </xdr:from>
    <xdr:to>
      <xdr:col>10</xdr:col>
      <xdr:colOff>495300</xdr:colOff>
      <xdr:row>232</xdr:row>
      <xdr:rowOff>133350</xdr:rowOff>
    </xdr:to>
    <xdr:graphicFrame macro="">
      <xdr:nvGraphicFramePr>
        <xdr:cNvPr id="10" name="Gráfico 1035">
          <a:extLst>
            <a:ext uri="{FF2B5EF4-FFF2-40B4-BE49-F238E27FC236}">
              <a16:creationId xmlns="" xmlns:a16="http://schemas.microsoft.com/office/drawing/2014/main" id="{A930F3F3-831C-44BB-A09C-698B026A8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248</xdr:row>
      <xdr:rowOff>9525</xdr:rowOff>
    </xdr:from>
    <xdr:to>
      <xdr:col>10</xdr:col>
      <xdr:colOff>514350</xdr:colOff>
      <xdr:row>266</xdr:row>
      <xdr:rowOff>38100</xdr:rowOff>
    </xdr:to>
    <xdr:graphicFrame macro="">
      <xdr:nvGraphicFramePr>
        <xdr:cNvPr id="11" name="Gráfico 1036">
          <a:extLst>
            <a:ext uri="{FF2B5EF4-FFF2-40B4-BE49-F238E27FC236}">
              <a16:creationId xmlns="" xmlns:a16="http://schemas.microsoft.com/office/drawing/2014/main" id="{B512640C-CDAC-4A5E-A4B9-B51065E55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285</xdr:row>
      <xdr:rowOff>47625</xdr:rowOff>
    </xdr:from>
    <xdr:to>
      <xdr:col>8</xdr:col>
      <xdr:colOff>352425</xdr:colOff>
      <xdr:row>303</xdr:row>
      <xdr:rowOff>85725</xdr:rowOff>
    </xdr:to>
    <xdr:graphicFrame macro="">
      <xdr:nvGraphicFramePr>
        <xdr:cNvPr id="12" name="Gráfico 1037">
          <a:extLst>
            <a:ext uri="{FF2B5EF4-FFF2-40B4-BE49-F238E27FC236}">
              <a16:creationId xmlns="" xmlns:a16="http://schemas.microsoft.com/office/drawing/2014/main" id="{88471C33-472E-48F3-A516-A0A79C0B7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114300</xdr:colOff>
      <xdr:row>286</xdr:row>
      <xdr:rowOff>38100</xdr:rowOff>
    </xdr:from>
    <xdr:to>
      <xdr:col>15</xdr:col>
      <xdr:colOff>247650</xdr:colOff>
      <xdr:row>302</xdr:row>
      <xdr:rowOff>152400</xdr:rowOff>
    </xdr:to>
    <xdr:graphicFrame macro="">
      <xdr:nvGraphicFramePr>
        <xdr:cNvPr id="13" name="Gráfico 1038">
          <a:extLst>
            <a:ext uri="{FF2B5EF4-FFF2-40B4-BE49-F238E27FC236}">
              <a16:creationId xmlns="" xmlns:a16="http://schemas.microsoft.com/office/drawing/2014/main" id="{33E887D3-852B-42FB-A91B-6B100EC8A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320</xdr:row>
      <xdr:rowOff>47625</xdr:rowOff>
    </xdr:from>
    <xdr:to>
      <xdr:col>8</xdr:col>
      <xdr:colOff>676275</xdr:colOff>
      <xdr:row>338</xdr:row>
      <xdr:rowOff>28575</xdr:rowOff>
    </xdr:to>
    <xdr:graphicFrame macro="">
      <xdr:nvGraphicFramePr>
        <xdr:cNvPr id="14" name="Gráfico 1039">
          <a:extLst>
            <a:ext uri="{FF2B5EF4-FFF2-40B4-BE49-F238E27FC236}">
              <a16:creationId xmlns="" xmlns:a16="http://schemas.microsoft.com/office/drawing/2014/main" id="{F28ED32E-C0A6-4190-944B-9A8BE7198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38100</xdr:colOff>
      <xdr:row>321</xdr:row>
      <xdr:rowOff>47625</xdr:rowOff>
    </xdr:from>
    <xdr:to>
      <xdr:col>16</xdr:col>
      <xdr:colOff>133350</xdr:colOff>
      <xdr:row>336</xdr:row>
      <xdr:rowOff>28575</xdr:rowOff>
    </xdr:to>
    <xdr:graphicFrame macro="">
      <xdr:nvGraphicFramePr>
        <xdr:cNvPr id="15" name="Gráfico 1040">
          <a:extLst>
            <a:ext uri="{FF2B5EF4-FFF2-40B4-BE49-F238E27FC236}">
              <a16:creationId xmlns="" xmlns:a16="http://schemas.microsoft.com/office/drawing/2014/main" id="{1B16AF06-D86E-4632-8808-F2D12D528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362</xdr:row>
      <xdr:rowOff>85725</xdr:rowOff>
    </xdr:from>
    <xdr:to>
      <xdr:col>10</xdr:col>
      <xdr:colOff>495300</xdr:colOff>
      <xdr:row>381</xdr:row>
      <xdr:rowOff>133350</xdr:rowOff>
    </xdr:to>
    <xdr:graphicFrame macro="">
      <xdr:nvGraphicFramePr>
        <xdr:cNvPr id="16" name="Gráfico 1035">
          <a:extLst>
            <a:ext uri="{FF2B5EF4-FFF2-40B4-BE49-F238E27FC236}">
              <a16:creationId xmlns="" xmlns:a16="http://schemas.microsoft.com/office/drawing/2014/main" id="{3CA9F530-9412-4C26-A769-278FBE61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397</xdr:row>
      <xdr:rowOff>9525</xdr:rowOff>
    </xdr:from>
    <xdr:to>
      <xdr:col>10</xdr:col>
      <xdr:colOff>514350</xdr:colOff>
      <xdr:row>415</xdr:row>
      <xdr:rowOff>38100</xdr:rowOff>
    </xdr:to>
    <xdr:graphicFrame macro="">
      <xdr:nvGraphicFramePr>
        <xdr:cNvPr id="17" name="Gráfico 1036">
          <a:extLst>
            <a:ext uri="{FF2B5EF4-FFF2-40B4-BE49-F238E27FC236}">
              <a16:creationId xmlns="" xmlns:a16="http://schemas.microsoft.com/office/drawing/2014/main" id="{A731DC30-9A72-4869-973F-ADADA605B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437</xdr:row>
      <xdr:rowOff>85725</xdr:rowOff>
    </xdr:from>
    <xdr:to>
      <xdr:col>10</xdr:col>
      <xdr:colOff>495300</xdr:colOff>
      <xdr:row>456</xdr:row>
      <xdr:rowOff>133350</xdr:rowOff>
    </xdr:to>
    <xdr:graphicFrame macro="">
      <xdr:nvGraphicFramePr>
        <xdr:cNvPr id="20" name="Gráfico 1035">
          <a:extLst>
            <a:ext uri="{FF2B5EF4-FFF2-40B4-BE49-F238E27FC236}">
              <a16:creationId xmlns="" xmlns:a16="http://schemas.microsoft.com/office/drawing/2014/main" id="{CFA73B52-1379-4F17-91D0-E0DFB526B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472</xdr:row>
      <xdr:rowOff>9525</xdr:rowOff>
    </xdr:from>
    <xdr:to>
      <xdr:col>10</xdr:col>
      <xdr:colOff>514350</xdr:colOff>
      <xdr:row>490</xdr:row>
      <xdr:rowOff>38100</xdr:rowOff>
    </xdr:to>
    <xdr:graphicFrame macro="">
      <xdr:nvGraphicFramePr>
        <xdr:cNvPr id="21" name="Gráfico 1036">
          <a:extLst>
            <a:ext uri="{FF2B5EF4-FFF2-40B4-BE49-F238E27FC236}">
              <a16:creationId xmlns="" xmlns:a16="http://schemas.microsoft.com/office/drawing/2014/main" id="{74729FAF-31BD-4BC1-97E6-28186BE76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511</xdr:row>
      <xdr:rowOff>85725</xdr:rowOff>
    </xdr:from>
    <xdr:to>
      <xdr:col>10</xdr:col>
      <xdr:colOff>495300</xdr:colOff>
      <xdr:row>530</xdr:row>
      <xdr:rowOff>133350</xdr:rowOff>
    </xdr:to>
    <xdr:graphicFrame macro="">
      <xdr:nvGraphicFramePr>
        <xdr:cNvPr id="22" name="Gráfico 1035">
          <a:extLst>
            <a:ext uri="{FF2B5EF4-FFF2-40B4-BE49-F238E27FC236}">
              <a16:creationId xmlns="" xmlns:a16="http://schemas.microsoft.com/office/drawing/2014/main" id="{42C28C19-B159-48D4-B930-CF749D61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546</xdr:row>
      <xdr:rowOff>9525</xdr:rowOff>
    </xdr:from>
    <xdr:to>
      <xdr:col>10</xdr:col>
      <xdr:colOff>514350</xdr:colOff>
      <xdr:row>564</xdr:row>
      <xdr:rowOff>38100</xdr:rowOff>
    </xdr:to>
    <xdr:graphicFrame macro="">
      <xdr:nvGraphicFramePr>
        <xdr:cNvPr id="23" name="Gráfico 1036">
          <a:extLst>
            <a:ext uri="{FF2B5EF4-FFF2-40B4-BE49-F238E27FC236}">
              <a16:creationId xmlns="" xmlns:a16="http://schemas.microsoft.com/office/drawing/2014/main" id="{64DC17BC-7139-489E-AA3C-E369C10FE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10</xdr:col>
      <xdr:colOff>314325</xdr:colOff>
      <xdr:row>43</xdr:row>
      <xdr:rowOff>19050</xdr:rowOff>
    </xdr:to>
    <xdr:graphicFrame macro="">
      <xdr:nvGraphicFramePr>
        <xdr:cNvPr id="2" name="Gráfico 1025">
          <a:extLst>
            <a:ext uri="{FF2B5EF4-FFF2-40B4-BE49-F238E27FC236}">
              <a16:creationId xmlns="" xmlns:a16="http://schemas.microsoft.com/office/drawing/2014/main" id="{D06FC392-01C7-4207-8146-69762771E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63</xdr:row>
      <xdr:rowOff>19050</xdr:rowOff>
    </xdr:from>
    <xdr:to>
      <xdr:col>6</xdr:col>
      <xdr:colOff>752475</xdr:colOff>
      <xdr:row>78</xdr:row>
      <xdr:rowOff>152400</xdr:rowOff>
    </xdr:to>
    <xdr:graphicFrame macro="">
      <xdr:nvGraphicFramePr>
        <xdr:cNvPr id="3" name="Gráfico 1026">
          <a:extLst>
            <a:ext uri="{FF2B5EF4-FFF2-40B4-BE49-F238E27FC236}">
              <a16:creationId xmlns="" xmlns:a16="http://schemas.microsoft.com/office/drawing/2014/main" id="{395CE9E7-474D-4B3B-8FE6-9C45CE139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2</xdr:col>
      <xdr:colOff>704850</xdr:colOff>
      <xdr:row>33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45581A3-4BAF-406D-9CAD-758687846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2</xdr:col>
      <xdr:colOff>704850</xdr:colOff>
      <xdr:row>63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68305BFC-04A6-422B-A382-7B310D604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6</xdr:col>
      <xdr:colOff>304800</xdr:colOff>
      <xdr:row>43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4986340-D46C-47C0-8FE9-659A3BB53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60</xdr:row>
      <xdr:rowOff>28575</xdr:rowOff>
    </xdr:from>
    <xdr:to>
      <xdr:col>7</xdr:col>
      <xdr:colOff>867834</xdr:colOff>
      <xdr:row>75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87160373-B3D1-4F53-A2FF-C542BCB98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361950</xdr:colOff>
      <xdr:row>78</xdr:row>
      <xdr:rowOff>9525</xdr:rowOff>
    </xdr:from>
    <xdr:to>
      <xdr:col>3</xdr:col>
      <xdr:colOff>228600</xdr:colOff>
      <xdr:row>93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DD804654-2CA8-4A71-8AAA-238B4EDF0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6</xdr:col>
      <xdr:colOff>304800</xdr:colOff>
      <xdr:row>135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EF2B02E-01C2-4D96-A86A-8D024011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304800</xdr:colOff>
      <xdr:row>151</xdr:row>
      <xdr:rowOff>28575</xdr:rowOff>
    </xdr:from>
    <xdr:to>
      <xdr:col>7</xdr:col>
      <xdr:colOff>867834</xdr:colOff>
      <xdr:row>166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CC0689BC-B672-4A80-A407-3448C5B97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361950</xdr:colOff>
      <xdr:row>169</xdr:row>
      <xdr:rowOff>9525</xdr:rowOff>
    </xdr:from>
    <xdr:to>
      <xdr:col>3</xdr:col>
      <xdr:colOff>228600</xdr:colOff>
      <xdr:row>184</xdr:row>
      <xdr:rowOff>19050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2E954856-41C1-45C6-96E4-3757836E7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</xdr:row>
      <xdr:rowOff>0</xdr:rowOff>
    </xdr:from>
    <xdr:to>
      <xdr:col>11</xdr:col>
      <xdr:colOff>28575</xdr:colOff>
      <xdr:row>72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D8C21725-99D0-4068-BBAA-04482E158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2</xdr:col>
      <xdr:colOff>790575</xdr:colOff>
      <xdr:row>104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835969FF-C470-49FC-A51C-5F1325A45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11</xdr:col>
      <xdr:colOff>28575</xdr:colOff>
      <xdr:row>126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494707BC-7D0E-4CF4-9941-9940E2B4B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2</xdr:col>
      <xdr:colOff>790575</xdr:colOff>
      <xdr:row>158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A99770E0-7A1E-4510-B418-E5F19F3E4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3</xdr:col>
      <xdr:colOff>561975</xdr:colOff>
      <xdr:row>37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24AF02B7-898E-427C-80D3-C97D0224B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7</xdr:col>
      <xdr:colOff>314325</xdr:colOff>
      <xdr:row>62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D11718FA-D991-4955-9551-96122DBA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8</xdr:col>
      <xdr:colOff>352425</xdr:colOff>
      <xdr:row>113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85C6108E-0A84-41E7-A33B-091F71078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8</xdr:col>
      <xdr:colOff>352425</xdr:colOff>
      <xdr:row>214</xdr:row>
      <xdr:rowOff>9525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FA76BF05-F104-43C4-A3C4-A28629146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298</xdr:row>
      <xdr:rowOff>152400</xdr:rowOff>
    </xdr:from>
    <xdr:to>
      <xdr:col>8</xdr:col>
      <xdr:colOff>428625</xdr:colOff>
      <xdr:row>315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CE78F134-40B1-4234-B012-531C70542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366</xdr:row>
      <xdr:rowOff>0</xdr:rowOff>
    </xdr:from>
    <xdr:to>
      <xdr:col>8</xdr:col>
      <xdr:colOff>428625</xdr:colOff>
      <xdr:row>366</xdr:row>
      <xdr:rowOff>0</xdr:rowOff>
    </xdr:to>
    <xdr:graphicFrame macro="">
      <xdr:nvGraphicFramePr>
        <xdr:cNvPr id="7" name="Gráfico 5">
          <a:extLst>
            <a:ext uri="{FF2B5EF4-FFF2-40B4-BE49-F238E27FC236}">
              <a16:creationId xmlns="" xmlns:a16="http://schemas.microsoft.com/office/drawing/2014/main" id="{9A30AD46-D60B-4DAD-AF55-F098FE51B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398</xdr:row>
      <xdr:rowOff>152400</xdr:rowOff>
    </xdr:from>
    <xdr:to>
      <xdr:col>8</xdr:col>
      <xdr:colOff>428625</xdr:colOff>
      <xdr:row>415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4B84A729-4B32-4EEA-B092-F74C05BAB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538</xdr:row>
      <xdr:rowOff>0</xdr:rowOff>
    </xdr:from>
    <xdr:to>
      <xdr:col>8</xdr:col>
      <xdr:colOff>352425</xdr:colOff>
      <xdr:row>554</xdr:row>
      <xdr:rowOff>14287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D21C9FA-B78C-4B92-B0FC-8A685214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570</xdr:row>
      <xdr:rowOff>0</xdr:rowOff>
    </xdr:from>
    <xdr:to>
      <xdr:col>8</xdr:col>
      <xdr:colOff>352425</xdr:colOff>
      <xdr:row>586</xdr:row>
      <xdr:rowOff>14287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46FB77C3-3BFE-4F5C-9D5D-44921AAE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482</xdr:row>
      <xdr:rowOff>0</xdr:rowOff>
    </xdr:from>
    <xdr:to>
      <xdr:col>3</xdr:col>
      <xdr:colOff>561975</xdr:colOff>
      <xdr:row>497</xdr:row>
      <xdr:rowOff>28575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5FD77021-705C-440A-9B6A-A6FE86E62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501</xdr:row>
      <xdr:rowOff>0</xdr:rowOff>
    </xdr:from>
    <xdr:to>
      <xdr:col>7</xdr:col>
      <xdr:colOff>314325</xdr:colOff>
      <xdr:row>522</xdr:row>
      <xdr:rowOff>28575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DE20D8CB-3425-4A6A-B527-822CC88CF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4</xdr:col>
      <xdr:colOff>0</xdr:colOff>
      <xdr:row>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A6F0AAE9-5EBF-4FFD-BF53-3897E0FED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21</xdr:row>
      <xdr:rowOff>0</xdr:rowOff>
    </xdr:from>
    <xdr:to>
      <xdr:col>9</xdr:col>
      <xdr:colOff>0</xdr:colOff>
      <xdr:row>35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A6F40D05-8222-47BE-B861-62AC02A91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0</xdr:rowOff>
    </xdr:from>
    <xdr:to>
      <xdr:col>8</xdr:col>
      <xdr:colOff>85725</xdr:colOff>
      <xdr:row>63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9EF2FA57-6D1C-4CC9-9E83-C7551CF79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266700</xdr:colOff>
      <xdr:row>41</xdr:row>
      <xdr:rowOff>142875</xdr:rowOff>
    </xdr:from>
    <xdr:to>
      <xdr:col>15</xdr:col>
      <xdr:colOff>647700</xdr:colOff>
      <xdr:row>63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A22C7855-2E0E-4C61-822C-9C429CAF0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65</xdr:row>
      <xdr:rowOff>0</xdr:rowOff>
    </xdr:from>
    <xdr:to>
      <xdr:col>2</xdr:col>
      <xdr:colOff>714375</xdr:colOff>
      <xdr:row>65</xdr:row>
      <xdr:rowOff>0</xdr:rowOff>
    </xdr:to>
    <xdr:sp macro="" textlink="">
      <xdr:nvSpPr>
        <xdr:cNvPr id="4" name="Text Box 3">
          <a:extLst>
            <a:ext uri="{FF2B5EF4-FFF2-40B4-BE49-F238E27FC236}">
              <a16:creationId xmlns="" xmlns:a16="http://schemas.microsoft.com/office/drawing/2014/main" id="{DBD95DD9-CB6D-4C69-A917-2085B950DEC3}"/>
            </a:ext>
          </a:extLst>
        </xdr:cNvPr>
        <xdr:cNvSpPr txBox="1">
          <a:spLocks noChangeArrowheads="1"/>
        </xdr:cNvSpPr>
      </xdr:nvSpPr>
      <xdr:spPr bwMode="auto">
        <a:xfrm>
          <a:off x="3009900" y="10991850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65</xdr:row>
      <xdr:rowOff>0</xdr:rowOff>
    </xdr:from>
    <xdr:to>
      <xdr:col>8</xdr:col>
      <xdr:colOff>85725</xdr:colOff>
      <xdr:row>65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F9EA03F8-3A77-48B0-B2BE-E6A2B652D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65</xdr:row>
      <xdr:rowOff>0</xdr:rowOff>
    </xdr:from>
    <xdr:to>
      <xdr:col>5</xdr:col>
      <xdr:colOff>514350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67A285CE-3AFF-4782-80C9-394BEFD3C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495300</xdr:colOff>
      <xdr:row>65</xdr:row>
      <xdr:rowOff>0</xdr:rowOff>
    </xdr:from>
    <xdr:to>
      <xdr:col>2</xdr:col>
      <xdr:colOff>714375</xdr:colOff>
      <xdr:row>65</xdr:row>
      <xdr:rowOff>0</xdr:rowOff>
    </xdr:to>
    <xdr:sp macro="" textlink="">
      <xdr:nvSpPr>
        <xdr:cNvPr id="7" name="Text Box 6">
          <a:extLst>
            <a:ext uri="{FF2B5EF4-FFF2-40B4-BE49-F238E27FC236}">
              <a16:creationId xmlns="" xmlns:a16="http://schemas.microsoft.com/office/drawing/2014/main" id="{17B8838C-234E-40D0-B007-BA0D7EE6DD8E}"/>
            </a:ext>
          </a:extLst>
        </xdr:cNvPr>
        <xdr:cNvSpPr txBox="1">
          <a:spLocks noChangeArrowheads="1"/>
        </xdr:cNvSpPr>
      </xdr:nvSpPr>
      <xdr:spPr bwMode="auto">
        <a:xfrm>
          <a:off x="3009900" y="10991850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85</xdr:row>
      <xdr:rowOff>0</xdr:rowOff>
    </xdr:from>
    <xdr:to>
      <xdr:col>8</xdr:col>
      <xdr:colOff>85725</xdr:colOff>
      <xdr:row>106</xdr:row>
      <xdr:rowOff>9525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9480CCCF-25FA-46B5-82D6-26E754CA8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295275</xdr:colOff>
      <xdr:row>84</xdr:row>
      <xdr:rowOff>85725</xdr:rowOff>
    </xdr:from>
    <xdr:to>
      <xdr:col>16</xdr:col>
      <xdr:colOff>438150</xdr:colOff>
      <xdr:row>106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FAACCB2E-E943-4739-959D-92B506600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495300</xdr:colOff>
      <xdr:row>114</xdr:row>
      <xdr:rowOff>123825</xdr:rowOff>
    </xdr:from>
    <xdr:to>
      <xdr:col>2</xdr:col>
      <xdr:colOff>714375</xdr:colOff>
      <xdr:row>115</xdr:row>
      <xdr:rowOff>47625</xdr:rowOff>
    </xdr:to>
    <xdr:sp macro="" textlink="">
      <xdr:nvSpPr>
        <xdr:cNvPr id="10" name="Text Box 9">
          <a:extLst>
            <a:ext uri="{FF2B5EF4-FFF2-40B4-BE49-F238E27FC236}">
              <a16:creationId xmlns="" xmlns:a16="http://schemas.microsoft.com/office/drawing/2014/main" id="{22F3911A-BE78-418E-9D92-B20DF6A46824}"/>
            </a:ext>
          </a:extLst>
        </xdr:cNvPr>
        <xdr:cNvSpPr txBox="1">
          <a:spLocks noChangeArrowheads="1"/>
        </xdr:cNvSpPr>
      </xdr:nvSpPr>
      <xdr:spPr bwMode="auto">
        <a:xfrm>
          <a:off x="3009900" y="19211925"/>
          <a:ext cx="219075" cy="857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8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49</xdr:row>
      <xdr:rowOff>57150</xdr:rowOff>
    </xdr:from>
    <xdr:to>
      <xdr:col>5</xdr:col>
      <xdr:colOff>428625</xdr:colOff>
      <xdr:row>65</xdr:row>
      <xdr:rowOff>19050</xdr:rowOff>
    </xdr:to>
    <xdr:graphicFrame macro="">
      <xdr:nvGraphicFramePr>
        <xdr:cNvPr id="2" name="Gráfico 2">
          <a:extLst>
            <a:ext uri="{FF2B5EF4-FFF2-40B4-BE49-F238E27FC236}">
              <a16:creationId xmlns="" xmlns:a16="http://schemas.microsoft.com/office/drawing/2014/main" id="{EF5DBF09-957C-4BC7-9B7C-9E6497F08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581025</xdr:colOff>
      <xdr:row>115</xdr:row>
      <xdr:rowOff>19050</xdr:rowOff>
    </xdr:from>
    <xdr:to>
      <xdr:col>6</xdr:col>
      <xdr:colOff>28575</xdr:colOff>
      <xdr:row>131</xdr:row>
      <xdr:rowOff>0</xdr:rowOff>
    </xdr:to>
    <xdr:graphicFrame macro="">
      <xdr:nvGraphicFramePr>
        <xdr:cNvPr id="3" name="Gráfico 4">
          <a:extLst>
            <a:ext uri="{FF2B5EF4-FFF2-40B4-BE49-F238E27FC236}">
              <a16:creationId xmlns="" xmlns:a16="http://schemas.microsoft.com/office/drawing/2014/main" id="{D91A3E6E-5DC2-4D35-837B-82A0B3D4D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1276350</xdr:colOff>
      <xdr:row>220</xdr:row>
      <xdr:rowOff>85725</xdr:rowOff>
    </xdr:from>
    <xdr:to>
      <xdr:col>6</xdr:col>
      <xdr:colOff>180975</xdr:colOff>
      <xdr:row>236</xdr:row>
      <xdr:rowOff>95250</xdr:rowOff>
    </xdr:to>
    <xdr:graphicFrame macro="">
      <xdr:nvGraphicFramePr>
        <xdr:cNvPr id="4" name="Gráfico 6">
          <a:extLst>
            <a:ext uri="{FF2B5EF4-FFF2-40B4-BE49-F238E27FC236}">
              <a16:creationId xmlns="" xmlns:a16="http://schemas.microsoft.com/office/drawing/2014/main" id="{5FCE28F0-6312-4419-BBC7-FBF29EF58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1381125</xdr:colOff>
      <xdr:row>275</xdr:row>
      <xdr:rowOff>114300</xdr:rowOff>
    </xdr:from>
    <xdr:to>
      <xdr:col>6</xdr:col>
      <xdr:colOff>304800</xdr:colOff>
      <xdr:row>291</xdr:row>
      <xdr:rowOff>142875</xdr:rowOff>
    </xdr:to>
    <xdr:graphicFrame macro="">
      <xdr:nvGraphicFramePr>
        <xdr:cNvPr id="5" name="Gráfico 8">
          <a:extLst>
            <a:ext uri="{FF2B5EF4-FFF2-40B4-BE49-F238E27FC236}">
              <a16:creationId xmlns="" xmlns:a16="http://schemas.microsoft.com/office/drawing/2014/main" id="{28A3C34B-407A-4749-AC9D-512831D2B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381000</xdr:colOff>
      <xdr:row>351</xdr:row>
      <xdr:rowOff>114300</xdr:rowOff>
    </xdr:from>
    <xdr:to>
      <xdr:col>8</xdr:col>
      <xdr:colOff>266700</xdr:colOff>
      <xdr:row>377</xdr:row>
      <xdr:rowOff>0</xdr:rowOff>
    </xdr:to>
    <xdr:graphicFrame macro="">
      <xdr:nvGraphicFramePr>
        <xdr:cNvPr id="6" name="Gráfico 9">
          <a:extLst>
            <a:ext uri="{FF2B5EF4-FFF2-40B4-BE49-F238E27FC236}">
              <a16:creationId xmlns="" xmlns:a16="http://schemas.microsoft.com/office/drawing/2014/main" id="{DEA808AE-EF4F-4A93-ABE5-D654F580F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95250</xdr:colOff>
      <xdr:row>395</xdr:row>
      <xdr:rowOff>19050</xdr:rowOff>
    </xdr:from>
    <xdr:to>
      <xdr:col>8</xdr:col>
      <xdr:colOff>85725</xdr:colOff>
      <xdr:row>416</xdr:row>
      <xdr:rowOff>57150</xdr:rowOff>
    </xdr:to>
    <xdr:graphicFrame macro="">
      <xdr:nvGraphicFramePr>
        <xdr:cNvPr id="7" name="Gráfico 10">
          <a:extLst>
            <a:ext uri="{FF2B5EF4-FFF2-40B4-BE49-F238E27FC236}">
              <a16:creationId xmlns="" xmlns:a16="http://schemas.microsoft.com/office/drawing/2014/main" id="{CE0D9D8C-491B-4129-9BB6-E88114D3B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444</xdr:row>
      <xdr:rowOff>47625</xdr:rowOff>
    </xdr:from>
    <xdr:to>
      <xdr:col>8</xdr:col>
      <xdr:colOff>142875</xdr:colOff>
      <xdr:row>464</xdr:row>
      <xdr:rowOff>142875</xdr:rowOff>
    </xdr:to>
    <xdr:graphicFrame macro="">
      <xdr:nvGraphicFramePr>
        <xdr:cNvPr id="8" name="Gráfico 11">
          <a:extLst>
            <a:ext uri="{FF2B5EF4-FFF2-40B4-BE49-F238E27FC236}">
              <a16:creationId xmlns="" xmlns:a16="http://schemas.microsoft.com/office/drawing/2014/main" id="{466E3131-09AE-42BC-AE8C-C2913CCA1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190500</xdr:colOff>
      <xdr:row>189</xdr:row>
      <xdr:rowOff>38100</xdr:rowOff>
    </xdr:from>
    <xdr:to>
      <xdr:col>6</xdr:col>
      <xdr:colOff>581025</xdr:colOff>
      <xdr:row>207</xdr:row>
      <xdr:rowOff>123825</xdr:rowOff>
    </xdr:to>
    <xdr:graphicFrame macro="">
      <xdr:nvGraphicFramePr>
        <xdr:cNvPr id="9" name="Gráfico 12">
          <a:extLst>
            <a:ext uri="{FF2B5EF4-FFF2-40B4-BE49-F238E27FC236}">
              <a16:creationId xmlns="" xmlns:a16="http://schemas.microsoft.com/office/drawing/2014/main" id="{312B120E-2443-4CCE-BC8F-DDD2162BA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1209675</xdr:colOff>
      <xdr:row>248</xdr:row>
      <xdr:rowOff>104775</xdr:rowOff>
    </xdr:from>
    <xdr:to>
      <xdr:col>8</xdr:col>
      <xdr:colOff>76200</xdr:colOff>
      <xdr:row>267</xdr:row>
      <xdr:rowOff>28575</xdr:rowOff>
    </xdr:to>
    <xdr:graphicFrame macro="">
      <xdr:nvGraphicFramePr>
        <xdr:cNvPr id="10" name="Gráfico 12">
          <a:extLst>
            <a:ext uri="{FF2B5EF4-FFF2-40B4-BE49-F238E27FC236}">
              <a16:creationId xmlns="" xmlns:a16="http://schemas.microsoft.com/office/drawing/2014/main" id="{4A865F7A-34A8-40A9-8714-F5F9E35B7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1343025</xdr:colOff>
      <xdr:row>319</xdr:row>
      <xdr:rowOff>0</xdr:rowOff>
    </xdr:from>
    <xdr:to>
      <xdr:col>6</xdr:col>
      <xdr:colOff>266700</xdr:colOff>
      <xdr:row>319</xdr:row>
      <xdr:rowOff>0</xdr:rowOff>
    </xdr:to>
    <xdr:graphicFrame macro="">
      <xdr:nvGraphicFramePr>
        <xdr:cNvPr id="11" name="Gráfico 8">
          <a:extLst>
            <a:ext uri="{FF2B5EF4-FFF2-40B4-BE49-F238E27FC236}">
              <a16:creationId xmlns="" xmlns:a16="http://schemas.microsoft.com/office/drawing/2014/main" id="{D93956B1-5449-4B61-A7C5-6EAE9604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1200150</xdr:colOff>
      <xdr:row>319</xdr:row>
      <xdr:rowOff>0</xdr:rowOff>
    </xdr:from>
    <xdr:to>
      <xdr:col>6</xdr:col>
      <xdr:colOff>123825</xdr:colOff>
      <xdr:row>319</xdr:row>
      <xdr:rowOff>0</xdr:rowOff>
    </xdr:to>
    <xdr:graphicFrame macro="">
      <xdr:nvGraphicFramePr>
        <xdr:cNvPr id="12" name="Gráfico 8">
          <a:extLst>
            <a:ext uri="{FF2B5EF4-FFF2-40B4-BE49-F238E27FC236}">
              <a16:creationId xmlns="" xmlns:a16="http://schemas.microsoft.com/office/drawing/2014/main" id="{F992E049-981F-411C-9487-D0B917E23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590550</xdr:colOff>
      <xdr:row>80</xdr:row>
      <xdr:rowOff>76200</xdr:rowOff>
    </xdr:from>
    <xdr:to>
      <xdr:col>6</xdr:col>
      <xdr:colOff>38100</xdr:colOff>
      <xdr:row>96</xdr:row>
      <xdr:rowOff>57150</xdr:rowOff>
    </xdr:to>
    <xdr:graphicFrame macro="">
      <xdr:nvGraphicFramePr>
        <xdr:cNvPr id="13" name="Gráfico 4">
          <a:extLst>
            <a:ext uri="{FF2B5EF4-FFF2-40B4-BE49-F238E27FC236}">
              <a16:creationId xmlns="" xmlns:a16="http://schemas.microsoft.com/office/drawing/2014/main" id="{5720D84F-5B41-40A4-8076-10141EBA8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590550</xdr:colOff>
      <xdr:row>21</xdr:row>
      <xdr:rowOff>66675</xdr:rowOff>
    </xdr:from>
    <xdr:to>
      <xdr:col>6</xdr:col>
      <xdr:colOff>38100</xdr:colOff>
      <xdr:row>37</xdr:row>
      <xdr:rowOff>47625</xdr:rowOff>
    </xdr:to>
    <xdr:graphicFrame macro="">
      <xdr:nvGraphicFramePr>
        <xdr:cNvPr id="14" name="Gráfico 4">
          <a:extLst>
            <a:ext uri="{FF2B5EF4-FFF2-40B4-BE49-F238E27FC236}">
              <a16:creationId xmlns="" xmlns:a16="http://schemas.microsoft.com/office/drawing/2014/main" id="{DEB77DF5-30B5-449A-BC53-1B4159A6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581025</xdr:colOff>
      <xdr:row>149</xdr:row>
      <xdr:rowOff>76200</xdr:rowOff>
    </xdr:from>
    <xdr:to>
      <xdr:col>6</xdr:col>
      <xdr:colOff>28575</xdr:colOff>
      <xdr:row>165</xdr:row>
      <xdr:rowOff>57150</xdr:rowOff>
    </xdr:to>
    <xdr:graphicFrame macro="">
      <xdr:nvGraphicFramePr>
        <xdr:cNvPr id="15" name="Gráfico 4">
          <a:extLst>
            <a:ext uri="{FF2B5EF4-FFF2-40B4-BE49-F238E27FC236}">
              <a16:creationId xmlns="" xmlns:a16="http://schemas.microsoft.com/office/drawing/2014/main" id="{8C56E198-6E0C-47C7-821E-A3A50D20F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1381125</xdr:colOff>
      <xdr:row>300</xdr:row>
      <xdr:rowOff>114300</xdr:rowOff>
    </xdr:from>
    <xdr:to>
      <xdr:col>6</xdr:col>
      <xdr:colOff>304800</xdr:colOff>
      <xdr:row>316</xdr:row>
      <xdr:rowOff>142875</xdr:rowOff>
    </xdr:to>
    <xdr:graphicFrame macro="">
      <xdr:nvGraphicFramePr>
        <xdr:cNvPr id="16" name="Gráfico 8">
          <a:extLst>
            <a:ext uri="{FF2B5EF4-FFF2-40B4-BE49-F238E27FC236}">
              <a16:creationId xmlns="" xmlns:a16="http://schemas.microsoft.com/office/drawing/2014/main" id="{54793131-80D9-4331-816D-28DE4BF32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0.01878</cdr:x>
      <cdr:y>0.97573</cdr:y>
    </cdr:from>
    <cdr:to>
      <cdr:x>0.02539</cdr:x>
      <cdr:y>0.97573</cdr:y>
    </cdr:to>
    <cdr:sp macro="" textlink="">
      <cdr:nvSpPr>
        <cdr:cNvPr id="204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091" y="1917700"/>
          <a:ext cx="372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2\BOLETINES\3.-%20MARZO\3.-%20MARZ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1\13.-%20ANUAL\13.-%20ANUAL\BOLETIN%20ANU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1\13.-%20ANUAL\BOLETIN%20ANUAL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2\13.-%20BOLETIN%20AN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4\B.C.%20ANUAL%20AVANCE_201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4\B.C.%20ANUAL%20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va04\Share\1.-%20SECCION%20ESTUDIOS%20TURISTICOS\4.-%20BOLET&#205;N%20DE%20COYUNTURA%20TURISTICA\A&#209;O%202016\13.-%20B.C.%20ANUAL%20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1">
          <cell r="B21" t="str">
            <v>Melilla</v>
          </cell>
          <cell r="C21">
            <v>8.7839821278331285E-4</v>
          </cell>
        </row>
        <row r="22">
          <cell r="B22" t="str">
            <v>Ceuta</v>
          </cell>
          <cell r="C22">
            <v>9.0014134275506784E-4</v>
          </cell>
        </row>
        <row r="23">
          <cell r="B23" t="str">
            <v>Baleares (Islas)</v>
          </cell>
          <cell r="C23">
            <v>8.6631259441059469E-3</v>
          </cell>
        </row>
        <row r="24">
          <cell r="B24" t="str">
            <v>Canarias</v>
          </cell>
          <cell r="C24">
            <v>9.5846991841299651E-3</v>
          </cell>
        </row>
        <row r="25">
          <cell r="B25" t="str">
            <v>Rioja (La)</v>
          </cell>
          <cell r="C25">
            <v>1.1303765517829795E-2</v>
          </cell>
        </row>
        <row r="26">
          <cell r="B26" t="str">
            <v>Murcia (Región de)</v>
          </cell>
          <cell r="C26">
            <v>1.2160730353846025E-2</v>
          </cell>
        </row>
        <row r="27">
          <cell r="B27" t="str">
            <v>Navarra (Comunidad Foral de)</v>
          </cell>
          <cell r="C27">
            <v>1.6234167570789135E-2</v>
          </cell>
        </row>
        <row r="28">
          <cell r="B28" t="str">
            <v>Extremadura</v>
          </cell>
          <cell r="C28">
            <v>2.1373223422586015E-2</v>
          </cell>
        </row>
        <row r="29">
          <cell r="B29" t="str">
            <v>Aragón</v>
          </cell>
          <cell r="C29">
            <v>2.1956199173234971E-2</v>
          </cell>
        </row>
        <row r="30">
          <cell r="B30" t="str">
            <v>Cantabria</v>
          </cell>
          <cell r="C30">
            <v>2.854247552332425E-2</v>
          </cell>
        </row>
        <row r="31">
          <cell r="B31" t="str">
            <v>Comunidad Valenciana</v>
          </cell>
          <cell r="C31">
            <v>3.894428153454467E-2</v>
          </cell>
        </row>
        <row r="32">
          <cell r="B32" t="str">
            <v>Asturias (Principado de)</v>
          </cell>
          <cell r="C32">
            <v>4.1259110850697139E-2</v>
          </cell>
        </row>
        <row r="33">
          <cell r="B33" t="str">
            <v>Castilla - La Mancha</v>
          </cell>
          <cell r="C33">
            <v>4.1311589350758571E-2</v>
          </cell>
        </row>
        <row r="34">
          <cell r="B34" t="str">
            <v>Andalucía</v>
          </cell>
          <cell r="C34">
            <v>5.1963641152434438E-2</v>
          </cell>
        </row>
        <row r="35">
          <cell r="B35" t="str">
            <v>País Vasco</v>
          </cell>
          <cell r="C35">
            <v>5.6291946763994967E-2</v>
          </cell>
        </row>
        <row r="36">
          <cell r="B36" t="str">
            <v>Cataluña</v>
          </cell>
          <cell r="C36">
            <v>6.103321868414293E-2</v>
          </cell>
        </row>
        <row r="37">
          <cell r="B37" t="str">
            <v>Galicia</v>
          </cell>
          <cell r="C37">
            <v>7.1063145979747236E-2</v>
          </cell>
        </row>
        <row r="38">
          <cell r="B38" t="str">
            <v>Castilla y León</v>
          </cell>
          <cell r="C38">
            <v>0.17643667488755541</v>
          </cell>
        </row>
        <row r="39">
          <cell r="B39" t="str">
            <v>Madrid (Comunidad de)</v>
          </cell>
          <cell r="C39">
            <v>0.33009946455074013</v>
          </cell>
        </row>
        <row r="46">
          <cell r="B46" t="str">
            <v>Resto de América</v>
          </cell>
          <cell r="C46">
            <v>5.0844738830172785E-2</v>
          </cell>
        </row>
        <row r="47">
          <cell r="B47" t="str">
            <v>Resto del mundo</v>
          </cell>
          <cell r="C47">
            <v>4.84529081048325E-2</v>
          </cell>
        </row>
        <row r="48">
          <cell r="B48" t="str">
            <v>Resto de Europa</v>
          </cell>
          <cell r="C48">
            <v>0.10505681169044685</v>
          </cell>
        </row>
        <row r="49">
          <cell r="B49" t="str">
            <v>Canadá</v>
          </cell>
          <cell r="C49">
            <v>8.1416416683812217E-3</v>
          </cell>
        </row>
        <row r="50">
          <cell r="B50" t="str">
            <v>Méjico</v>
          </cell>
          <cell r="C50">
            <v>9.1413083466514323E-3</v>
          </cell>
        </row>
        <row r="51">
          <cell r="B51" t="str">
            <v>China</v>
          </cell>
          <cell r="C51">
            <v>1.1558855136845176E-2</v>
          </cell>
        </row>
        <row r="52">
          <cell r="B52" t="str">
            <v>Brasil</v>
          </cell>
          <cell r="C52">
            <v>1.717291884003385E-2</v>
          </cell>
        </row>
        <row r="53">
          <cell r="B53" t="str">
            <v>Japón</v>
          </cell>
          <cell r="C53">
            <v>3.0362893874226509E-2</v>
          </cell>
        </row>
        <row r="54">
          <cell r="B54" t="str">
            <v>EEUU</v>
          </cell>
          <cell r="C54">
            <v>5.5756920210720609E-2</v>
          </cell>
        </row>
        <row r="55">
          <cell r="B55" t="str">
            <v>Italia</v>
          </cell>
          <cell r="C55">
            <v>6.1980060597804143E-2</v>
          </cell>
        </row>
        <row r="56">
          <cell r="B56" t="str">
            <v>Alemania</v>
          </cell>
          <cell r="C56">
            <v>6.9456946470248151E-2</v>
          </cell>
        </row>
        <row r="57">
          <cell r="B57" t="str">
            <v>Benelux (Bélgica, Holanda y Luxemburgo)</v>
          </cell>
          <cell r="C57">
            <v>6.9799710791300554E-2</v>
          </cell>
        </row>
        <row r="58">
          <cell r="B58" t="str">
            <v>Reino Unido</v>
          </cell>
          <cell r="C58">
            <v>0.13083755485148268</v>
          </cell>
        </row>
        <row r="59">
          <cell r="B59" t="str">
            <v>Portugal</v>
          </cell>
          <cell r="C59">
            <v>0.13530035876795066</v>
          </cell>
        </row>
        <row r="60">
          <cell r="B60" t="str">
            <v>Francia</v>
          </cell>
          <cell r="C60">
            <v>0.19613637181890289</v>
          </cell>
        </row>
        <row r="68">
          <cell r="C68" t="str">
            <v>Ávila</v>
          </cell>
          <cell r="D68" t="str">
            <v>Burgos</v>
          </cell>
          <cell r="E68" t="str">
            <v>León</v>
          </cell>
          <cell r="F68" t="str">
            <v>Palencia</v>
          </cell>
          <cell r="G68" t="str">
            <v>Salamanca</v>
          </cell>
          <cell r="H68" t="str">
            <v>Segovia</v>
          </cell>
          <cell r="I68" t="str">
            <v>Soria</v>
          </cell>
          <cell r="J68" t="str">
            <v>Valladolid</v>
          </cell>
          <cell r="K68" t="str">
            <v>Zamora</v>
          </cell>
        </row>
        <row r="69">
          <cell r="A69" t="str">
            <v>Nº de viajeros</v>
          </cell>
          <cell r="C69">
            <v>38468</v>
          </cell>
          <cell r="D69">
            <v>62093</v>
          </cell>
          <cell r="E69">
            <v>66576</v>
          </cell>
          <cell r="F69">
            <v>20606</v>
          </cell>
          <cell r="G69">
            <v>80885</v>
          </cell>
          <cell r="H69">
            <v>41904</v>
          </cell>
          <cell r="I69">
            <v>21381</v>
          </cell>
          <cell r="J69">
            <v>52638</v>
          </cell>
          <cell r="K69">
            <v>22851</v>
          </cell>
        </row>
        <row r="72">
          <cell r="A72" t="str">
            <v>Nº de pernoctaciones</v>
          </cell>
          <cell r="C72">
            <v>61590</v>
          </cell>
          <cell r="D72">
            <v>97674</v>
          </cell>
          <cell r="E72">
            <v>112109</v>
          </cell>
          <cell r="F72">
            <v>38045</v>
          </cell>
          <cell r="G72">
            <v>133320</v>
          </cell>
          <cell r="H72">
            <v>63120</v>
          </cell>
          <cell r="I72">
            <v>35616</v>
          </cell>
          <cell r="J72">
            <v>88148</v>
          </cell>
          <cell r="K72">
            <v>34439</v>
          </cell>
        </row>
        <row r="235">
          <cell r="D235" t="str">
            <v>Total viajeros</v>
          </cell>
          <cell r="G235" t="str">
            <v>Total pernoct.</v>
          </cell>
        </row>
        <row r="236">
          <cell r="A236" t="str">
            <v>Ávila</v>
          </cell>
          <cell r="D236">
            <v>24097</v>
          </cell>
          <cell r="G236">
            <v>35300</v>
          </cell>
        </row>
        <row r="237">
          <cell r="A237" t="str">
            <v>Burgos</v>
          </cell>
          <cell r="D237">
            <v>52771</v>
          </cell>
          <cell r="G237">
            <v>79368</v>
          </cell>
        </row>
        <row r="238">
          <cell r="A238" t="str">
            <v>León</v>
          </cell>
          <cell r="D238">
            <v>55914</v>
          </cell>
          <cell r="G238">
            <v>88075</v>
          </cell>
        </row>
        <row r="239">
          <cell r="A239" t="str">
            <v>Palencia</v>
          </cell>
          <cell r="D239">
            <v>16323</v>
          </cell>
          <cell r="G239">
            <v>29050</v>
          </cell>
        </row>
        <row r="240">
          <cell r="A240" t="str">
            <v>Salamanca</v>
          </cell>
          <cell r="D240">
            <v>71143</v>
          </cell>
          <cell r="G240">
            <v>113824</v>
          </cell>
        </row>
        <row r="241">
          <cell r="A241" t="str">
            <v>Segovia</v>
          </cell>
          <cell r="D241">
            <v>29841</v>
          </cell>
          <cell r="G241">
            <v>42710</v>
          </cell>
        </row>
        <row r="242">
          <cell r="A242" t="str">
            <v>Soria</v>
          </cell>
          <cell r="D242">
            <v>15737</v>
          </cell>
          <cell r="G242">
            <v>24440</v>
          </cell>
        </row>
        <row r="243">
          <cell r="A243" t="str">
            <v>Valladolid</v>
          </cell>
          <cell r="D243">
            <v>47058</v>
          </cell>
          <cell r="G243">
            <v>77527</v>
          </cell>
        </row>
        <row r="244">
          <cell r="A244" t="str">
            <v>Zamora</v>
          </cell>
          <cell r="D244">
            <v>18173</v>
          </cell>
          <cell r="G244">
            <v>26138</v>
          </cell>
        </row>
        <row r="368">
          <cell r="D368" t="str">
            <v>Total viajeros</v>
          </cell>
          <cell r="G368" t="str">
            <v>Total pernoct.</v>
          </cell>
        </row>
        <row r="369">
          <cell r="A369" t="str">
            <v>Ávila</v>
          </cell>
          <cell r="D369">
            <v>13071</v>
          </cell>
          <cell r="G369">
            <v>23689</v>
          </cell>
        </row>
        <row r="370">
          <cell r="A370" t="str">
            <v>Burgos</v>
          </cell>
          <cell r="D370">
            <v>7614</v>
          </cell>
          <cell r="G370">
            <v>13243</v>
          </cell>
        </row>
        <row r="371">
          <cell r="A371" t="str">
            <v>León</v>
          </cell>
          <cell r="D371">
            <v>7938</v>
          </cell>
          <cell r="G371">
            <v>15452</v>
          </cell>
        </row>
        <row r="372">
          <cell r="A372" t="str">
            <v>Palencia</v>
          </cell>
          <cell r="D372">
            <v>3753</v>
          </cell>
          <cell r="G372">
            <v>7801</v>
          </cell>
        </row>
        <row r="373">
          <cell r="A373" t="str">
            <v>Salamanca</v>
          </cell>
          <cell r="D373">
            <v>7646</v>
          </cell>
          <cell r="G373">
            <v>15163</v>
          </cell>
        </row>
        <row r="374">
          <cell r="A374" t="str">
            <v>Segovia</v>
          </cell>
          <cell r="D374">
            <v>10102</v>
          </cell>
          <cell r="G374">
            <v>17153</v>
          </cell>
        </row>
        <row r="375">
          <cell r="A375" t="str">
            <v>Soria</v>
          </cell>
          <cell r="D375">
            <v>5449</v>
          </cell>
          <cell r="G375">
            <v>10412</v>
          </cell>
        </row>
        <row r="376">
          <cell r="A376" t="str">
            <v>Valladolid</v>
          </cell>
          <cell r="D376">
            <v>4091</v>
          </cell>
          <cell r="G376">
            <v>6371</v>
          </cell>
        </row>
        <row r="377">
          <cell r="A377" t="str">
            <v>Zamora</v>
          </cell>
          <cell r="D377">
            <v>4040</v>
          </cell>
          <cell r="G377">
            <v>6742</v>
          </cell>
        </row>
        <row r="406">
          <cell r="B406" t="str">
            <v>Enero</v>
          </cell>
          <cell r="C406" t="str">
            <v>Febrero</v>
          </cell>
          <cell r="D406" t="str">
            <v>Marzo</v>
          </cell>
          <cell r="E406" t="str">
            <v>Abril</v>
          </cell>
          <cell r="F406" t="str">
            <v>Mayo</v>
          </cell>
          <cell r="G406" t="str">
            <v>Junio</v>
          </cell>
          <cell r="H406" t="str">
            <v>Julio</v>
          </cell>
          <cell r="I406" t="str">
            <v>Agosto</v>
          </cell>
          <cell r="J406" t="str">
            <v>Septiembre</v>
          </cell>
        </row>
        <row r="407">
          <cell r="A407" t="str">
            <v>AÑO 2011</v>
          </cell>
          <cell r="B407">
            <v>29721</v>
          </cell>
          <cell r="C407">
            <v>44066</v>
          </cell>
          <cell r="D407">
            <v>60203</v>
          </cell>
          <cell r="E407">
            <v>88538</v>
          </cell>
          <cell r="F407">
            <v>70684</v>
          </cell>
          <cell r="G407">
            <v>64338</v>
          </cell>
          <cell r="H407">
            <v>90398</v>
          </cell>
          <cell r="I407">
            <v>109675</v>
          </cell>
          <cell r="J407">
            <v>67619</v>
          </cell>
        </row>
        <row r="408">
          <cell r="A408" t="str">
            <v>AÑO 2012</v>
          </cell>
          <cell r="B408">
            <v>31670</v>
          </cell>
          <cell r="C408">
            <v>45429</v>
          </cell>
          <cell r="D408">
            <v>63704</v>
          </cell>
        </row>
        <row r="409">
          <cell r="B409" t="str">
            <v>Octubre</v>
          </cell>
          <cell r="C409" t="str">
            <v>Noviembre</v>
          </cell>
          <cell r="D409" t="str">
            <v>Diciembre</v>
          </cell>
        </row>
        <row r="410">
          <cell r="B410">
            <v>85859</v>
          </cell>
          <cell r="C410">
            <v>60871</v>
          </cell>
          <cell r="D410">
            <v>72030</v>
          </cell>
        </row>
        <row r="428">
          <cell r="B428" t="str">
            <v>Enero</v>
          </cell>
          <cell r="C428" t="str">
            <v>Febrero</v>
          </cell>
          <cell r="D428" t="str">
            <v>Marzo</v>
          </cell>
          <cell r="E428" t="str">
            <v>Abril</v>
          </cell>
          <cell r="F428" t="str">
            <v>Mayo</v>
          </cell>
          <cell r="G428" t="str">
            <v>Junio</v>
          </cell>
          <cell r="H428" t="str">
            <v>Julio</v>
          </cell>
          <cell r="I428" t="str">
            <v>Agosto</v>
          </cell>
          <cell r="J428" t="str">
            <v>Septiembre</v>
          </cell>
        </row>
        <row r="429">
          <cell r="A429" t="str">
            <v>AÑO 2011</v>
          </cell>
          <cell r="B429">
            <v>57455</v>
          </cell>
          <cell r="C429">
            <v>81206</v>
          </cell>
          <cell r="D429">
            <v>112243</v>
          </cell>
          <cell r="E429">
            <v>191706</v>
          </cell>
          <cell r="F429">
            <v>130947</v>
          </cell>
          <cell r="G429">
            <v>119934</v>
          </cell>
          <cell r="H429">
            <v>193634</v>
          </cell>
          <cell r="I429">
            <v>306461</v>
          </cell>
          <cell r="J429">
            <v>124339</v>
          </cell>
        </row>
        <row r="430">
          <cell r="A430" t="str">
            <v>AÑO 2012</v>
          </cell>
          <cell r="B430">
            <v>58075</v>
          </cell>
          <cell r="C430">
            <v>80573</v>
          </cell>
          <cell r="D430">
            <v>116026</v>
          </cell>
        </row>
        <row r="431">
          <cell r="B431" t="str">
            <v>Octubre</v>
          </cell>
          <cell r="C431" t="str">
            <v>Noviembre</v>
          </cell>
          <cell r="D431" t="str">
            <v>Diciembre</v>
          </cell>
        </row>
        <row r="432">
          <cell r="B432">
            <v>172713</v>
          </cell>
          <cell r="C432">
            <v>110164</v>
          </cell>
          <cell r="D432">
            <v>152369</v>
          </cell>
        </row>
        <row r="466">
          <cell r="A466" t="str">
            <v>Ávila</v>
          </cell>
          <cell r="D466">
            <v>1195</v>
          </cell>
          <cell r="G466">
            <v>2275</v>
          </cell>
        </row>
        <row r="467">
          <cell r="A467" t="str">
            <v>Burgos</v>
          </cell>
          <cell r="D467">
            <v>705</v>
          </cell>
          <cell r="G467">
            <v>936</v>
          </cell>
        </row>
        <row r="468">
          <cell r="A468" t="str">
            <v>León</v>
          </cell>
          <cell r="D468">
            <v>570</v>
          </cell>
          <cell r="G468">
            <v>1140</v>
          </cell>
        </row>
        <row r="470">
          <cell r="A470" t="str">
            <v>Salamanca</v>
          </cell>
          <cell r="D470">
            <v>1201</v>
          </cell>
          <cell r="G470">
            <v>1860</v>
          </cell>
        </row>
        <row r="471">
          <cell r="A471" t="str">
            <v>Segovia</v>
          </cell>
          <cell r="D471">
            <v>687</v>
          </cell>
          <cell r="G471">
            <v>1149</v>
          </cell>
        </row>
        <row r="472">
          <cell r="A472" t="str">
            <v>Soria</v>
          </cell>
          <cell r="D472">
            <v>81</v>
          </cell>
          <cell r="G472">
            <v>134</v>
          </cell>
        </row>
        <row r="473">
          <cell r="A473" t="str">
            <v>Valladolid</v>
          </cell>
          <cell r="D473">
            <v>92</v>
          </cell>
          <cell r="G473">
            <v>136</v>
          </cell>
        </row>
        <row r="474">
          <cell r="A474" t="str">
            <v>Zamora</v>
          </cell>
          <cell r="D474">
            <v>22</v>
          </cell>
          <cell r="G474">
            <v>22</v>
          </cell>
        </row>
        <row r="506">
          <cell r="B506" t="str">
            <v>Enero</v>
          </cell>
          <cell r="C506" t="str">
            <v>Febrero</v>
          </cell>
          <cell r="D506" t="str">
            <v>Marzo</v>
          </cell>
          <cell r="E506" t="str">
            <v>Abril</v>
          </cell>
          <cell r="F506" t="str">
            <v>Mayo</v>
          </cell>
          <cell r="G506" t="str">
            <v>Junio</v>
          </cell>
          <cell r="H506" t="str">
            <v>Julio</v>
          </cell>
          <cell r="I506" t="str">
            <v>Agosto</v>
          </cell>
          <cell r="J506" t="str">
            <v>Septiembre</v>
          </cell>
        </row>
        <row r="507">
          <cell r="A507" t="str">
            <v>AÑO 2011</v>
          </cell>
          <cell r="B507">
            <v>1918</v>
          </cell>
          <cell r="C507">
            <v>2406</v>
          </cell>
          <cell r="D507">
            <v>4854</v>
          </cell>
          <cell r="E507">
            <v>20044</v>
          </cell>
          <cell r="F507">
            <v>18086</v>
          </cell>
          <cell r="G507">
            <v>26255</v>
          </cell>
          <cell r="H507">
            <v>54523</v>
          </cell>
          <cell r="I507">
            <v>107348</v>
          </cell>
          <cell r="J507">
            <v>19399</v>
          </cell>
        </row>
        <row r="508">
          <cell r="A508" t="str">
            <v>AÑO 2012</v>
          </cell>
          <cell r="B508">
            <v>2108</v>
          </cell>
          <cell r="C508">
            <v>2585</v>
          </cell>
          <cell r="D508">
            <v>4553</v>
          </cell>
        </row>
        <row r="509">
          <cell r="B509" t="str">
            <v>Octubre</v>
          </cell>
          <cell r="C509" t="str">
            <v>Noviembre</v>
          </cell>
          <cell r="D509" t="str">
            <v>Diciembre</v>
          </cell>
        </row>
        <row r="510">
          <cell r="B510">
            <v>9683</v>
          </cell>
          <cell r="C510">
            <v>2928</v>
          </cell>
          <cell r="D510">
            <v>821</v>
          </cell>
        </row>
        <row r="527">
          <cell r="B527" t="str">
            <v>Enero</v>
          </cell>
          <cell r="C527" t="str">
            <v>Febrero</v>
          </cell>
          <cell r="D527" t="str">
            <v>Marzo</v>
          </cell>
          <cell r="E527" t="str">
            <v>Abril</v>
          </cell>
          <cell r="F527" t="str">
            <v>Mayo</v>
          </cell>
          <cell r="G527" t="str">
            <v>Junio</v>
          </cell>
          <cell r="H527" t="str">
            <v>Julio</v>
          </cell>
          <cell r="I527" t="str">
            <v>Agosto</v>
          </cell>
          <cell r="J527" t="str">
            <v>Septiembre</v>
          </cell>
        </row>
        <row r="528">
          <cell r="A528" t="str">
            <v>AÑO 2011</v>
          </cell>
          <cell r="B528">
            <v>3400</v>
          </cell>
          <cell r="C528">
            <v>4595</v>
          </cell>
          <cell r="D528">
            <v>8483</v>
          </cell>
          <cell r="E528">
            <v>45238</v>
          </cell>
          <cell r="F528">
            <v>35206</v>
          </cell>
          <cell r="G528">
            <v>57924</v>
          </cell>
          <cell r="H528">
            <v>135003</v>
          </cell>
          <cell r="I528">
            <v>297503</v>
          </cell>
          <cell r="J528">
            <v>38692</v>
          </cell>
        </row>
        <row r="529">
          <cell r="A529" t="str">
            <v>AÑO 2012</v>
          </cell>
          <cell r="B529">
            <v>3468</v>
          </cell>
          <cell r="C529">
            <v>3766</v>
          </cell>
          <cell r="D529">
            <v>7652</v>
          </cell>
        </row>
        <row r="530">
          <cell r="B530" t="str">
            <v>Octubre</v>
          </cell>
          <cell r="C530" t="str">
            <v>Noviembre</v>
          </cell>
          <cell r="D530" t="str">
            <v>Diciembre</v>
          </cell>
        </row>
        <row r="531">
          <cell r="B531">
            <v>17303</v>
          </cell>
          <cell r="C531">
            <v>4784</v>
          </cell>
          <cell r="D531">
            <v>1873</v>
          </cell>
        </row>
      </sheetData>
      <sheetData sheetId="1"/>
      <sheetData sheetId="2">
        <row r="36">
          <cell r="B36" t="str">
            <v>Hoteles</v>
          </cell>
          <cell r="D36" t="str">
            <v>Hostales</v>
          </cell>
          <cell r="F36" t="str">
            <v>Pensiones</v>
          </cell>
        </row>
        <row r="37">
          <cell r="I37" t="str">
            <v>Plazas</v>
          </cell>
        </row>
        <row r="38">
          <cell r="A38" t="str">
            <v>Ávila</v>
          </cell>
          <cell r="B38">
            <v>50</v>
          </cell>
          <cell r="D38">
            <v>79</v>
          </cell>
          <cell r="F38">
            <v>15</v>
          </cell>
          <cell r="I38">
            <v>5656</v>
          </cell>
        </row>
        <row r="39">
          <cell r="A39" t="str">
            <v>Burgos</v>
          </cell>
          <cell r="B39">
            <v>129</v>
          </cell>
          <cell r="D39">
            <v>107</v>
          </cell>
          <cell r="F39">
            <v>74</v>
          </cell>
          <cell r="I39">
            <v>11256</v>
          </cell>
        </row>
        <row r="40">
          <cell r="A40" t="str">
            <v>León</v>
          </cell>
          <cell r="B40">
            <v>92</v>
          </cell>
          <cell r="D40">
            <v>183</v>
          </cell>
          <cell r="F40">
            <v>113</v>
          </cell>
          <cell r="I40">
            <v>12983</v>
          </cell>
        </row>
        <row r="41">
          <cell r="A41" t="str">
            <v>Palencia</v>
          </cell>
          <cell r="B41">
            <v>36</v>
          </cell>
          <cell r="D41">
            <v>61</v>
          </cell>
          <cell r="F41">
            <v>28</v>
          </cell>
          <cell r="I41">
            <v>4020</v>
          </cell>
        </row>
        <row r="42">
          <cell r="A42" t="str">
            <v>Salamanca</v>
          </cell>
          <cell r="B42">
            <v>106</v>
          </cell>
          <cell r="D42">
            <v>111</v>
          </cell>
          <cell r="F42">
            <v>54</v>
          </cell>
          <cell r="I42">
            <v>12331</v>
          </cell>
        </row>
        <row r="43">
          <cell r="A43" t="str">
            <v>Segovia</v>
          </cell>
          <cell r="B43">
            <v>57</v>
          </cell>
          <cell r="D43">
            <v>75</v>
          </cell>
          <cell r="F43">
            <v>34</v>
          </cell>
          <cell r="I43">
            <v>6355</v>
          </cell>
        </row>
        <row r="44">
          <cell r="A44" t="str">
            <v>Soria</v>
          </cell>
          <cell r="B44">
            <v>39</v>
          </cell>
          <cell r="D44">
            <v>84</v>
          </cell>
          <cell r="F44">
            <v>23</v>
          </cell>
          <cell r="I44">
            <v>4407</v>
          </cell>
        </row>
        <row r="45">
          <cell r="A45" t="str">
            <v>Valladolid</v>
          </cell>
          <cell r="B45">
            <v>76</v>
          </cell>
          <cell r="D45">
            <v>58</v>
          </cell>
          <cell r="F45">
            <v>57</v>
          </cell>
          <cell r="I45">
            <v>9279</v>
          </cell>
        </row>
        <row r="46">
          <cell r="A46" t="str">
            <v>Zamora</v>
          </cell>
          <cell r="B46">
            <v>45</v>
          </cell>
          <cell r="D46">
            <v>60</v>
          </cell>
          <cell r="F46">
            <v>18</v>
          </cell>
          <cell r="I46">
            <v>3912</v>
          </cell>
        </row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14</v>
          </cell>
          <cell r="C75">
            <v>18</v>
          </cell>
          <cell r="D75">
            <v>37</v>
          </cell>
          <cell r="E75">
            <v>5</v>
          </cell>
          <cell r="F75">
            <v>20</v>
          </cell>
          <cell r="G75">
            <v>5</v>
          </cell>
          <cell r="H75">
            <v>9</v>
          </cell>
          <cell r="I75">
            <v>4</v>
          </cell>
          <cell r="J75">
            <v>8</v>
          </cell>
        </row>
        <row r="94">
          <cell r="B94" t="str">
            <v>Ávila</v>
          </cell>
          <cell r="C94" t="str">
            <v>Burgos</v>
          </cell>
          <cell r="D94" t="str">
            <v>León</v>
          </cell>
          <cell r="E94" t="str">
            <v>Palencia</v>
          </cell>
          <cell r="F94" t="str">
            <v>Salamanca</v>
          </cell>
          <cell r="G94" t="str">
            <v>Segovia</v>
          </cell>
          <cell r="H94" t="str">
            <v>Soria</v>
          </cell>
          <cell r="I94" t="str">
            <v>Valladolid</v>
          </cell>
          <cell r="J94" t="str">
            <v>Zamora</v>
          </cell>
        </row>
        <row r="95">
          <cell r="A95" t="str">
            <v>1ª Categoría</v>
          </cell>
          <cell r="B95">
            <v>528</v>
          </cell>
          <cell r="C95">
            <v>2769</v>
          </cell>
          <cell r="D95">
            <v>1135</v>
          </cell>
          <cell r="E95">
            <v>0</v>
          </cell>
          <cell r="F95">
            <v>894</v>
          </cell>
          <cell r="G95">
            <v>1687</v>
          </cell>
          <cell r="H95">
            <v>3876</v>
          </cell>
          <cell r="I95">
            <v>1248</v>
          </cell>
          <cell r="J95">
            <v>248</v>
          </cell>
        </row>
        <row r="96">
          <cell r="A96" t="str">
            <v>2ª Categoría</v>
          </cell>
          <cell r="B96">
            <v>6130</v>
          </cell>
          <cell r="C96">
            <v>4534</v>
          </cell>
          <cell r="D96">
            <v>8522</v>
          </cell>
          <cell r="E96">
            <v>1544</v>
          </cell>
          <cell r="F96">
            <v>4616</v>
          </cell>
          <cell r="G96">
            <v>513</v>
          </cell>
          <cell r="H96">
            <v>888</v>
          </cell>
          <cell r="I96">
            <v>38</v>
          </cell>
          <cell r="J96">
            <v>3672</v>
          </cell>
        </row>
        <row r="97">
          <cell r="A97" t="str">
            <v>Lujo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C.T.R.</v>
          </cell>
        </row>
        <row r="107">
          <cell r="A107" t="str">
            <v>Ávila</v>
          </cell>
          <cell r="B107">
            <v>19</v>
          </cell>
          <cell r="D107">
            <v>809</v>
          </cell>
          <cell r="F107">
            <v>27</v>
          </cell>
          <cell r="H107">
            <v>58</v>
          </cell>
          <cell r="K107">
            <v>6743</v>
          </cell>
        </row>
        <row r="108">
          <cell r="A108" t="str">
            <v>Burgos</v>
          </cell>
          <cell r="B108">
            <v>62</v>
          </cell>
          <cell r="D108">
            <v>272</v>
          </cell>
          <cell r="F108">
            <v>20</v>
          </cell>
          <cell r="H108">
            <v>86</v>
          </cell>
          <cell r="K108">
            <v>4433</v>
          </cell>
        </row>
        <row r="109">
          <cell r="A109" t="str">
            <v>León</v>
          </cell>
          <cell r="B109">
            <v>58</v>
          </cell>
          <cell r="D109">
            <v>355</v>
          </cell>
          <cell r="F109">
            <v>8</v>
          </cell>
          <cell r="H109">
            <v>122</v>
          </cell>
          <cell r="K109">
            <v>4818</v>
          </cell>
        </row>
        <row r="110">
          <cell r="A110" t="str">
            <v>Palencia</v>
          </cell>
          <cell r="B110">
            <v>10</v>
          </cell>
          <cell r="D110">
            <v>211</v>
          </cell>
          <cell r="F110">
            <v>7</v>
          </cell>
          <cell r="H110">
            <v>32</v>
          </cell>
          <cell r="K110">
            <v>2252</v>
          </cell>
        </row>
        <row r="111">
          <cell r="A111" t="str">
            <v>Salamanca</v>
          </cell>
          <cell r="B111">
            <v>28</v>
          </cell>
          <cell r="D111">
            <v>451</v>
          </cell>
          <cell r="F111">
            <v>10</v>
          </cell>
          <cell r="H111">
            <v>57</v>
          </cell>
          <cell r="K111">
            <v>4412</v>
          </cell>
        </row>
        <row r="112">
          <cell r="A112" t="str">
            <v>Segovia</v>
          </cell>
          <cell r="B112">
            <v>29</v>
          </cell>
          <cell r="D112">
            <v>323</v>
          </cell>
          <cell r="F112">
            <v>24</v>
          </cell>
          <cell r="H112">
            <v>51</v>
          </cell>
          <cell r="K112">
            <v>3905</v>
          </cell>
        </row>
        <row r="113">
          <cell r="A113" t="str">
            <v>Soria</v>
          </cell>
          <cell r="B113">
            <v>42</v>
          </cell>
          <cell r="D113">
            <v>237</v>
          </cell>
          <cell r="F113">
            <v>16</v>
          </cell>
          <cell r="H113">
            <v>36</v>
          </cell>
          <cell r="K113">
            <v>3154</v>
          </cell>
        </row>
        <row r="114">
          <cell r="A114" t="str">
            <v>Valladolid</v>
          </cell>
          <cell r="B114">
            <v>8</v>
          </cell>
          <cell r="D114">
            <v>130</v>
          </cell>
          <cell r="F114">
            <v>15</v>
          </cell>
          <cell r="H114">
            <v>33</v>
          </cell>
          <cell r="K114">
            <v>1955</v>
          </cell>
        </row>
        <row r="115">
          <cell r="A115" t="str">
            <v>Zamora</v>
          </cell>
          <cell r="B115">
            <v>19</v>
          </cell>
          <cell r="D115">
            <v>139</v>
          </cell>
          <cell r="F115">
            <v>17</v>
          </cell>
          <cell r="H115">
            <v>62</v>
          </cell>
          <cell r="K115">
            <v>2632</v>
          </cell>
        </row>
        <row r="116">
          <cell r="C116">
            <v>2169</v>
          </cell>
          <cell r="E116">
            <v>18559</v>
          </cell>
          <cell r="G116">
            <v>2986</v>
          </cell>
          <cell r="I116">
            <v>10590</v>
          </cell>
        </row>
        <row r="159">
          <cell r="B159" t="str">
            <v>Ávila</v>
          </cell>
          <cell r="C159" t="str">
            <v>Burgos</v>
          </cell>
          <cell r="D159" t="str">
            <v>León</v>
          </cell>
          <cell r="E159" t="str">
            <v>Palencia</v>
          </cell>
          <cell r="F159" t="str">
            <v>Salamanca</v>
          </cell>
          <cell r="G159" t="str">
            <v>Segovia</v>
          </cell>
          <cell r="H159" t="str">
            <v>Soria</v>
          </cell>
          <cell r="I159" t="str">
            <v>Valladolid</v>
          </cell>
          <cell r="J159" t="str">
            <v>Zamora</v>
          </cell>
        </row>
        <row r="160">
          <cell r="A160" t="str">
            <v>Establecimientos</v>
          </cell>
          <cell r="B160">
            <v>512</v>
          </cell>
          <cell r="C160">
            <v>716</v>
          </cell>
          <cell r="D160">
            <v>1055</v>
          </cell>
          <cell r="E160">
            <v>296</v>
          </cell>
          <cell r="F160">
            <v>570</v>
          </cell>
          <cell r="G160">
            <v>496</v>
          </cell>
          <cell r="H160">
            <v>300</v>
          </cell>
          <cell r="I160">
            <v>768</v>
          </cell>
          <cell r="J160">
            <v>333</v>
          </cell>
        </row>
        <row r="161">
          <cell r="B161">
            <v>50563</v>
          </cell>
          <cell r="C161">
            <v>60444</v>
          </cell>
          <cell r="D161">
            <v>73843</v>
          </cell>
          <cell r="E161">
            <v>29045</v>
          </cell>
          <cell r="F161">
            <v>46823</v>
          </cell>
          <cell r="G161">
            <v>54940</v>
          </cell>
          <cell r="H161">
            <v>23035</v>
          </cell>
          <cell r="I161">
            <v>79468</v>
          </cell>
          <cell r="J161">
            <v>28990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>
        <row r="23">
          <cell r="C23" t="str">
            <v>ÁVILA</v>
          </cell>
          <cell r="D23" t="str">
            <v>BURGOS</v>
          </cell>
          <cell r="E23" t="str">
            <v>LEÓN</v>
          </cell>
          <cell r="F23" t="str">
            <v>PALENCIA</v>
          </cell>
          <cell r="G23" t="str">
            <v>SALAMANCA</v>
          </cell>
          <cell r="H23" t="str">
            <v>SEGOVIA</v>
          </cell>
          <cell r="I23" t="str">
            <v>SORIA</v>
          </cell>
          <cell r="J23" t="str">
            <v>VALLADOLID</v>
          </cell>
          <cell r="K23" t="str">
            <v>ZAMORA</v>
          </cell>
        </row>
        <row r="24">
          <cell r="A24" t="str">
            <v>VIAJEROS</v>
          </cell>
          <cell r="C24">
            <v>568414</v>
          </cell>
          <cell r="D24">
            <v>1052790</v>
          </cell>
          <cell r="E24">
            <v>1057152</v>
          </cell>
          <cell r="F24">
            <v>330018</v>
          </cell>
          <cell r="G24">
            <v>1119462</v>
          </cell>
          <cell r="H24">
            <v>581496</v>
          </cell>
          <cell r="I24">
            <v>336575</v>
          </cell>
          <cell r="J24">
            <v>725646</v>
          </cell>
          <cell r="K24">
            <v>362141</v>
          </cell>
        </row>
        <row r="27">
          <cell r="A27" t="str">
            <v>PERNOCTACIONES</v>
          </cell>
          <cell r="C27">
            <v>1017716</v>
          </cell>
          <cell r="D27">
            <v>1690612</v>
          </cell>
          <cell r="E27">
            <v>1768438</v>
          </cell>
          <cell r="F27">
            <v>587494</v>
          </cell>
          <cell r="G27">
            <v>1954046</v>
          </cell>
          <cell r="H27">
            <v>943313</v>
          </cell>
          <cell r="I27">
            <v>645617</v>
          </cell>
          <cell r="J27">
            <v>1235684</v>
          </cell>
          <cell r="K27">
            <v>594932</v>
          </cell>
        </row>
        <row r="56">
          <cell r="C56" t="str">
            <v>ENERO</v>
          </cell>
          <cell r="D56" t="str">
            <v>FEBRERO</v>
          </cell>
          <cell r="E56" t="str">
            <v>MARZO</v>
          </cell>
          <cell r="F56" t="str">
            <v>ABRIL</v>
          </cell>
          <cell r="G56" t="str">
            <v>MAYO</v>
          </cell>
          <cell r="H56" t="str">
            <v>JUNIO</v>
          </cell>
          <cell r="I56" t="str">
            <v>JULIO</v>
          </cell>
          <cell r="J56" t="str">
            <v>AGOSTO</v>
          </cell>
          <cell r="K56" t="str">
            <v>SEPTIEMBRE</v>
          </cell>
          <cell r="L56" t="str">
            <v>OCTUBRE</v>
          </cell>
          <cell r="M56" t="str">
            <v>NOVIEMBRE</v>
          </cell>
          <cell r="N56" t="str">
            <v>DICIEMBRE</v>
          </cell>
        </row>
        <row r="57">
          <cell r="A57" t="str">
            <v>VIAJEROS</v>
          </cell>
          <cell r="C57">
            <v>266086</v>
          </cell>
          <cell r="D57">
            <v>325379</v>
          </cell>
          <cell r="E57">
            <v>407436</v>
          </cell>
          <cell r="F57">
            <v>568837</v>
          </cell>
          <cell r="G57">
            <v>553088</v>
          </cell>
          <cell r="H57">
            <v>557255</v>
          </cell>
          <cell r="I57">
            <v>625879</v>
          </cell>
          <cell r="J57">
            <v>849014</v>
          </cell>
          <cell r="K57">
            <v>599911</v>
          </cell>
          <cell r="L57">
            <v>602519</v>
          </cell>
          <cell r="M57">
            <v>395026</v>
          </cell>
          <cell r="N57">
            <v>383264</v>
          </cell>
        </row>
        <row r="60">
          <cell r="A60" t="str">
            <v>PERNOCTACIONES</v>
          </cell>
          <cell r="C60">
            <v>452021</v>
          </cell>
          <cell r="D60">
            <v>524212</v>
          </cell>
          <cell r="E60">
            <v>676323</v>
          </cell>
          <cell r="F60">
            <v>969416</v>
          </cell>
          <cell r="G60">
            <v>916206</v>
          </cell>
          <cell r="H60">
            <v>902900</v>
          </cell>
          <cell r="I60">
            <v>1080472</v>
          </cell>
          <cell r="J60">
            <v>1623216</v>
          </cell>
          <cell r="K60">
            <v>983912</v>
          </cell>
          <cell r="L60">
            <v>999533</v>
          </cell>
          <cell r="M60">
            <v>660201</v>
          </cell>
          <cell r="N60">
            <v>649440</v>
          </cell>
        </row>
      </sheetData>
      <sheetData sheetId="1">
        <row r="37">
          <cell r="C37" t="str">
            <v>ENERO</v>
          </cell>
          <cell r="D37" t="str">
            <v>FEBRERO</v>
          </cell>
          <cell r="E37" t="str">
            <v>MARZO</v>
          </cell>
          <cell r="F37" t="str">
            <v>ABRIL</v>
          </cell>
          <cell r="G37" t="str">
            <v>MAYO</v>
          </cell>
          <cell r="H37" t="str">
            <v>JUNIO</v>
          </cell>
          <cell r="I37" t="str">
            <v>JULIO</v>
          </cell>
          <cell r="J37" t="str">
            <v>AGOSTO</v>
          </cell>
          <cell r="K37" t="str">
            <v>SEPTIEMBRE</v>
          </cell>
          <cell r="L37" t="str">
            <v>OCTUBRE</v>
          </cell>
          <cell r="M37" t="str">
            <v>NOVIEMBRE</v>
          </cell>
          <cell r="N37" t="str">
            <v>DICIEMBRE</v>
          </cell>
        </row>
        <row r="38">
          <cell r="C38">
            <v>24975</v>
          </cell>
          <cell r="D38">
            <v>32785</v>
          </cell>
          <cell r="E38">
            <v>35672</v>
          </cell>
          <cell r="F38">
            <v>55933</v>
          </cell>
          <cell r="G38">
            <v>47995</v>
          </cell>
          <cell r="H38">
            <v>49322</v>
          </cell>
          <cell r="I38">
            <v>64062</v>
          </cell>
          <cell r="J38">
            <v>73018</v>
          </cell>
          <cell r="K38">
            <v>52135</v>
          </cell>
          <cell r="L38">
            <v>59224</v>
          </cell>
          <cell r="M38">
            <v>34724</v>
          </cell>
          <cell r="N38">
            <v>38569</v>
          </cell>
        </row>
        <row r="39">
          <cell r="C39">
            <v>45340</v>
          </cell>
          <cell r="D39">
            <v>54344</v>
          </cell>
          <cell r="E39">
            <v>58497</v>
          </cell>
          <cell r="F39">
            <v>100937</v>
          </cell>
          <cell r="G39">
            <v>85584</v>
          </cell>
          <cell r="H39">
            <v>85045</v>
          </cell>
          <cell r="I39">
            <v>114798</v>
          </cell>
          <cell r="J39">
            <v>156351</v>
          </cell>
          <cell r="K39">
            <v>86720</v>
          </cell>
          <cell r="L39">
            <v>102177</v>
          </cell>
          <cell r="M39">
            <v>58596</v>
          </cell>
          <cell r="N39">
            <v>69327</v>
          </cell>
        </row>
        <row r="94">
          <cell r="C94" t="str">
            <v>ENERO</v>
          </cell>
          <cell r="D94" t="str">
            <v>FEBRERO</v>
          </cell>
          <cell r="E94" t="str">
            <v>MARZO</v>
          </cell>
          <cell r="F94" t="str">
            <v>ABRIL</v>
          </cell>
          <cell r="G94" t="str">
            <v>MAYO</v>
          </cell>
          <cell r="H94" t="str">
            <v>JUNIO</v>
          </cell>
          <cell r="I94" t="str">
            <v>JULIO</v>
          </cell>
          <cell r="J94" t="str">
            <v>AGOSTO</v>
          </cell>
          <cell r="K94" t="str">
            <v>SEPTIEMBRE</v>
          </cell>
          <cell r="L94" t="str">
            <v>OCTUBRE</v>
          </cell>
          <cell r="M94" t="str">
            <v>NOVIEMBRE</v>
          </cell>
          <cell r="N94" t="str">
            <v>DICIEMBRE</v>
          </cell>
        </row>
        <row r="95">
          <cell r="C95">
            <v>42799</v>
          </cell>
          <cell r="D95">
            <v>45175</v>
          </cell>
          <cell r="E95">
            <v>66951</v>
          </cell>
          <cell r="F95">
            <v>93319</v>
          </cell>
          <cell r="G95">
            <v>95017</v>
          </cell>
          <cell r="H95">
            <v>94817</v>
          </cell>
          <cell r="I95">
            <v>118525</v>
          </cell>
          <cell r="J95">
            <v>167484</v>
          </cell>
          <cell r="K95">
            <v>106380</v>
          </cell>
          <cell r="L95">
            <v>102695</v>
          </cell>
          <cell r="M95">
            <v>60494</v>
          </cell>
          <cell r="N95">
            <v>59134</v>
          </cell>
        </row>
        <row r="96">
          <cell r="C96">
            <v>68963</v>
          </cell>
          <cell r="D96">
            <v>70071</v>
          </cell>
          <cell r="E96">
            <v>103589</v>
          </cell>
          <cell r="F96">
            <v>150311</v>
          </cell>
          <cell r="G96">
            <v>146522</v>
          </cell>
          <cell r="H96">
            <v>152163</v>
          </cell>
          <cell r="I96">
            <v>194526</v>
          </cell>
          <cell r="J96">
            <v>284281</v>
          </cell>
          <cell r="K96">
            <v>162284</v>
          </cell>
          <cell r="L96">
            <v>163487</v>
          </cell>
          <cell r="M96">
            <v>98160</v>
          </cell>
          <cell r="N96">
            <v>96255</v>
          </cell>
        </row>
        <row r="152">
          <cell r="C152" t="str">
            <v>ENERO</v>
          </cell>
          <cell r="D152" t="str">
            <v>FEBRERO</v>
          </cell>
          <cell r="E152" t="str">
            <v>MARZO</v>
          </cell>
          <cell r="F152" t="str">
            <v>ABRIL</v>
          </cell>
          <cell r="G152" t="str">
            <v>MAYO</v>
          </cell>
          <cell r="H152" t="str">
            <v>JUNIO</v>
          </cell>
          <cell r="I152" t="str">
            <v>JULIO</v>
          </cell>
          <cell r="J152" t="str">
            <v>AGOSTO</v>
          </cell>
          <cell r="K152" t="str">
            <v>SEPTIEMBRE</v>
          </cell>
          <cell r="L152" t="str">
            <v>OCTUBRE</v>
          </cell>
          <cell r="M152" t="str">
            <v>NOVIEMBRE</v>
          </cell>
          <cell r="N152" t="str">
            <v>DICIEMBRE</v>
          </cell>
        </row>
        <row r="153">
          <cell r="C153">
            <v>47220</v>
          </cell>
          <cell r="D153">
            <v>50687</v>
          </cell>
          <cell r="E153">
            <v>71114</v>
          </cell>
          <cell r="F153">
            <v>95073</v>
          </cell>
          <cell r="G153">
            <v>103527</v>
          </cell>
          <cell r="H153">
            <v>99112</v>
          </cell>
          <cell r="I153">
            <v>114636</v>
          </cell>
          <cell r="J153">
            <v>158387</v>
          </cell>
          <cell r="K153">
            <v>93311</v>
          </cell>
          <cell r="L153">
            <v>99082</v>
          </cell>
          <cell r="M153">
            <v>64582</v>
          </cell>
          <cell r="N153">
            <v>60421</v>
          </cell>
        </row>
        <row r="154">
          <cell r="C154">
            <v>85042</v>
          </cell>
          <cell r="D154">
            <v>85884</v>
          </cell>
          <cell r="E154">
            <v>114119</v>
          </cell>
          <cell r="F154">
            <v>156290</v>
          </cell>
          <cell r="G154">
            <v>154386</v>
          </cell>
          <cell r="H154">
            <v>147223</v>
          </cell>
          <cell r="I154">
            <v>190603</v>
          </cell>
          <cell r="J154">
            <v>316908</v>
          </cell>
          <cell r="K154">
            <v>146607</v>
          </cell>
          <cell r="L154">
            <v>162033</v>
          </cell>
          <cell r="M154">
            <v>100221</v>
          </cell>
          <cell r="N154">
            <v>101922</v>
          </cell>
        </row>
        <row r="199">
          <cell r="D199" t="str">
            <v>ALOJ. HOTELEROS</v>
          </cell>
          <cell r="E199" t="str">
            <v>CAMPAMENTOS</v>
          </cell>
          <cell r="F199" t="str">
            <v>TURISMO RURAL</v>
          </cell>
        </row>
        <row r="210">
          <cell r="C210" t="str">
            <v>ENERO</v>
          </cell>
          <cell r="D210" t="str">
            <v>FEBRERO</v>
          </cell>
          <cell r="E210" t="str">
            <v>MARZO</v>
          </cell>
          <cell r="F210" t="str">
            <v>ABRIL</v>
          </cell>
          <cell r="G210" t="str">
            <v>MAYO</v>
          </cell>
          <cell r="H210" t="str">
            <v>JUNIO</v>
          </cell>
          <cell r="I210" t="str">
            <v>JULIO</v>
          </cell>
          <cell r="J210" t="str">
            <v>AGOSTO</v>
          </cell>
          <cell r="K210" t="str">
            <v>SEPTIEMBRE</v>
          </cell>
          <cell r="L210" t="str">
            <v>OCTUBRE</v>
          </cell>
          <cell r="M210" t="str">
            <v>NOVIEMBRE</v>
          </cell>
          <cell r="N210" t="str">
            <v>DICIEMBRE</v>
          </cell>
        </row>
        <row r="211">
          <cell r="C211">
            <v>14329</v>
          </cell>
          <cell r="D211">
            <v>18558</v>
          </cell>
          <cell r="E211">
            <v>22874</v>
          </cell>
          <cell r="F211">
            <v>30419</v>
          </cell>
          <cell r="G211">
            <v>34231</v>
          </cell>
          <cell r="H211">
            <v>29580</v>
          </cell>
          <cell r="I211">
            <v>32696</v>
          </cell>
          <cell r="J211">
            <v>44268</v>
          </cell>
          <cell r="K211">
            <v>34651</v>
          </cell>
          <cell r="L211">
            <v>30016</v>
          </cell>
          <cell r="M211">
            <v>20285</v>
          </cell>
          <cell r="N211">
            <v>18111</v>
          </cell>
        </row>
        <row r="212">
          <cell r="C212">
            <v>25012</v>
          </cell>
          <cell r="D212">
            <v>32669</v>
          </cell>
          <cell r="E212">
            <v>42288</v>
          </cell>
          <cell r="F212">
            <v>53643</v>
          </cell>
          <cell r="G212">
            <v>55821</v>
          </cell>
          <cell r="H212">
            <v>48301</v>
          </cell>
          <cell r="I212">
            <v>58860</v>
          </cell>
          <cell r="J212">
            <v>85073</v>
          </cell>
          <cell r="K212">
            <v>56547</v>
          </cell>
          <cell r="L212">
            <v>55410</v>
          </cell>
          <cell r="M212">
            <v>37218</v>
          </cell>
          <cell r="N212">
            <v>36652</v>
          </cell>
        </row>
        <row r="270">
          <cell r="C270" t="str">
            <v>ENERO</v>
          </cell>
          <cell r="D270" t="str">
            <v>FEBRERO</v>
          </cell>
          <cell r="E270" t="str">
            <v>MARZO</v>
          </cell>
          <cell r="F270" t="str">
            <v>ABRIL</v>
          </cell>
          <cell r="G270" t="str">
            <v>MAYO</v>
          </cell>
          <cell r="H270" t="str">
            <v>JUNIO</v>
          </cell>
          <cell r="I270" t="str">
            <v>JULIO</v>
          </cell>
          <cell r="J270" t="str">
            <v>AGOSTO</v>
          </cell>
          <cell r="K270" t="str">
            <v>SEPTIEMBRE</v>
          </cell>
          <cell r="L270" t="str">
            <v>OCTUBRE</v>
          </cell>
          <cell r="M270" t="str">
            <v>NOVIEMBRE</v>
          </cell>
          <cell r="N270" t="str">
            <v>DICIEMBRE</v>
          </cell>
        </row>
        <row r="271">
          <cell r="C271">
            <v>49478</v>
          </cell>
          <cell r="D271">
            <v>66502</v>
          </cell>
          <cell r="E271">
            <v>76125</v>
          </cell>
          <cell r="F271">
            <v>104745</v>
          </cell>
          <cell r="G271">
            <v>95354</v>
          </cell>
          <cell r="H271">
            <v>107924</v>
          </cell>
          <cell r="I271">
            <v>96473</v>
          </cell>
          <cell r="J271">
            <v>143178</v>
          </cell>
          <cell r="K271">
            <v>111706</v>
          </cell>
          <cell r="L271">
            <v>112208</v>
          </cell>
          <cell r="M271">
            <v>77749</v>
          </cell>
          <cell r="N271">
            <v>78020</v>
          </cell>
        </row>
        <row r="272">
          <cell r="C272">
            <v>80406</v>
          </cell>
          <cell r="D272">
            <v>103641</v>
          </cell>
          <cell r="E272">
            <v>131971</v>
          </cell>
          <cell r="F272">
            <v>180189</v>
          </cell>
          <cell r="G272">
            <v>185204</v>
          </cell>
          <cell r="H272">
            <v>173553</v>
          </cell>
          <cell r="I272">
            <v>179035</v>
          </cell>
          <cell r="J272">
            <v>268459</v>
          </cell>
          <cell r="K272">
            <v>208550</v>
          </cell>
          <cell r="L272">
            <v>178485</v>
          </cell>
          <cell r="M272">
            <v>133939</v>
          </cell>
          <cell r="N272">
            <v>130614</v>
          </cell>
        </row>
        <row r="331">
          <cell r="C331" t="str">
            <v>ENERO</v>
          </cell>
          <cell r="D331" t="str">
            <v>FEBRERO</v>
          </cell>
          <cell r="E331" t="str">
            <v>MARZO</v>
          </cell>
          <cell r="F331" t="str">
            <v>ABRIL</v>
          </cell>
          <cell r="G331" t="str">
            <v>MAYO</v>
          </cell>
          <cell r="H331" t="str">
            <v>JUNIO</v>
          </cell>
          <cell r="I331" t="str">
            <v>JULIO</v>
          </cell>
          <cell r="J331" t="str">
            <v>AGOSTO</v>
          </cell>
          <cell r="K331" t="str">
            <v>SEPTIEMBRE</v>
          </cell>
          <cell r="L331" t="str">
            <v>OCTUBRE</v>
          </cell>
          <cell r="M331" t="str">
            <v>NOVIEMBRE</v>
          </cell>
          <cell r="N331" t="str">
            <v>DICIEMBRE</v>
          </cell>
        </row>
        <row r="332">
          <cell r="C332">
            <v>21217</v>
          </cell>
          <cell r="D332">
            <v>34897</v>
          </cell>
          <cell r="E332">
            <v>41105</v>
          </cell>
          <cell r="F332">
            <v>54871</v>
          </cell>
          <cell r="G332">
            <v>50417</v>
          </cell>
          <cell r="H332">
            <v>53325</v>
          </cell>
          <cell r="I332">
            <v>60967</v>
          </cell>
          <cell r="J332">
            <v>65757</v>
          </cell>
          <cell r="K332">
            <v>59189</v>
          </cell>
          <cell r="L332">
            <v>60243</v>
          </cell>
          <cell r="M332">
            <v>38088</v>
          </cell>
          <cell r="N332">
            <v>41420</v>
          </cell>
        </row>
        <row r="333">
          <cell r="C333">
            <v>35786</v>
          </cell>
          <cell r="D333">
            <v>53634</v>
          </cell>
          <cell r="E333">
            <v>64851</v>
          </cell>
          <cell r="F333">
            <v>89589</v>
          </cell>
          <cell r="G333">
            <v>79099</v>
          </cell>
          <cell r="H333">
            <v>83045</v>
          </cell>
          <cell r="I333">
            <v>96730</v>
          </cell>
          <cell r="J333">
            <v>124557</v>
          </cell>
          <cell r="K333">
            <v>89233</v>
          </cell>
          <cell r="L333">
            <v>100078</v>
          </cell>
          <cell r="M333">
            <v>60934</v>
          </cell>
          <cell r="N333">
            <v>65777</v>
          </cell>
        </row>
        <row r="389">
          <cell r="C389" t="str">
            <v>ENERO</v>
          </cell>
          <cell r="D389" t="str">
            <v>FEBRERO</v>
          </cell>
          <cell r="E389" t="str">
            <v>MARZO</v>
          </cell>
          <cell r="F389" t="str">
            <v>ABRIL</v>
          </cell>
          <cell r="G389" t="str">
            <v>MAYO</v>
          </cell>
          <cell r="H389" t="str">
            <v>JUNIO</v>
          </cell>
          <cell r="I389" t="str">
            <v>JULIO</v>
          </cell>
          <cell r="J389" t="str">
            <v>AGOSTO</v>
          </cell>
          <cell r="K389" t="str">
            <v>SEPTIEMBRE</v>
          </cell>
          <cell r="L389" t="str">
            <v>OCTUBRE</v>
          </cell>
          <cell r="M389" t="str">
            <v>NOVIEMBRE</v>
          </cell>
          <cell r="N389" t="str">
            <v>DICIEMBRE</v>
          </cell>
        </row>
        <row r="390">
          <cell r="C390">
            <v>12811</v>
          </cell>
          <cell r="D390">
            <v>15590</v>
          </cell>
          <cell r="E390">
            <v>20431</v>
          </cell>
          <cell r="F390">
            <v>32964</v>
          </cell>
          <cell r="G390">
            <v>26771</v>
          </cell>
          <cell r="H390">
            <v>26819</v>
          </cell>
          <cell r="I390">
            <v>37338</v>
          </cell>
          <cell r="J390">
            <v>57232</v>
          </cell>
          <cell r="K390">
            <v>31986</v>
          </cell>
          <cell r="L390">
            <v>32603</v>
          </cell>
          <cell r="M390">
            <v>22846</v>
          </cell>
          <cell r="N390">
            <v>19184</v>
          </cell>
        </row>
        <row r="391">
          <cell r="C391">
            <v>22979</v>
          </cell>
          <cell r="D391">
            <v>25378</v>
          </cell>
          <cell r="E391">
            <v>34724</v>
          </cell>
          <cell r="F391">
            <v>62505</v>
          </cell>
          <cell r="G391">
            <v>47559</v>
          </cell>
          <cell r="H391">
            <v>47783</v>
          </cell>
          <cell r="I391">
            <v>72980</v>
          </cell>
          <cell r="J391">
            <v>144293</v>
          </cell>
          <cell r="K391">
            <v>54098</v>
          </cell>
          <cell r="L391">
            <v>58291</v>
          </cell>
          <cell r="M391">
            <v>39036</v>
          </cell>
          <cell r="N391">
            <v>35991</v>
          </cell>
        </row>
        <row r="449">
          <cell r="C449" t="str">
            <v>ENERO</v>
          </cell>
          <cell r="D449" t="str">
            <v>FEBRERO</v>
          </cell>
          <cell r="E449" t="str">
            <v>MARZO</v>
          </cell>
          <cell r="F449" t="str">
            <v>ABRIL</v>
          </cell>
          <cell r="G449" t="str">
            <v>MAYO</v>
          </cell>
          <cell r="H449" t="str">
            <v>JUNIO</v>
          </cell>
          <cell r="I449" t="str">
            <v>JULIO</v>
          </cell>
          <cell r="J449" t="str">
            <v>AGOSTO</v>
          </cell>
          <cell r="K449" t="str">
            <v>SEPTIEMBRE</v>
          </cell>
          <cell r="L449" t="str">
            <v>OCTUBRE</v>
          </cell>
          <cell r="M449" t="str">
            <v>NOVIEMBRE</v>
          </cell>
          <cell r="N449" t="str">
            <v>DICIEMBRE</v>
          </cell>
        </row>
        <row r="450">
          <cell r="C450">
            <v>37683</v>
          </cell>
          <cell r="D450">
            <v>43072</v>
          </cell>
          <cell r="E450">
            <v>51600</v>
          </cell>
          <cell r="F450">
            <v>65060</v>
          </cell>
          <cell r="G450">
            <v>69416</v>
          </cell>
          <cell r="H450">
            <v>65579</v>
          </cell>
          <cell r="I450">
            <v>63660</v>
          </cell>
          <cell r="J450">
            <v>79907</v>
          </cell>
          <cell r="K450">
            <v>75985</v>
          </cell>
          <cell r="L450">
            <v>72993</v>
          </cell>
          <cell r="M450">
            <v>54296</v>
          </cell>
          <cell r="N450">
            <v>46395</v>
          </cell>
        </row>
        <row r="451">
          <cell r="C451">
            <v>65016</v>
          </cell>
          <cell r="D451">
            <v>71907</v>
          </cell>
          <cell r="E451">
            <v>91713</v>
          </cell>
          <cell r="F451">
            <v>114733</v>
          </cell>
          <cell r="G451">
            <v>116413</v>
          </cell>
          <cell r="H451">
            <v>109354</v>
          </cell>
          <cell r="I451">
            <v>108338</v>
          </cell>
          <cell r="J451">
            <v>133136</v>
          </cell>
          <cell r="K451">
            <v>123310</v>
          </cell>
          <cell r="L451">
            <v>125567</v>
          </cell>
          <cell r="M451">
            <v>96790</v>
          </cell>
          <cell r="N451">
            <v>79407</v>
          </cell>
        </row>
        <row r="503">
          <cell r="D503">
            <v>0.76927495091690801</v>
          </cell>
          <cell r="E503">
            <v>3.8971008529826781E-2</v>
          </cell>
          <cell r="F503">
            <v>0.19175404055326517</v>
          </cell>
        </row>
        <row r="507">
          <cell r="C507" t="str">
            <v>ENERO</v>
          </cell>
          <cell r="D507" t="str">
            <v>FEBRERO</v>
          </cell>
          <cell r="E507" t="str">
            <v>MARZO</v>
          </cell>
          <cell r="F507" t="str">
            <v>ABRIL</v>
          </cell>
          <cell r="G507" t="str">
            <v>MAYO</v>
          </cell>
          <cell r="H507" t="str">
            <v>JUNIO</v>
          </cell>
          <cell r="I507" t="str">
            <v>JULIO</v>
          </cell>
          <cell r="J507" t="str">
            <v>AGOSTO</v>
          </cell>
          <cell r="K507" t="str">
            <v>SEPTIEMBRE</v>
          </cell>
          <cell r="L507" t="str">
            <v>OCTUBRE</v>
          </cell>
          <cell r="M507" t="str">
            <v>NOVIEMBRE</v>
          </cell>
          <cell r="N507" t="str">
            <v>DICIEMBRE</v>
          </cell>
        </row>
        <row r="508">
          <cell r="C508">
            <v>15574</v>
          </cell>
          <cell r="D508">
            <v>18113</v>
          </cell>
          <cell r="E508">
            <v>21564</v>
          </cell>
          <cell r="F508">
            <v>36453</v>
          </cell>
          <cell r="G508">
            <v>30360</v>
          </cell>
          <cell r="H508">
            <v>30777</v>
          </cell>
          <cell r="I508">
            <v>37522</v>
          </cell>
          <cell r="J508">
            <v>59783</v>
          </cell>
          <cell r="K508">
            <v>34568</v>
          </cell>
          <cell r="L508">
            <v>33455</v>
          </cell>
          <cell r="M508">
            <v>21962</v>
          </cell>
          <cell r="N508">
            <v>22010</v>
          </cell>
        </row>
        <row r="509">
          <cell r="C509">
            <v>23477</v>
          </cell>
          <cell r="D509">
            <v>26684</v>
          </cell>
          <cell r="E509">
            <v>34571</v>
          </cell>
          <cell r="F509">
            <v>61219</v>
          </cell>
          <cell r="G509">
            <v>45618</v>
          </cell>
          <cell r="H509">
            <v>49233</v>
          </cell>
          <cell r="I509">
            <v>64602</v>
          </cell>
          <cell r="J509">
            <v>110158</v>
          </cell>
          <cell r="K509">
            <v>56563</v>
          </cell>
          <cell r="L509">
            <v>54005</v>
          </cell>
          <cell r="M509">
            <v>35307</v>
          </cell>
          <cell r="N509">
            <v>33495</v>
          </cell>
        </row>
      </sheetData>
      <sheetData sheetId="2">
        <row r="7">
          <cell r="C7" t="str">
            <v>MEDIA ANUAL</v>
          </cell>
          <cell r="D7" t="str">
            <v>ENERO</v>
          </cell>
        </row>
        <row r="8">
          <cell r="A8" t="str">
            <v>TOTAL VIAJEROS</v>
          </cell>
          <cell r="C8">
            <v>511141.16666666669</v>
          </cell>
          <cell r="D8">
            <v>266086</v>
          </cell>
        </row>
        <row r="9">
          <cell r="A9" t="str">
            <v xml:space="preserve">     V. ESPAÑOLES</v>
          </cell>
          <cell r="C9">
            <v>418232.08333333331</v>
          </cell>
          <cell r="D9">
            <v>232951</v>
          </cell>
        </row>
        <row r="10">
          <cell r="A10" t="str">
            <v xml:space="preserve">     V. EXTRANJEROS</v>
          </cell>
          <cell r="C10">
            <v>92909.083333333328</v>
          </cell>
          <cell r="D10">
            <v>33135</v>
          </cell>
        </row>
        <row r="11">
          <cell r="A11" t="str">
            <v>TOTAL PERNOCT.</v>
          </cell>
          <cell r="C11">
            <v>869821</v>
          </cell>
          <cell r="D11">
            <v>452021</v>
          </cell>
        </row>
        <row r="12">
          <cell r="A12" t="str">
            <v xml:space="preserve">     P. ESPAÑOLES</v>
          </cell>
          <cell r="C12">
            <v>727502.58333333337</v>
          </cell>
          <cell r="D12">
            <v>394144</v>
          </cell>
        </row>
        <row r="13">
          <cell r="A13" t="str">
            <v xml:space="preserve">     P. EXTRANJEROS</v>
          </cell>
          <cell r="C13">
            <v>142318.41666666666</v>
          </cell>
          <cell r="D13">
            <v>57877</v>
          </cell>
        </row>
        <row r="25">
          <cell r="C25" t="str">
            <v>MEDIA ANUAL</v>
          </cell>
          <cell r="D25" t="str">
            <v>FEBRERO</v>
          </cell>
        </row>
        <row r="26">
          <cell r="A26" t="str">
            <v>TOTAL VIAJEROS</v>
          </cell>
          <cell r="C26">
            <v>511141.16666666669</v>
          </cell>
          <cell r="D26">
            <v>325379</v>
          </cell>
        </row>
        <row r="27">
          <cell r="A27" t="str">
            <v xml:space="preserve">     V. ESPAÑOLES</v>
          </cell>
          <cell r="C27">
            <v>418232.08333333331</v>
          </cell>
          <cell r="D27">
            <v>289393</v>
          </cell>
        </row>
        <row r="28">
          <cell r="A28" t="str">
            <v xml:space="preserve">     V. EXTRANJEROS</v>
          </cell>
          <cell r="C28">
            <v>92909.083333333328</v>
          </cell>
          <cell r="D28">
            <v>35986</v>
          </cell>
        </row>
        <row r="29">
          <cell r="A29" t="str">
            <v>TOTAL PERNOCT.</v>
          </cell>
          <cell r="C29">
            <v>869821</v>
          </cell>
          <cell r="D29">
            <v>524212</v>
          </cell>
        </row>
        <row r="30">
          <cell r="A30" t="str">
            <v xml:space="preserve">     P. ESPAÑOLES</v>
          </cell>
          <cell r="C30">
            <v>727502.58333333337</v>
          </cell>
          <cell r="D30">
            <v>464898</v>
          </cell>
        </row>
        <row r="31">
          <cell r="A31" t="str">
            <v xml:space="preserve">     P. EXTRANJEROS</v>
          </cell>
          <cell r="C31">
            <v>142318.41666666666</v>
          </cell>
          <cell r="D31">
            <v>59314</v>
          </cell>
        </row>
        <row r="43">
          <cell r="C43" t="str">
            <v>MEDIA ANUAL</v>
          </cell>
          <cell r="D43" t="str">
            <v>MARZO</v>
          </cell>
        </row>
        <row r="44">
          <cell r="A44" t="str">
            <v>TOTAL VIAJEROS</v>
          </cell>
          <cell r="C44">
            <v>511141.16666666669</v>
          </cell>
          <cell r="D44">
            <v>407436</v>
          </cell>
        </row>
        <row r="45">
          <cell r="A45" t="str">
            <v xml:space="preserve">     V. ESPAÑOLES</v>
          </cell>
          <cell r="C45">
            <v>418232.08333333331</v>
          </cell>
          <cell r="D45">
            <v>353895</v>
          </cell>
        </row>
        <row r="46">
          <cell r="A46" t="str">
            <v xml:space="preserve">     V. EXTRANJEROS</v>
          </cell>
          <cell r="C46">
            <v>92909.083333333328</v>
          </cell>
          <cell r="D46">
            <v>53541</v>
          </cell>
        </row>
        <row r="47">
          <cell r="A47" t="str">
            <v>TOTAL PERNOCT.</v>
          </cell>
          <cell r="C47">
            <v>869821</v>
          </cell>
          <cell r="D47">
            <v>676323</v>
          </cell>
        </row>
        <row r="48">
          <cell r="A48" t="str">
            <v xml:space="preserve">     P. ESPAÑOLES</v>
          </cell>
          <cell r="C48">
            <v>727502.58333333337</v>
          </cell>
          <cell r="D48">
            <v>594001</v>
          </cell>
        </row>
        <row r="49">
          <cell r="A49" t="str">
            <v xml:space="preserve">     P. EXTRANJEROS</v>
          </cell>
          <cell r="C49">
            <v>142318.41666666666</v>
          </cell>
          <cell r="D49">
            <v>82322</v>
          </cell>
        </row>
        <row r="61">
          <cell r="C61" t="str">
            <v>MEDIA ANUAL</v>
          </cell>
          <cell r="D61" t="str">
            <v>ABRIL</v>
          </cell>
        </row>
        <row r="62">
          <cell r="A62" t="str">
            <v>TOTAL VIAJEROS</v>
          </cell>
          <cell r="C62">
            <v>511141.16666666669</v>
          </cell>
          <cell r="D62">
            <v>568837</v>
          </cell>
        </row>
        <row r="63">
          <cell r="A63" t="str">
            <v xml:space="preserve">     V. ESPAÑOLES</v>
          </cell>
          <cell r="C63">
            <v>418232.08333333331</v>
          </cell>
          <cell r="D63">
            <v>472272</v>
          </cell>
        </row>
        <row r="64">
          <cell r="A64" t="str">
            <v xml:space="preserve">     V. EXTRANJEROS</v>
          </cell>
          <cell r="C64">
            <v>92909.083333333328</v>
          </cell>
          <cell r="D64">
            <v>96565</v>
          </cell>
        </row>
        <row r="65">
          <cell r="A65" t="str">
            <v>TOTAL PERNOCT.</v>
          </cell>
          <cell r="C65">
            <v>869821</v>
          </cell>
          <cell r="D65">
            <v>969416</v>
          </cell>
        </row>
        <row r="66">
          <cell r="A66" t="str">
            <v xml:space="preserve">     P. ESPAÑOLES</v>
          </cell>
          <cell r="C66">
            <v>727502.58333333337</v>
          </cell>
          <cell r="D66">
            <v>831203</v>
          </cell>
        </row>
        <row r="67">
          <cell r="A67" t="str">
            <v xml:space="preserve">     P. EXTRANJEROS</v>
          </cell>
          <cell r="C67">
            <v>142318.41666666666</v>
          </cell>
          <cell r="D67">
            <v>138213</v>
          </cell>
        </row>
        <row r="79">
          <cell r="C79" t="str">
            <v>MEDIA ANUAL</v>
          </cell>
          <cell r="D79" t="str">
            <v>MAYO</v>
          </cell>
        </row>
        <row r="80">
          <cell r="A80" t="str">
            <v>TOTAL VIAJEROS</v>
          </cell>
          <cell r="C80">
            <v>511141.16666666669</v>
          </cell>
          <cell r="D80">
            <v>553088</v>
          </cell>
        </row>
        <row r="81">
          <cell r="A81" t="str">
            <v xml:space="preserve">     V. ESPAÑOLES</v>
          </cell>
          <cell r="C81">
            <v>418232.08333333331</v>
          </cell>
          <cell r="D81">
            <v>420974</v>
          </cell>
        </row>
        <row r="82">
          <cell r="A82" t="str">
            <v xml:space="preserve">     V. EXTRANJEROS</v>
          </cell>
          <cell r="C82">
            <v>92909.083333333328</v>
          </cell>
          <cell r="D82">
            <v>132114</v>
          </cell>
        </row>
        <row r="83">
          <cell r="A83" t="str">
            <v>TOTAL PERNOCT.</v>
          </cell>
          <cell r="C83">
            <v>869821</v>
          </cell>
          <cell r="D83">
            <v>916206</v>
          </cell>
        </row>
        <row r="84">
          <cell r="A84" t="str">
            <v xml:space="preserve">     P. ESPAÑOLES</v>
          </cell>
          <cell r="C84">
            <v>727502.58333333337</v>
          </cell>
          <cell r="D84">
            <v>725449</v>
          </cell>
        </row>
        <row r="85">
          <cell r="A85" t="str">
            <v xml:space="preserve">     P. EXTRANJEROS</v>
          </cell>
          <cell r="C85">
            <v>142318.41666666666</v>
          </cell>
          <cell r="D85">
            <v>190757</v>
          </cell>
        </row>
        <row r="97">
          <cell r="C97" t="str">
            <v>MEDIA ANUAL</v>
          </cell>
          <cell r="D97" t="str">
            <v>JUNIO</v>
          </cell>
        </row>
        <row r="98">
          <cell r="A98" t="str">
            <v>TOTAL VIAJEROS</v>
          </cell>
          <cell r="C98">
            <v>511141.16666666669</v>
          </cell>
          <cell r="D98">
            <v>557255</v>
          </cell>
        </row>
        <row r="99">
          <cell r="A99" t="str">
            <v xml:space="preserve">     V. ESPAÑOLES</v>
          </cell>
          <cell r="C99">
            <v>418232.08333333331</v>
          </cell>
          <cell r="D99">
            <v>431324</v>
          </cell>
        </row>
        <row r="100">
          <cell r="A100" t="str">
            <v xml:space="preserve">     V. EXTRANJEROS</v>
          </cell>
          <cell r="C100">
            <v>92909.083333333328</v>
          </cell>
          <cell r="D100">
            <v>125931</v>
          </cell>
        </row>
        <row r="101">
          <cell r="A101" t="str">
            <v>TOTAL PERNOCT.</v>
          </cell>
          <cell r="C101">
            <v>869821</v>
          </cell>
          <cell r="D101">
            <v>902900</v>
          </cell>
        </row>
        <row r="102">
          <cell r="A102" t="str">
            <v xml:space="preserve">     P. ESPAÑOLES</v>
          </cell>
          <cell r="C102">
            <v>727502.58333333337</v>
          </cell>
          <cell r="D102">
            <v>717766</v>
          </cell>
        </row>
        <row r="103">
          <cell r="A103" t="str">
            <v xml:space="preserve">     P. EXTRANJEROS</v>
          </cell>
          <cell r="C103">
            <v>142318.41666666666</v>
          </cell>
          <cell r="D103">
            <v>185134</v>
          </cell>
        </row>
        <row r="115">
          <cell r="C115" t="str">
            <v>MEDIA ANUAL</v>
          </cell>
          <cell r="D115" t="str">
            <v>JULIO</v>
          </cell>
        </row>
        <row r="116">
          <cell r="A116" t="str">
            <v>TOTAL VIAJEROS</v>
          </cell>
          <cell r="C116">
            <v>511141.16666666669</v>
          </cell>
          <cell r="D116">
            <v>625879</v>
          </cell>
        </row>
        <row r="117">
          <cell r="A117" t="str">
            <v xml:space="preserve">     V. ESPAÑOLES</v>
          </cell>
          <cell r="C117">
            <v>418232.08333333331</v>
          </cell>
          <cell r="D117">
            <v>498719</v>
          </cell>
        </row>
        <row r="118">
          <cell r="A118" t="str">
            <v xml:space="preserve">     V. EXTRANJEROS</v>
          </cell>
          <cell r="C118">
            <v>92909.083333333328</v>
          </cell>
          <cell r="D118">
            <v>127160</v>
          </cell>
        </row>
        <row r="119">
          <cell r="A119" t="str">
            <v>TOTAL PERNOCT.</v>
          </cell>
          <cell r="C119">
            <v>869821</v>
          </cell>
          <cell r="D119">
            <v>1080472</v>
          </cell>
        </row>
        <row r="120">
          <cell r="A120" t="str">
            <v xml:space="preserve">     P. ESPAÑOLES</v>
          </cell>
          <cell r="C120">
            <v>727502.58333333337</v>
          </cell>
          <cell r="D120">
            <v>880260</v>
          </cell>
        </row>
        <row r="121">
          <cell r="A121" t="str">
            <v xml:space="preserve">     P. EXTRANJEROS</v>
          </cell>
          <cell r="C121">
            <v>142318.41666666666</v>
          </cell>
          <cell r="D121">
            <v>200212</v>
          </cell>
        </row>
        <row r="133">
          <cell r="C133" t="str">
            <v>MEDIA ANUAL</v>
          </cell>
          <cell r="D133" t="str">
            <v>AGOSTO</v>
          </cell>
        </row>
        <row r="134">
          <cell r="A134" t="str">
            <v>TOTAL VIAJEROS</v>
          </cell>
          <cell r="C134">
            <v>511141.16666666669</v>
          </cell>
          <cell r="D134">
            <v>849014</v>
          </cell>
        </row>
        <row r="135">
          <cell r="A135" t="str">
            <v xml:space="preserve">     V. ESPAÑOLES</v>
          </cell>
          <cell r="C135">
            <v>418232.08333333331</v>
          </cell>
          <cell r="D135">
            <v>661345</v>
          </cell>
        </row>
        <row r="136">
          <cell r="A136" t="str">
            <v xml:space="preserve">     V. EXTRANJEROS</v>
          </cell>
          <cell r="C136">
            <v>92909.083333333328</v>
          </cell>
          <cell r="D136">
            <v>187669</v>
          </cell>
        </row>
        <row r="137">
          <cell r="A137" t="str">
            <v>TOTAL PERNOCT.</v>
          </cell>
          <cell r="C137">
            <v>869821</v>
          </cell>
          <cell r="D137">
            <v>1623216</v>
          </cell>
        </row>
        <row r="138">
          <cell r="A138" t="str">
            <v xml:space="preserve">     P. ESPAÑOLES</v>
          </cell>
          <cell r="C138">
            <v>727502.58333333337</v>
          </cell>
          <cell r="D138">
            <v>1332840</v>
          </cell>
        </row>
        <row r="139">
          <cell r="A139" t="str">
            <v xml:space="preserve">     P. EXTRANJEROS</v>
          </cell>
          <cell r="C139">
            <v>142318.41666666666</v>
          </cell>
          <cell r="D139">
            <v>290376</v>
          </cell>
        </row>
        <row r="151">
          <cell r="C151" t="str">
            <v>MEDIA ANUAL</v>
          </cell>
          <cell r="D151" t="str">
            <v>SEPTIEMBRE</v>
          </cell>
        </row>
        <row r="152">
          <cell r="A152" t="str">
            <v>TOTAL VIAJEROS</v>
          </cell>
          <cell r="C152">
            <v>511141.16666666669</v>
          </cell>
          <cell r="D152">
            <v>599911</v>
          </cell>
        </row>
        <row r="153">
          <cell r="A153" t="str">
            <v xml:space="preserve">     V. ESPAÑOLES</v>
          </cell>
          <cell r="C153">
            <v>418232.08333333331</v>
          </cell>
          <cell r="D153">
            <v>469455</v>
          </cell>
        </row>
        <row r="154">
          <cell r="A154" t="str">
            <v xml:space="preserve">     V. EXTRANJEROS</v>
          </cell>
          <cell r="C154">
            <v>92909.083333333328</v>
          </cell>
          <cell r="D154">
            <v>130456</v>
          </cell>
        </row>
        <row r="155">
          <cell r="A155" t="str">
            <v>TOTAL PERNOCT.</v>
          </cell>
          <cell r="C155">
            <v>869821</v>
          </cell>
          <cell r="D155">
            <v>983912</v>
          </cell>
        </row>
        <row r="156">
          <cell r="A156" t="str">
            <v xml:space="preserve">     P. ESPAÑOLES</v>
          </cell>
          <cell r="C156">
            <v>727502.58333333337</v>
          </cell>
          <cell r="D156">
            <v>787482</v>
          </cell>
        </row>
        <row r="157">
          <cell r="A157" t="str">
            <v xml:space="preserve">     P. EXTRANJEROS</v>
          </cell>
          <cell r="C157">
            <v>142318.41666666666</v>
          </cell>
          <cell r="D157">
            <v>196430</v>
          </cell>
        </row>
        <row r="169">
          <cell r="C169" t="str">
            <v>MEDIA ANUAL</v>
          </cell>
          <cell r="D169" t="str">
            <v>OCTUBRE</v>
          </cell>
        </row>
        <row r="170">
          <cell r="A170" t="str">
            <v>TOTAL VIAJEROS</v>
          </cell>
          <cell r="C170">
            <v>511141.16666666669</v>
          </cell>
          <cell r="D170">
            <v>602519</v>
          </cell>
        </row>
        <row r="171">
          <cell r="A171" t="str">
            <v xml:space="preserve">     V. ESPAÑOLES</v>
          </cell>
          <cell r="C171">
            <v>418232.08333333331</v>
          </cell>
          <cell r="D171">
            <v>501865</v>
          </cell>
        </row>
        <row r="172">
          <cell r="A172" t="str">
            <v xml:space="preserve">     V. EXTRANJEROS</v>
          </cell>
          <cell r="C172">
            <v>92909.083333333328</v>
          </cell>
          <cell r="D172">
            <v>100654</v>
          </cell>
        </row>
        <row r="173">
          <cell r="A173" t="str">
            <v>TOTAL PERNOCT.</v>
          </cell>
          <cell r="C173">
            <v>869821</v>
          </cell>
          <cell r="D173">
            <v>999533</v>
          </cell>
        </row>
        <row r="174">
          <cell r="A174" t="str">
            <v xml:space="preserve">     P. ESPAÑOLES</v>
          </cell>
          <cell r="C174">
            <v>727502.58333333337</v>
          </cell>
          <cell r="D174">
            <v>844734</v>
          </cell>
        </row>
        <row r="175">
          <cell r="A175" t="str">
            <v xml:space="preserve">     P. EXTRANJEROS</v>
          </cell>
          <cell r="C175">
            <v>142318.41666666666</v>
          </cell>
          <cell r="D175">
            <v>154799</v>
          </cell>
        </row>
        <row r="187">
          <cell r="C187" t="str">
            <v>MEDIA ANUAL</v>
          </cell>
          <cell r="D187" t="str">
            <v>NOVIEMBRE</v>
          </cell>
        </row>
        <row r="188">
          <cell r="A188" t="str">
            <v>TOTAL VIAJEROS</v>
          </cell>
          <cell r="C188">
            <v>511141.16666666669</v>
          </cell>
          <cell r="D188">
            <v>395026</v>
          </cell>
        </row>
        <row r="189">
          <cell r="A189" t="str">
            <v xml:space="preserve">     V. ESPAÑOLES</v>
          </cell>
          <cell r="C189">
            <v>418232.08333333331</v>
          </cell>
          <cell r="D189">
            <v>346830</v>
          </cell>
        </row>
        <row r="190">
          <cell r="A190" t="str">
            <v xml:space="preserve">     V. EXTRANJEROS</v>
          </cell>
          <cell r="C190">
            <v>92909.083333333328</v>
          </cell>
          <cell r="D190">
            <v>48196</v>
          </cell>
        </row>
        <row r="191">
          <cell r="A191" t="str">
            <v>TOTAL PERNOCT.</v>
          </cell>
          <cell r="C191">
            <v>869821</v>
          </cell>
          <cell r="D191">
            <v>660201</v>
          </cell>
        </row>
        <row r="192">
          <cell r="A192" t="str">
            <v xml:space="preserve">     P. ESPAÑOLES</v>
          </cell>
          <cell r="C192">
            <v>727502.58333333337</v>
          </cell>
          <cell r="D192">
            <v>573461</v>
          </cell>
        </row>
        <row r="193">
          <cell r="A193" t="str">
            <v xml:space="preserve">     P. EXTRANJEROS</v>
          </cell>
          <cell r="C193">
            <v>142318.41666666666</v>
          </cell>
          <cell r="D193">
            <v>86740</v>
          </cell>
        </row>
        <row r="205">
          <cell r="C205" t="str">
            <v>MEDIA ANUAL</v>
          </cell>
          <cell r="D205" t="str">
            <v>DICIEMBRE</v>
          </cell>
        </row>
        <row r="206">
          <cell r="A206" t="str">
            <v>TOTAL VIAJEROS</v>
          </cell>
          <cell r="C206">
            <v>511141.16666666669</v>
          </cell>
          <cell r="D206">
            <v>383264</v>
          </cell>
        </row>
        <row r="207">
          <cell r="A207" t="str">
            <v xml:space="preserve">     V. ESPAÑOLES</v>
          </cell>
          <cell r="C207">
            <v>418232.08333333331</v>
          </cell>
          <cell r="D207">
            <v>339762</v>
          </cell>
        </row>
        <row r="208">
          <cell r="A208" t="str">
            <v xml:space="preserve">     V. EXTRANJEROS</v>
          </cell>
          <cell r="C208">
            <v>92909.083333333328</v>
          </cell>
          <cell r="D208">
            <v>43502</v>
          </cell>
        </row>
        <row r="209">
          <cell r="A209" t="str">
            <v>TOTAL PERNOCT.</v>
          </cell>
          <cell r="C209">
            <v>869821</v>
          </cell>
          <cell r="D209">
            <v>649440</v>
          </cell>
        </row>
        <row r="210">
          <cell r="A210" t="str">
            <v xml:space="preserve">     P. ESPAÑOLES</v>
          </cell>
          <cell r="C210">
            <v>727502.58333333337</v>
          </cell>
          <cell r="D210">
            <v>583793</v>
          </cell>
        </row>
        <row r="211">
          <cell r="A211" t="str">
            <v xml:space="preserve">     P. EXTRANJEROS</v>
          </cell>
          <cell r="C211">
            <v>142318.41666666666</v>
          </cell>
          <cell r="D211">
            <v>65647</v>
          </cell>
        </row>
      </sheetData>
      <sheetData sheetId="3">
        <row r="45">
          <cell r="C45" t="str">
            <v>ENERO</v>
          </cell>
          <cell r="D45" t="str">
            <v>FEBRERO</v>
          </cell>
          <cell r="E45" t="str">
            <v>MARZO</v>
          </cell>
          <cell r="F45" t="str">
            <v>ABRIL</v>
          </cell>
          <cell r="G45" t="str">
            <v>MAYO</v>
          </cell>
          <cell r="H45" t="str">
            <v>JUNIO</v>
          </cell>
          <cell r="I45" t="str">
            <v>JULIO</v>
          </cell>
          <cell r="J45" t="str">
            <v>AGOSTO</v>
          </cell>
          <cell r="K45" t="str">
            <v>SEPTIEMBRE</v>
          </cell>
          <cell r="L45" t="str">
            <v>OCTUBRE</v>
          </cell>
          <cell r="M45" t="str">
            <v>NOVIEMBRE</v>
          </cell>
          <cell r="N45" t="str">
            <v>DICIEMBRE</v>
          </cell>
        </row>
        <row r="54">
          <cell r="C54">
            <v>4.648181684664749E-2</v>
          </cell>
          <cell r="D54">
            <v>5.5603248647199281E-2</v>
          </cell>
          <cell r="E54">
            <v>6.8517663889269539E-2</v>
          </cell>
          <cell r="F54">
            <v>9.1416288177432234E-2</v>
          </cell>
          <cell r="G54">
            <v>9.2330274898610357E-2</v>
          </cell>
          <cell r="H54">
            <v>9.3668276078067006E-2</v>
          </cell>
          <cell r="I54">
            <v>9.5958158990673531E-2</v>
          </cell>
          <cell r="J54">
            <v>0.12565555810237347</v>
          </cell>
          <cell r="K54">
            <v>0.10151070001509656</v>
          </cell>
          <cell r="L54">
            <v>0.10071224187095663</v>
          </cell>
          <cell r="M54">
            <v>6.621753908153552E-2</v>
          </cell>
          <cell r="N54">
            <v>6.1928233402138384E-2</v>
          </cell>
        </row>
        <row r="55">
          <cell r="C55">
            <v>4.8009687227733785E-2</v>
          </cell>
          <cell r="D55">
            <v>5.4140463500792844E-2</v>
          </cell>
          <cell r="E55">
            <v>6.8964238331308658E-2</v>
          </cell>
          <cell r="F55">
            <v>9.1332833182268619E-2</v>
          </cell>
          <cell r="G55">
            <v>9.3764530353595527E-2</v>
          </cell>
          <cell r="H55">
            <v>9.0951148080935976E-2</v>
          </cell>
          <cell r="I55">
            <v>9.4099627229126223E-2</v>
          </cell>
          <cell r="J55">
            <v>0.12725899214571965</v>
          </cell>
          <cell r="K55">
            <v>0.10173319912107018</v>
          </cell>
          <cell r="L55">
            <v>0.10110699090163182</v>
          </cell>
          <cell r="M55">
            <v>6.7173714870948656E-2</v>
          </cell>
          <cell r="N55">
            <v>6.1464575054868048E-2</v>
          </cell>
        </row>
        <row r="87">
          <cell r="C87">
            <v>359221</v>
          </cell>
          <cell r="D87">
            <v>878087</v>
          </cell>
          <cell r="E87">
            <v>853807</v>
          </cell>
          <cell r="F87">
            <v>265799</v>
          </cell>
          <cell r="G87">
            <v>970244</v>
          </cell>
          <cell r="H87">
            <v>424036</v>
          </cell>
          <cell r="I87">
            <v>219816</v>
          </cell>
          <cell r="J87">
            <v>643788</v>
          </cell>
          <cell r="K87">
            <v>267111</v>
          </cell>
        </row>
        <row r="90">
          <cell r="C90">
            <v>577303</v>
          </cell>
          <cell r="D90">
            <v>1290849</v>
          </cell>
          <cell r="E90">
            <v>1287971</v>
          </cell>
          <cell r="F90">
            <v>442965</v>
          </cell>
          <cell r="G90">
            <v>1638801</v>
          </cell>
          <cell r="H90">
            <v>642967</v>
          </cell>
          <cell r="I90">
            <v>363951</v>
          </cell>
          <cell r="J90">
            <v>1051198</v>
          </cell>
          <cell r="K90">
            <v>388340</v>
          </cell>
        </row>
        <row r="182">
          <cell r="C182" t="str">
            <v>ENERO</v>
          </cell>
          <cell r="D182" t="str">
            <v>FEBRERO</v>
          </cell>
          <cell r="E182" t="str">
            <v>MARZO</v>
          </cell>
          <cell r="F182" t="str">
            <v>ABRIL</v>
          </cell>
          <cell r="G182" t="str">
            <v>MAYO</v>
          </cell>
          <cell r="H182" t="str">
            <v>JUNIO</v>
          </cell>
          <cell r="I182" t="str">
            <v>JULIO</v>
          </cell>
          <cell r="J182" t="str">
            <v>AGOSTO</v>
          </cell>
          <cell r="K182" t="str">
            <v>SEPTIEMBRE</v>
          </cell>
          <cell r="L182" t="str">
            <v>OCTUBRE</v>
          </cell>
          <cell r="M182" t="str">
            <v>NOVIEMBRE</v>
          </cell>
          <cell r="N182" t="str">
            <v>DICIEMBRE</v>
          </cell>
        </row>
        <row r="183">
          <cell r="C183">
            <v>1918</v>
          </cell>
          <cell r="D183">
            <v>2406</v>
          </cell>
          <cell r="E183">
            <v>4854</v>
          </cell>
          <cell r="F183">
            <v>20044</v>
          </cell>
          <cell r="G183">
            <v>18086</v>
          </cell>
          <cell r="H183">
            <v>26255</v>
          </cell>
          <cell r="I183">
            <v>54523</v>
          </cell>
          <cell r="J183">
            <v>107348</v>
          </cell>
          <cell r="K183">
            <v>19399</v>
          </cell>
          <cell r="L183">
            <v>9683</v>
          </cell>
          <cell r="M183">
            <v>2928</v>
          </cell>
          <cell r="N183">
            <v>821</v>
          </cell>
        </row>
        <row r="186">
          <cell r="C186">
            <v>3400</v>
          </cell>
          <cell r="D186">
            <v>4595</v>
          </cell>
          <cell r="E186">
            <v>8483</v>
          </cell>
          <cell r="F186">
            <v>45238</v>
          </cell>
          <cell r="G186">
            <v>35206</v>
          </cell>
          <cell r="H186">
            <v>57924</v>
          </cell>
          <cell r="I186">
            <v>135003</v>
          </cell>
          <cell r="J186">
            <v>297503</v>
          </cell>
          <cell r="K186">
            <v>38692</v>
          </cell>
          <cell r="L186">
            <v>17303</v>
          </cell>
          <cell r="M186">
            <v>4784</v>
          </cell>
          <cell r="N186">
            <v>1873</v>
          </cell>
        </row>
        <row r="196">
          <cell r="C196" t="str">
            <v>ÁVILA</v>
          </cell>
          <cell r="D196" t="str">
            <v>BURGOS</v>
          </cell>
          <cell r="E196" t="str">
            <v>LEÓN</v>
          </cell>
          <cell r="F196" t="str">
            <v>PALENCIA</v>
          </cell>
          <cell r="G196" t="str">
            <v>SALAMANCA</v>
          </cell>
          <cell r="H196" t="str">
            <v>SEGOVIA</v>
          </cell>
          <cell r="I196" t="str">
            <v>SORIA</v>
          </cell>
          <cell r="J196" t="str">
            <v>VALLADOLID</v>
          </cell>
          <cell r="K196" t="str">
            <v>ZAMORA</v>
          </cell>
        </row>
        <row r="205">
          <cell r="C205">
            <v>0.14575140253107935</v>
          </cell>
          <cell r="D205">
            <v>0.18341565243322833</v>
          </cell>
          <cell r="E205">
            <v>0.21901105250405384</v>
          </cell>
          <cell r="F205">
            <v>2.0047341248392449E-2</v>
          </cell>
          <cell r="G205">
            <v>0.14710826980783925</v>
          </cell>
          <cell r="H205">
            <v>6.6937543101038152E-2</v>
          </cell>
          <cell r="I205">
            <v>0.10263731757776826</v>
          </cell>
          <cell r="J205">
            <v>6.2482992563323576E-2</v>
          </cell>
          <cell r="K205">
            <v>5.2608428233276799E-2</v>
          </cell>
        </row>
        <row r="206">
          <cell r="C206">
            <v>0.12808536562851922</v>
          </cell>
          <cell r="D206">
            <v>0.19451880296121254</v>
          </cell>
          <cell r="E206">
            <v>0.24524002929212743</v>
          </cell>
          <cell r="F206">
            <v>1.6041439744986185E-2</v>
          </cell>
          <cell r="G206">
            <v>0.12345924025082923</v>
          </cell>
          <cell r="H206">
            <v>6.0075014922985087E-2</v>
          </cell>
          <cell r="I206">
            <v>0.12870997716937127</v>
          </cell>
          <cell r="J206">
            <v>4.9288927452754136E-2</v>
          </cell>
          <cell r="K206">
            <v>5.458120257721491E-2</v>
          </cell>
        </row>
        <row r="246">
          <cell r="C246" t="str">
            <v>ENERO</v>
          </cell>
          <cell r="D246" t="str">
            <v>FEBRERO</v>
          </cell>
          <cell r="E246" t="str">
            <v>MARZO</v>
          </cell>
          <cell r="F246" t="str">
            <v>ABRIL</v>
          </cell>
          <cell r="G246" t="str">
            <v>MAYO</v>
          </cell>
          <cell r="H246" t="str">
            <v>JUNIO</v>
          </cell>
          <cell r="I246" t="str">
            <v>JULIO</v>
          </cell>
          <cell r="J246" t="str">
            <v>AGOSTO</v>
          </cell>
          <cell r="K246" t="str">
            <v>SEPTIEMBRE</v>
          </cell>
          <cell r="L246" t="str">
            <v>OCTUBRE</v>
          </cell>
          <cell r="M246" t="str">
            <v>NOVIEMBRE</v>
          </cell>
          <cell r="N246" t="str">
            <v>DICIEMBRE</v>
          </cell>
        </row>
        <row r="255">
          <cell r="C255">
            <v>3.5214371529925285E-2</v>
          </cell>
          <cell r="D255">
            <v>5.2210776751713858E-2</v>
          </cell>
          <cell r="E255">
            <v>7.1330399690995999E-2</v>
          </cell>
          <cell r="F255">
            <v>0.10490259501754735</v>
          </cell>
          <cell r="G255">
            <v>8.3748616709439075E-2</v>
          </cell>
          <cell r="H255">
            <v>7.6229677180859767E-2</v>
          </cell>
          <cell r="I255">
            <v>0.10710638126449937</v>
          </cell>
          <cell r="J255">
            <v>0.12994637453465749</v>
          </cell>
          <cell r="K255">
            <v>8.0117108727230504E-2</v>
          </cell>
          <cell r="L255">
            <v>0.10172843192314711</v>
          </cell>
          <cell r="M255">
            <v>7.2121867009793811E-2</v>
          </cell>
          <cell r="N255">
            <v>8.5343399660190375E-2</v>
          </cell>
        </row>
        <row r="256">
          <cell r="C256">
            <v>3.277204562475651E-2</v>
          </cell>
          <cell r="D256">
            <v>4.6319497641701811E-2</v>
          </cell>
          <cell r="E256">
            <v>6.4022847742747288E-2</v>
          </cell>
          <cell r="F256">
            <v>0.10934814687215337</v>
          </cell>
          <cell r="G256">
            <v>7.4691516115655582E-2</v>
          </cell>
          <cell r="H256">
            <v>6.8409755808189851E-2</v>
          </cell>
          <cell r="I256">
            <v>0.11044786846234624</v>
          </cell>
          <cell r="J256">
            <v>0.17480382689423907</v>
          </cell>
          <cell r="K256">
            <v>7.092234585217301E-2</v>
          </cell>
          <cell r="L256">
            <v>9.8514634339719284E-2</v>
          </cell>
          <cell r="M256">
            <v>6.2836996505189743E-2</v>
          </cell>
          <cell r="N256">
            <v>8.6910518141128282E-2</v>
          </cell>
        </row>
        <row r="281">
          <cell r="C281">
            <v>167148</v>
          </cell>
          <cell r="D281">
            <v>99729</v>
          </cell>
          <cell r="E281">
            <v>106896</v>
          </cell>
          <cell r="F281">
            <v>52957</v>
          </cell>
          <cell r="G281">
            <v>94381</v>
          </cell>
          <cell r="H281">
            <v>125213</v>
          </cell>
          <cell r="I281">
            <v>85365</v>
          </cell>
          <cell r="J281">
            <v>42871</v>
          </cell>
          <cell r="K281">
            <v>69442</v>
          </cell>
        </row>
        <row r="284">
          <cell r="C284">
            <v>350109</v>
          </cell>
          <cell r="D284">
            <v>207943</v>
          </cell>
          <cell r="E284">
            <v>237088</v>
          </cell>
          <cell r="F284">
            <v>118346</v>
          </cell>
          <cell r="G284">
            <v>203513</v>
          </cell>
          <cell r="H284">
            <v>235445</v>
          </cell>
          <cell r="I284">
            <v>182307</v>
          </cell>
          <cell r="J284">
            <v>77685</v>
          </cell>
          <cell r="K284">
            <v>140735</v>
          </cell>
        </row>
      </sheetData>
      <sheetData sheetId="4">
        <row r="17">
          <cell r="C17" t="str">
            <v>VIAJEROS ESPAÑOLES</v>
          </cell>
          <cell r="D17" t="str">
            <v>VIAJEROS EXTRANJEROS</v>
          </cell>
          <cell r="H17" t="str">
            <v>PERNOCTACIONES ESPAÑOLES</v>
          </cell>
          <cell r="I17" t="str">
            <v>PERNOCTACIONES EXTRANJEROS</v>
          </cell>
        </row>
        <row r="18">
          <cell r="C18">
            <v>0.81823204744155809</v>
          </cell>
          <cell r="D18">
            <v>0.18176795255844194</v>
          </cell>
          <cell r="H18">
            <v>0.83638194908301056</v>
          </cell>
          <cell r="I18">
            <v>0.16361805091698944</v>
          </cell>
        </row>
        <row r="52">
          <cell r="C52" t="str">
            <v>VIAJEROS ESPAÑOLES</v>
          </cell>
          <cell r="D52" t="str">
            <v>VIAJEROS EXTRANJEROS</v>
          </cell>
        </row>
        <row r="53">
          <cell r="A53" t="str">
            <v>ALOJ. HOTELEROS</v>
          </cell>
          <cell r="C53">
            <v>0.80072238429434506</v>
          </cell>
          <cell r="D53">
            <v>0.199277615705655</v>
          </cell>
        </row>
        <row r="54">
          <cell r="A54" t="str">
            <v>CAMPAMENTOS</v>
          </cell>
          <cell r="C54">
            <v>0.72782882597431642</v>
          </cell>
          <cell r="D54">
            <v>0.27217117402568358</v>
          </cell>
        </row>
        <row r="55">
          <cell r="A55" t="str">
            <v>ALOJ. DE TURISMO RURAL</v>
          </cell>
          <cell r="C55">
            <v>0.95114111104002119</v>
          </cell>
          <cell r="D55">
            <v>4.8858888959978766E-2</v>
          </cell>
        </row>
        <row r="56">
          <cell r="A56" t="str">
            <v>TOTAL ALOJAMIENTOS</v>
          </cell>
          <cell r="C56">
            <v>0.81823204744155809</v>
          </cell>
          <cell r="D56">
            <v>0.18176795255844194</v>
          </cell>
        </row>
        <row r="79">
          <cell r="C79" t="str">
            <v>ÁVILA</v>
          </cell>
          <cell r="D79" t="str">
            <v>BURGOS</v>
          </cell>
          <cell r="E79" t="str">
            <v>LEÓN</v>
          </cell>
          <cell r="F79" t="str">
            <v>PALENCIA</v>
          </cell>
          <cell r="G79" t="str">
            <v>SALAMANCA</v>
          </cell>
          <cell r="H79" t="str">
            <v>SEGOVIA</v>
          </cell>
          <cell r="I79" t="str">
            <v>SORIA</v>
          </cell>
          <cell r="J79" t="str">
            <v>VALLADOLID</v>
          </cell>
          <cell r="K79" t="str">
            <v>ZAMORA</v>
          </cell>
          <cell r="L79" t="str">
            <v>CASTILLA Y LEÓN</v>
          </cell>
        </row>
        <row r="90">
          <cell r="A90" t="str">
            <v xml:space="preserve">     VIAJEROS ESPAÑOLES</v>
          </cell>
          <cell r="C90">
            <v>0.89522249627912054</v>
          </cell>
          <cell r="D90">
            <v>0.71418706484674055</v>
          </cell>
          <cell r="E90">
            <v>0.83037916969366754</v>
          </cell>
          <cell r="F90">
            <v>0.86881624638656074</v>
          </cell>
          <cell r="G90">
            <v>0.76247876211966104</v>
          </cell>
          <cell r="H90">
            <v>0.85294997729992983</v>
          </cell>
          <cell r="I90">
            <v>0.93254400950753913</v>
          </cell>
          <cell r="J90">
            <v>0.83475138014954953</v>
          </cell>
          <cell r="K90">
            <v>0.89556001667858653</v>
          </cell>
          <cell r="L90">
            <v>0.81823204744155809</v>
          </cell>
        </row>
        <row r="91">
          <cell r="A91" t="str">
            <v xml:space="preserve">     VIAJEROS EXTRANJEROS</v>
          </cell>
          <cell r="C91">
            <v>0.1047775037208795</v>
          </cell>
          <cell r="D91">
            <v>0.28581293515325945</v>
          </cell>
          <cell r="E91">
            <v>0.16962083030633249</v>
          </cell>
          <cell r="F91">
            <v>0.13118375361343926</v>
          </cell>
          <cell r="G91">
            <v>0.23752123788033894</v>
          </cell>
          <cell r="H91">
            <v>0.14705002270007017</v>
          </cell>
          <cell r="I91">
            <v>6.7455990492460816E-2</v>
          </cell>
          <cell r="J91">
            <v>0.1652486198504505</v>
          </cell>
          <cell r="K91">
            <v>0.10443998332141348</v>
          </cell>
          <cell r="L91">
            <v>0.18176795255844194</v>
          </cell>
        </row>
        <row r="137">
          <cell r="B137" t="str">
            <v>HOTELES</v>
          </cell>
          <cell r="C137" t="str">
            <v>HOSTALES</v>
          </cell>
          <cell r="D137" t="str">
            <v>PENSIONES</v>
          </cell>
          <cell r="E137" t="str">
            <v>CAMPAMENTOS</v>
          </cell>
          <cell r="F137" t="str">
            <v>ALOJ. TURISMO RURAL</v>
          </cell>
          <cell r="G137" t="str">
            <v>TOTAL ALOJAMIENTOS</v>
          </cell>
        </row>
        <row r="138">
          <cell r="A138" t="str">
            <v>Madrid (Comunidad de)</v>
          </cell>
          <cell r="B138">
            <v>0.2722</v>
          </cell>
          <cell r="C138">
            <v>0.2235</v>
          </cell>
          <cell r="D138">
            <v>0.17380000000000001</v>
          </cell>
          <cell r="E138">
            <v>0.30830000000000002</v>
          </cell>
          <cell r="F138">
            <v>0.49819999999999998</v>
          </cell>
          <cell r="G138">
            <v>0.2828</v>
          </cell>
        </row>
        <row r="139">
          <cell r="A139" t="str">
            <v>Castilla y León</v>
          </cell>
          <cell r="B139">
            <v>0.14949999999999999</v>
          </cell>
          <cell r="C139">
            <v>0.23369999999999999</v>
          </cell>
          <cell r="D139">
            <v>0.33939999999999998</v>
          </cell>
          <cell r="E139">
            <v>0.1482</v>
          </cell>
          <cell r="F139">
            <v>0.1653</v>
          </cell>
          <cell r="G139">
            <v>0.1605</v>
          </cell>
        </row>
        <row r="140">
          <cell r="A140" t="str">
            <v>Cataluña</v>
          </cell>
          <cell r="B140">
            <v>8.2799999999999999E-2</v>
          </cell>
          <cell r="C140">
            <v>7.0199999999999999E-2</v>
          </cell>
          <cell r="D140">
            <v>4.19E-2</v>
          </cell>
          <cell r="E140">
            <v>3.9600000000000003E-2</v>
          </cell>
          <cell r="F140">
            <v>3.7199999999999997E-2</v>
          </cell>
          <cell r="G140">
            <v>7.6300000000000007E-2</v>
          </cell>
        </row>
        <row r="141">
          <cell r="A141" t="str">
            <v>Galicia</v>
          </cell>
          <cell r="B141">
            <v>7.0599999999999996E-2</v>
          </cell>
          <cell r="C141">
            <v>8.7099999999999997E-2</v>
          </cell>
          <cell r="D141">
            <v>0.1037</v>
          </cell>
          <cell r="E141">
            <v>2.64E-2</v>
          </cell>
          <cell r="F141">
            <v>3.6600000000000001E-2</v>
          </cell>
          <cell r="G141">
            <v>6.8400000000000002E-2</v>
          </cell>
        </row>
        <row r="142">
          <cell r="A142" t="str">
            <v>País Vasco</v>
          </cell>
          <cell r="B142">
            <v>6.2899999999999998E-2</v>
          </cell>
          <cell r="C142">
            <v>6.9099999999999995E-2</v>
          </cell>
          <cell r="D142">
            <v>7.0099999999999996E-2</v>
          </cell>
          <cell r="E142">
            <v>0.1482</v>
          </cell>
          <cell r="F142">
            <v>7.3999999999999996E-2</v>
          </cell>
          <cell r="G142">
            <v>6.8000000000000005E-2</v>
          </cell>
        </row>
        <row r="143">
          <cell r="A143" t="str">
            <v>Andalucía</v>
          </cell>
          <cell r="B143">
            <v>7.5700000000000003E-2</v>
          </cell>
          <cell r="C143">
            <v>5.0299999999999997E-2</v>
          </cell>
          <cell r="D143">
            <v>5.2400000000000002E-2</v>
          </cell>
          <cell r="E143">
            <v>2.87E-2</v>
          </cell>
          <cell r="F143">
            <v>2.7900000000000001E-2</v>
          </cell>
          <cell r="G143">
            <v>6.7900000000000002E-2</v>
          </cell>
        </row>
        <row r="144">
          <cell r="A144" t="str">
            <v>Asturias (Principado de)</v>
          </cell>
          <cell r="B144">
            <v>5.2400000000000002E-2</v>
          </cell>
          <cell r="C144">
            <v>6.0699999999999997E-2</v>
          </cell>
          <cell r="D144">
            <v>5.5599999999999997E-2</v>
          </cell>
          <cell r="E144">
            <v>0.13789999999999999</v>
          </cell>
          <cell r="F144">
            <v>2.9700000000000001E-2</v>
          </cell>
          <cell r="G144">
            <v>5.5500000000000001E-2</v>
          </cell>
        </row>
        <row r="145">
          <cell r="A145" t="str">
            <v>Comunidad Valenciana</v>
          </cell>
          <cell r="B145">
            <v>5.1799999999999999E-2</v>
          </cell>
          <cell r="C145">
            <v>3.8800000000000001E-2</v>
          </cell>
          <cell r="D145">
            <v>3.0700000000000002E-2</v>
          </cell>
          <cell r="E145">
            <v>3.3000000000000002E-2</v>
          </cell>
          <cell r="F145">
            <v>2.6700000000000002E-2</v>
          </cell>
          <cell r="G145">
            <v>4.7899999999999998E-2</v>
          </cell>
        </row>
        <row r="146">
          <cell r="A146" t="str">
            <v>Castilla - La Mancha</v>
          </cell>
          <cell r="B146">
            <v>3.6900000000000002E-2</v>
          </cell>
          <cell r="C146">
            <v>3.95E-2</v>
          </cell>
          <cell r="D146">
            <v>3.7600000000000001E-2</v>
          </cell>
          <cell r="E146">
            <v>3.8399999999999997E-2</v>
          </cell>
          <cell r="F146">
            <v>2.8299999999999999E-2</v>
          </cell>
          <cell r="G146">
            <v>3.6700000000000003E-2</v>
          </cell>
        </row>
        <row r="147">
          <cell r="A147" t="str">
            <v>Cantabria</v>
          </cell>
          <cell r="B147">
            <v>3.1300000000000001E-2</v>
          </cell>
          <cell r="C147">
            <v>3.2599999999999997E-2</v>
          </cell>
          <cell r="D147">
            <v>2.63E-2</v>
          </cell>
          <cell r="E147">
            <v>2.4400000000000002E-2</v>
          </cell>
          <cell r="F147">
            <v>1.8800000000000001E-2</v>
          </cell>
          <cell r="G147">
            <v>3.0200000000000001E-2</v>
          </cell>
        </row>
        <row r="148">
          <cell r="A148" t="str">
            <v>Aragón</v>
          </cell>
          <cell r="B148">
            <v>2.3400000000000001E-2</v>
          </cell>
          <cell r="C148">
            <v>2.4799999999999999E-2</v>
          </cell>
          <cell r="D148">
            <v>1.1599999999999999E-2</v>
          </cell>
          <cell r="E148">
            <v>1.55E-2</v>
          </cell>
          <cell r="F148">
            <v>1.23E-2</v>
          </cell>
          <cell r="G148">
            <v>2.23E-2</v>
          </cell>
        </row>
        <row r="149">
          <cell r="A149" t="str">
            <v>Extremadura</v>
          </cell>
          <cell r="B149">
            <v>2.3400000000000001E-2</v>
          </cell>
          <cell r="C149">
            <v>2.0199999999999999E-2</v>
          </cell>
          <cell r="D149">
            <v>2.0299999999999999E-2</v>
          </cell>
          <cell r="E149">
            <v>1.0999999999999999E-2</v>
          </cell>
          <cell r="F149">
            <v>1.35E-2</v>
          </cell>
          <cell r="G149">
            <v>2.1899999999999999E-2</v>
          </cell>
        </row>
        <row r="150">
          <cell r="A150" t="str">
            <v>Navarra (Comunidad Foral de)</v>
          </cell>
          <cell r="B150">
            <v>1.7100000000000001E-2</v>
          </cell>
          <cell r="C150">
            <v>1.46E-2</v>
          </cell>
          <cell r="D150">
            <v>1.2800000000000001E-2</v>
          </cell>
          <cell r="E150">
            <v>1.47E-2</v>
          </cell>
          <cell r="F150">
            <v>1.03E-2</v>
          </cell>
          <cell r="G150">
            <v>1.6299999999999999E-2</v>
          </cell>
        </row>
        <row r="151">
          <cell r="A151" t="str">
            <v>Murcia (Región de)</v>
          </cell>
          <cell r="B151">
            <v>1.41E-2</v>
          </cell>
          <cell r="C151">
            <v>9.4000000000000004E-3</v>
          </cell>
          <cell r="D151">
            <v>5.5999999999999999E-3</v>
          </cell>
          <cell r="E151">
            <v>7.0000000000000001E-3</v>
          </cell>
          <cell r="F151">
            <v>5.4999999999999997E-3</v>
          </cell>
          <cell r="G151">
            <v>1.2699999999999999E-2</v>
          </cell>
        </row>
        <row r="152">
          <cell r="A152" t="str">
            <v>Rioja (La)</v>
          </cell>
          <cell r="B152">
            <v>1.24E-2</v>
          </cell>
          <cell r="C152">
            <v>9.4999999999999998E-3</v>
          </cell>
          <cell r="D152">
            <v>9.7000000000000003E-3</v>
          </cell>
          <cell r="E152">
            <v>1.0699999999999999E-2</v>
          </cell>
          <cell r="F152">
            <v>8.0999999999999996E-3</v>
          </cell>
          <cell r="G152">
            <v>1.17E-2</v>
          </cell>
        </row>
        <row r="153">
          <cell r="A153" t="str">
            <v>Canarias</v>
          </cell>
          <cell r="B153">
            <v>1.18E-2</v>
          </cell>
          <cell r="C153">
            <v>7.7999999999999996E-3</v>
          </cell>
          <cell r="D153">
            <v>3.3999999999999998E-3</v>
          </cell>
          <cell r="E153">
            <v>4.3E-3</v>
          </cell>
          <cell r="F153">
            <v>4.1000000000000003E-3</v>
          </cell>
          <cell r="G153">
            <v>1.0500000000000001E-2</v>
          </cell>
        </row>
        <row r="154">
          <cell r="A154" t="str">
            <v>Baleares (Islas)</v>
          </cell>
          <cell r="B154">
            <v>9.5999999999999992E-3</v>
          </cell>
          <cell r="C154">
            <v>7.1999999999999998E-3</v>
          </cell>
          <cell r="D154">
            <v>4.4000000000000003E-3</v>
          </cell>
          <cell r="E154">
            <v>1.4E-3</v>
          </cell>
          <cell r="F154">
            <v>2.8999999999999998E-3</v>
          </cell>
          <cell r="G154">
            <v>8.5000000000000006E-3</v>
          </cell>
        </row>
        <row r="155">
          <cell r="A155" t="str">
            <v>Ceuta</v>
          </cell>
          <cell r="B155">
            <v>1.2999999999999999E-3</v>
          </cell>
          <cell r="C155">
            <v>5.0000000000000001E-4</v>
          </cell>
          <cell r="D155">
            <v>2.9999999999999997E-4</v>
          </cell>
          <cell r="E155">
            <v>2.0000000000000001E-4</v>
          </cell>
          <cell r="F155">
            <v>4.0000000000000002E-4</v>
          </cell>
          <cell r="G155">
            <v>1.1000000000000001E-3</v>
          </cell>
        </row>
        <row r="156">
          <cell r="A156" t="str">
            <v>Melilla</v>
          </cell>
          <cell r="B156">
            <v>6.9999999999999999E-4</v>
          </cell>
          <cell r="C156">
            <v>5.0000000000000001E-4</v>
          </cell>
          <cell r="D156">
            <v>2.9999999999999997E-4</v>
          </cell>
          <cell r="E156">
            <v>2.2000000000000001E-3</v>
          </cell>
          <cell r="F156">
            <v>2.0000000000000001E-4</v>
          </cell>
          <cell r="G156">
            <v>6.9999999999999999E-4</v>
          </cell>
        </row>
        <row r="201">
          <cell r="B201" t="str">
            <v>HOTELES</v>
          </cell>
          <cell r="C201" t="str">
            <v>HOSTALES</v>
          </cell>
          <cell r="D201" t="str">
            <v>PENSIONES</v>
          </cell>
          <cell r="E201" t="str">
            <v>CAMPAMENTOS</v>
          </cell>
          <cell r="F201" t="str">
            <v>ALOJ. TURISMO RURAL</v>
          </cell>
          <cell r="G201" t="str">
            <v>TOTAL ALOJAMIENTOS</v>
          </cell>
        </row>
        <row r="202">
          <cell r="A202" t="str">
            <v>Francia</v>
          </cell>
          <cell r="B202">
            <v>0.18631730973720551</v>
          </cell>
          <cell r="C202">
            <v>0.21350078284740448</v>
          </cell>
          <cell r="D202">
            <v>0.18433928489685059</v>
          </cell>
          <cell r="E202">
            <v>0.25774499773979187</v>
          </cell>
          <cell r="F202">
            <v>0.18481568992137909</v>
          </cell>
          <cell r="G202">
            <v>0.19361549615859985</v>
          </cell>
        </row>
        <row r="203">
          <cell r="A203" t="str">
            <v>Reino Unido</v>
          </cell>
          <cell r="B203">
            <v>0.13354349136352539</v>
          </cell>
          <cell r="C203">
            <v>6.6725596785545349E-2</v>
          </cell>
          <cell r="D203">
            <v>5.6237839162349701E-2</v>
          </cell>
          <cell r="E203">
            <v>0.15542860329151154</v>
          </cell>
          <cell r="F203">
            <v>0.16426728665828705</v>
          </cell>
          <cell r="G203">
            <v>0.12969793379306793</v>
          </cell>
        </row>
        <row r="204">
          <cell r="A204" t="str">
            <v>Portugal</v>
          </cell>
          <cell r="B204">
            <v>0.1261119544506073</v>
          </cell>
          <cell r="C204">
            <v>0.13533525168895721</v>
          </cell>
          <cell r="D204">
            <v>0.10088293999433517</v>
          </cell>
          <cell r="E204">
            <v>6.8058036267757416E-2</v>
          </cell>
          <cell r="F204">
            <v>8.7106660008430481E-2</v>
          </cell>
          <cell r="G204">
            <v>0.12149283289909363</v>
          </cell>
        </row>
        <row r="205">
          <cell r="A205" t="str">
            <v>Alemania</v>
          </cell>
          <cell r="B205">
            <v>9.8963044583797455E-2</v>
          </cell>
          <cell r="C205">
            <v>0.13441383838653564</v>
          </cell>
          <cell r="D205">
            <v>0.13052201271057129</v>
          </cell>
          <cell r="E205">
            <v>0.11052098125219345</v>
          </cell>
          <cell r="F205">
            <v>9.9142029881477356E-2</v>
          </cell>
          <cell r="G205">
            <v>0.10290107131004333</v>
          </cell>
        </row>
        <row r="206">
          <cell r="A206" t="str">
            <v>Benelux (Bélgica, Holanda y Luxemburgo)</v>
          </cell>
          <cell r="B206">
            <v>6.6966667771339417E-2</v>
          </cell>
          <cell r="C206">
            <v>6.1517354100942612E-2</v>
          </cell>
          <cell r="D206">
            <v>6.2493596225976944E-2</v>
          </cell>
          <cell r="E206">
            <v>0.31687995791435242</v>
          </cell>
          <cell r="F206">
            <v>0.11102528125047684</v>
          </cell>
          <cell r="G206">
            <v>8.5800983011722565E-2</v>
          </cell>
        </row>
        <row r="207">
          <cell r="A207" t="str">
            <v>Italia</v>
          </cell>
          <cell r="B207">
            <v>6.5583027899265289E-2</v>
          </cell>
          <cell r="C207">
            <v>7.2111159563064575E-2</v>
          </cell>
          <cell r="D207">
            <v>5.7622514665126801E-2</v>
          </cell>
          <cell r="E207">
            <v>3.3192966133356094E-2</v>
          </cell>
          <cell r="F207">
            <v>4.4894441962242126E-2</v>
          </cell>
          <cell r="G207">
            <v>6.3205860555171967E-2</v>
          </cell>
        </row>
        <row r="208">
          <cell r="A208" t="str">
            <v>EEUU</v>
          </cell>
          <cell r="B208">
            <v>6.2632635235786438E-2</v>
          </cell>
          <cell r="C208">
            <v>4.5352872461080551E-2</v>
          </cell>
          <cell r="D208">
            <v>3.1728688627481461E-2</v>
          </cell>
          <cell r="E208">
            <v>4.8510567285120487E-3</v>
          </cell>
          <cell r="F208">
            <v>6.0541816055774689E-2</v>
          </cell>
          <cell r="G208">
            <v>5.6623902171850204E-2</v>
          </cell>
        </row>
        <row r="209">
          <cell r="A209" t="str">
            <v>Brasil</v>
          </cell>
          <cell r="B209">
            <v>2.3037068545818329E-2</v>
          </cell>
          <cell r="C209">
            <v>2.1624548360705376E-2</v>
          </cell>
          <cell r="D209">
            <v>1.6770955175161362E-2</v>
          </cell>
          <cell r="E209">
            <v>1.2313382467254996E-3</v>
          </cell>
          <cell r="F209">
            <v>1.4145835302770138E-2</v>
          </cell>
          <cell r="G209">
            <v>2.1076519042253494E-2</v>
          </cell>
        </row>
        <row r="210">
          <cell r="A210" t="str">
            <v>Japón</v>
          </cell>
          <cell r="B210">
            <v>1.8129998818039894E-2</v>
          </cell>
          <cell r="C210">
            <v>1.4113031327724457E-2</v>
          </cell>
          <cell r="D210">
            <v>7.3065469041466713E-3</v>
          </cell>
          <cell r="E210">
            <v>1.2825637822970748E-3</v>
          </cell>
          <cell r="F210">
            <v>6.4314538612961769E-3</v>
          </cell>
          <cell r="G210">
            <v>1.6231654211878777E-2</v>
          </cell>
        </row>
        <row r="211">
          <cell r="A211" t="str">
            <v>Méjico</v>
          </cell>
          <cell r="B211">
            <v>1.6296092420816422E-2</v>
          </cell>
          <cell r="C211">
            <v>9.1988807544112206E-3</v>
          </cell>
          <cell r="D211">
            <v>2.0647576078772545E-2</v>
          </cell>
          <cell r="E211">
            <v>1.4094877406023443E-4</v>
          </cell>
          <cell r="F211">
            <v>1.1612549424171448E-2</v>
          </cell>
          <cell r="G211">
            <v>1.4530505053699017E-2</v>
          </cell>
        </row>
        <row r="212">
          <cell r="A212" t="str">
            <v>Canadá</v>
          </cell>
          <cell r="B212">
            <v>1.3476367108523846E-2</v>
          </cell>
          <cell r="C212">
            <v>1.8107850104570389E-2</v>
          </cell>
          <cell r="D212">
            <v>2.4905305355787277E-2</v>
          </cell>
          <cell r="E212">
            <v>8.7014480959624052E-4</v>
          </cell>
          <cell r="F212">
            <v>2.0033614709973335E-2</v>
          </cell>
          <cell r="G212">
            <v>1.3154780492186546E-2</v>
          </cell>
        </row>
        <row r="213">
          <cell r="A213" t="str">
            <v>China</v>
          </cell>
          <cell r="B213">
            <v>9.0322736650705338E-3</v>
          </cell>
          <cell r="C213">
            <v>1.1092829518020153E-2</v>
          </cell>
          <cell r="D213">
            <v>4.4746273197233677E-3</v>
          </cell>
          <cell r="E213">
            <v>7.2928713052533567E-5</v>
          </cell>
          <cell r="F213">
            <v>1.5995425637811422E-3</v>
          </cell>
          <cell r="G213">
            <v>8.3338571712374687E-3</v>
          </cell>
        </row>
        <row r="214">
          <cell r="A214" t="str">
            <v>Resto de Europa</v>
          </cell>
          <cell r="B214">
            <v>8.3703331649303436E-2</v>
          </cell>
          <cell r="C214">
            <v>9.9533930420875549E-2</v>
          </cell>
          <cell r="D214">
            <v>0.12671376764774323</v>
          </cell>
          <cell r="E214">
            <v>3.9926562458276749E-2</v>
          </cell>
          <cell r="F214">
            <v>0.10090863704681396</v>
          </cell>
          <cell r="G214">
            <v>8.2507409155368805E-2</v>
          </cell>
        </row>
        <row r="215">
          <cell r="A215" t="str">
            <v>Resto del mundo</v>
          </cell>
          <cell r="B215">
            <v>5.435958132147789E-2</v>
          </cell>
          <cell r="C215">
            <v>5.004076287150383E-2</v>
          </cell>
          <cell r="D215">
            <v>0.1010509580373764</v>
          </cell>
          <cell r="E215">
            <v>7.1091973222792149E-3</v>
          </cell>
          <cell r="F215">
            <v>4.1756328195333481E-2</v>
          </cell>
          <cell r="G215">
            <v>5.0882402807474136E-2</v>
          </cell>
        </row>
        <row r="216">
          <cell r="A216" t="str">
            <v>Resto de América</v>
          </cell>
          <cell r="B216">
            <v>4.1847147047519684E-2</v>
          </cell>
          <cell r="C216">
            <v>4.73313108086586E-2</v>
          </cell>
          <cell r="D216">
            <v>7.4303388595581055E-2</v>
          </cell>
          <cell r="E216">
            <v>2.6897198986262083E-3</v>
          </cell>
          <cell r="F216">
            <v>5.1718801259994507E-2</v>
          </cell>
          <cell r="G216">
            <v>3.9944767951965332E-2</v>
          </cell>
        </row>
      </sheetData>
      <sheetData sheetId="5"/>
      <sheetData sheetId="6">
        <row r="8">
          <cell r="B8">
            <v>40513</v>
          </cell>
          <cell r="C8">
            <v>40878</v>
          </cell>
        </row>
        <row r="9">
          <cell r="A9" t="str">
            <v>ÁVILA</v>
          </cell>
          <cell r="B9">
            <v>1021</v>
          </cell>
          <cell r="C9">
            <v>1067</v>
          </cell>
        </row>
        <row r="10">
          <cell r="A10" t="str">
            <v>BURGOS</v>
          </cell>
          <cell r="B10">
            <v>721</v>
          </cell>
          <cell r="C10">
            <v>750</v>
          </cell>
        </row>
        <row r="11">
          <cell r="A11" t="str">
            <v>LEÓN</v>
          </cell>
          <cell r="B11">
            <v>915</v>
          </cell>
          <cell r="C11">
            <v>951</v>
          </cell>
        </row>
        <row r="12">
          <cell r="A12" t="str">
            <v>PALENCIA</v>
          </cell>
          <cell r="B12">
            <v>373</v>
          </cell>
          <cell r="C12">
            <v>387</v>
          </cell>
        </row>
        <row r="13">
          <cell r="A13" t="str">
            <v>SALAMANCA</v>
          </cell>
          <cell r="B13">
            <v>807</v>
          </cell>
          <cell r="C13">
            <v>831</v>
          </cell>
        </row>
        <row r="14">
          <cell r="A14" t="str">
            <v>SEGOVIA</v>
          </cell>
          <cell r="B14">
            <v>567</v>
          </cell>
          <cell r="C14">
            <v>599</v>
          </cell>
        </row>
        <row r="15">
          <cell r="A15" t="str">
            <v>SORIA</v>
          </cell>
          <cell r="B15">
            <v>453</v>
          </cell>
          <cell r="C15">
            <v>480</v>
          </cell>
        </row>
        <row r="16">
          <cell r="A16" t="str">
            <v>VALLADOLID</v>
          </cell>
          <cell r="B16">
            <v>364</v>
          </cell>
          <cell r="C16">
            <v>377</v>
          </cell>
        </row>
        <row r="17">
          <cell r="A17" t="str">
            <v>ZAMORA</v>
          </cell>
          <cell r="B17">
            <v>348</v>
          </cell>
          <cell r="C17">
            <v>364</v>
          </cell>
        </row>
        <row r="49">
          <cell r="B49">
            <v>40513</v>
          </cell>
          <cell r="C49">
            <v>40878</v>
          </cell>
        </row>
        <row r="50">
          <cell r="A50" t="str">
            <v>ÁVILA</v>
          </cell>
          <cell r="B50">
            <v>18727</v>
          </cell>
          <cell r="C50">
            <v>19066</v>
          </cell>
        </row>
        <row r="51">
          <cell r="A51" t="str">
            <v>BURGOS</v>
          </cell>
          <cell r="B51">
            <v>22592</v>
          </cell>
          <cell r="C51">
            <v>22807</v>
          </cell>
        </row>
        <row r="52">
          <cell r="A52" t="str">
            <v>LEÓN</v>
          </cell>
          <cell r="B52">
            <v>26657</v>
          </cell>
          <cell r="C52">
            <v>27196</v>
          </cell>
        </row>
        <row r="53">
          <cell r="A53" t="str">
            <v>PALENCIA</v>
          </cell>
          <cell r="B53">
            <v>7694</v>
          </cell>
          <cell r="C53">
            <v>7793</v>
          </cell>
        </row>
        <row r="54">
          <cell r="A54" t="str">
            <v>SALAMANCA</v>
          </cell>
          <cell r="B54">
            <v>21639</v>
          </cell>
          <cell r="C54">
            <v>22235</v>
          </cell>
        </row>
        <row r="55">
          <cell r="A55" t="str">
            <v>SEGOVIA</v>
          </cell>
          <cell r="B55">
            <v>12202</v>
          </cell>
          <cell r="C55">
            <v>12513</v>
          </cell>
        </row>
        <row r="56">
          <cell r="A56" t="str">
            <v>SORIA</v>
          </cell>
          <cell r="B56">
            <v>12087</v>
          </cell>
          <cell r="C56">
            <v>12286</v>
          </cell>
        </row>
        <row r="57">
          <cell r="A57" t="str">
            <v>VALLADOLID</v>
          </cell>
          <cell r="B57">
            <v>11962</v>
          </cell>
          <cell r="C57">
            <v>12439</v>
          </cell>
        </row>
        <row r="58">
          <cell r="A58" t="str">
            <v>ZAMORA</v>
          </cell>
          <cell r="B58">
            <v>10299</v>
          </cell>
          <cell r="C58">
            <v>10455</v>
          </cell>
        </row>
      </sheetData>
      <sheetData sheetId="7">
        <row r="13">
          <cell r="A13" t="str">
            <v>ÁVILA</v>
          </cell>
          <cell r="E13">
            <v>7.8167115902964962E-2</v>
          </cell>
        </row>
        <row r="14">
          <cell r="A14" t="str">
            <v>BURGOS</v>
          </cell>
          <cell r="E14">
            <v>0.16442048517520216</v>
          </cell>
        </row>
        <row r="15">
          <cell r="A15" t="str">
            <v>LEÓN</v>
          </cell>
          <cell r="E15">
            <v>0.20592991913746631</v>
          </cell>
        </row>
        <row r="16">
          <cell r="A16" t="str">
            <v>PALENCIA</v>
          </cell>
          <cell r="E16">
            <v>6.7385444743935305E-2</v>
          </cell>
        </row>
        <row r="17">
          <cell r="A17" t="str">
            <v>SALAMANCA</v>
          </cell>
          <cell r="E17">
            <v>0.14609164420485174</v>
          </cell>
        </row>
        <row r="18">
          <cell r="A18" t="str">
            <v>SEGOVIA</v>
          </cell>
          <cell r="E18">
            <v>9.0026954177897578E-2</v>
          </cell>
        </row>
        <row r="19">
          <cell r="A19" t="str">
            <v>SORIA</v>
          </cell>
          <cell r="E19">
            <v>7.8706199460916448E-2</v>
          </cell>
        </row>
        <row r="20">
          <cell r="A20" t="str">
            <v>VALLADOLID</v>
          </cell>
          <cell r="E20">
            <v>0.10242587601078167</v>
          </cell>
        </row>
        <row r="21">
          <cell r="A21" t="str">
            <v>ZAMORA</v>
          </cell>
          <cell r="E21">
            <v>6.6846361185983832E-2</v>
          </cell>
        </row>
        <row r="35">
          <cell r="A35" t="str">
            <v>ÁVILA</v>
          </cell>
          <cell r="E35">
            <v>8.0731985189404734E-2</v>
          </cell>
        </row>
        <row r="36">
          <cell r="A36" t="str">
            <v>BURGOS</v>
          </cell>
          <cell r="E36">
            <v>0.15909997151808603</v>
          </cell>
        </row>
        <row r="37">
          <cell r="A37" t="str">
            <v>LEÓN</v>
          </cell>
          <cell r="E37">
            <v>0.18537453716889776</v>
          </cell>
        </row>
        <row r="38">
          <cell r="A38" t="str">
            <v>PALENCIA</v>
          </cell>
          <cell r="E38">
            <v>5.7248647109085733E-2</v>
          </cell>
        </row>
        <row r="39">
          <cell r="A39" t="str">
            <v>SALAMANCA</v>
          </cell>
          <cell r="E39">
            <v>0.17597550555397323</v>
          </cell>
        </row>
        <row r="40">
          <cell r="A40" t="str">
            <v>SEGOVIA</v>
          </cell>
          <cell r="E40">
            <v>9.1113642836798639E-2</v>
          </cell>
        </row>
        <row r="41">
          <cell r="A41" t="str">
            <v>SORIA</v>
          </cell>
          <cell r="E41">
            <v>6.2759897465109654E-2</v>
          </cell>
        </row>
        <row r="42">
          <cell r="A42" t="str">
            <v>VALLADOLID</v>
          </cell>
          <cell r="E42">
            <v>0.13138706921105098</v>
          </cell>
        </row>
        <row r="43">
          <cell r="A43" t="str">
            <v>ZAMORA</v>
          </cell>
          <cell r="E43">
            <v>5.6308743947593276E-2</v>
          </cell>
        </row>
        <row r="55">
          <cell r="B55">
            <v>40513</v>
          </cell>
          <cell r="C55">
            <v>40878</v>
          </cell>
        </row>
        <row r="56">
          <cell r="A56" t="str">
            <v>HOTELES DE 5*</v>
          </cell>
          <cell r="B56">
            <v>14</v>
          </cell>
          <cell r="C56">
            <v>15</v>
          </cell>
        </row>
        <row r="57">
          <cell r="A57" t="str">
            <v>HOTELES DE 4*</v>
          </cell>
          <cell r="B57">
            <v>126</v>
          </cell>
          <cell r="C57">
            <v>137</v>
          </cell>
        </row>
        <row r="58">
          <cell r="A58" t="str">
            <v>HOTELES DE 3*</v>
          </cell>
          <cell r="B58">
            <v>204</v>
          </cell>
          <cell r="C58">
            <v>215</v>
          </cell>
        </row>
        <row r="59">
          <cell r="A59" t="str">
            <v>HOTELES DE 2*</v>
          </cell>
          <cell r="B59">
            <v>194</v>
          </cell>
          <cell r="C59">
            <v>195</v>
          </cell>
        </row>
        <row r="60">
          <cell r="A60" t="str">
            <v>HOTELES DE 1*</v>
          </cell>
          <cell r="B60">
            <v>60</v>
          </cell>
          <cell r="C60">
            <v>62</v>
          </cell>
        </row>
        <row r="78">
          <cell r="B78">
            <v>1531</v>
          </cell>
          <cell r="C78">
            <v>1571</v>
          </cell>
        </row>
        <row r="79">
          <cell r="B79">
            <v>16673</v>
          </cell>
          <cell r="C79">
            <v>17913</v>
          </cell>
        </row>
        <row r="80">
          <cell r="B80">
            <v>15055</v>
          </cell>
          <cell r="C80">
            <v>15343</v>
          </cell>
        </row>
        <row r="81">
          <cell r="B81">
            <v>8333</v>
          </cell>
          <cell r="C81">
            <v>8218</v>
          </cell>
        </row>
        <row r="82">
          <cell r="B82">
            <v>2255</v>
          </cell>
          <cell r="C82">
            <v>2308</v>
          </cell>
        </row>
        <row r="103">
          <cell r="E103">
            <v>0.11764705882352941</v>
          </cell>
        </row>
        <row r="104">
          <cell r="E104">
            <v>0.15126050420168066</v>
          </cell>
        </row>
        <row r="105">
          <cell r="E105">
            <v>0.30252100840336132</v>
          </cell>
        </row>
        <row r="106">
          <cell r="E106">
            <v>4.2016806722689079E-2</v>
          </cell>
        </row>
        <row r="107">
          <cell r="E107">
            <v>0.16806722689075632</v>
          </cell>
        </row>
        <row r="108">
          <cell r="E108">
            <v>4.2016806722689079E-2</v>
          </cell>
        </row>
        <row r="109">
          <cell r="E109">
            <v>7.5630252100840331E-2</v>
          </cell>
        </row>
        <row r="110">
          <cell r="E110">
            <v>3.3613445378151259E-2</v>
          </cell>
        </row>
        <row r="111">
          <cell r="E111">
            <v>6.7226890756302518E-2</v>
          </cell>
        </row>
        <row r="125">
          <cell r="E125">
            <v>0.1563057564090525</v>
          </cell>
        </row>
        <row r="126">
          <cell r="E126">
            <v>0.1714480232885717</v>
          </cell>
        </row>
        <row r="127">
          <cell r="E127">
            <v>0.22088928537890881</v>
          </cell>
        </row>
        <row r="128">
          <cell r="E128">
            <v>3.6247534979810314E-2</v>
          </cell>
        </row>
        <row r="129">
          <cell r="E129">
            <v>0.12940182176730208</v>
          </cell>
        </row>
        <row r="130">
          <cell r="E130">
            <v>5.1648042069677907E-2</v>
          </cell>
        </row>
        <row r="131">
          <cell r="E131">
            <v>0.11184148746361161</v>
          </cell>
        </row>
        <row r="132">
          <cell r="E132">
            <v>3.0190628228002628E-2</v>
          </cell>
        </row>
        <row r="133">
          <cell r="E133">
            <v>9.2027420415062441E-2</v>
          </cell>
        </row>
        <row r="153">
          <cell r="A153" t="str">
            <v>1ª CATEGORÍA</v>
          </cell>
          <cell r="E153">
            <v>0.20168067226890757</v>
          </cell>
        </row>
        <row r="154">
          <cell r="A154" t="str">
            <v>2ª CATEGORÍA</v>
          </cell>
          <cell r="E154">
            <v>0.79831932773109249</v>
          </cell>
        </row>
        <row r="155">
          <cell r="A155" t="str">
            <v>LUJO</v>
          </cell>
          <cell r="E155">
            <v>0</v>
          </cell>
        </row>
        <row r="175">
          <cell r="A175" t="str">
            <v>1ª CATEGORÍA</v>
          </cell>
          <cell r="E175">
            <v>0.29075500046952768</v>
          </cell>
        </row>
        <row r="176">
          <cell r="A176" t="str">
            <v>2ª CATEGORÍA</v>
          </cell>
          <cell r="E176">
            <v>0.70924499953047238</v>
          </cell>
        </row>
        <row r="177">
          <cell r="A177" t="str">
            <v>LUJO</v>
          </cell>
          <cell r="E177">
            <v>0</v>
          </cell>
        </row>
        <row r="201">
          <cell r="B201">
            <v>40513</v>
          </cell>
          <cell r="C201">
            <v>40878</v>
          </cell>
        </row>
        <row r="202">
          <cell r="B202">
            <v>863</v>
          </cell>
          <cell r="C202">
            <v>908</v>
          </cell>
        </row>
        <row r="203">
          <cell r="B203">
            <v>404</v>
          </cell>
          <cell r="C203">
            <v>427</v>
          </cell>
        </row>
        <row r="204">
          <cell r="B204">
            <v>510</v>
          </cell>
          <cell r="C204">
            <v>533</v>
          </cell>
        </row>
        <row r="205">
          <cell r="B205">
            <v>244</v>
          </cell>
          <cell r="C205">
            <v>257</v>
          </cell>
        </row>
        <row r="206">
          <cell r="B206">
            <v>517</v>
          </cell>
          <cell r="C206">
            <v>540</v>
          </cell>
        </row>
        <row r="207">
          <cell r="B207">
            <v>394</v>
          </cell>
          <cell r="C207">
            <v>427</v>
          </cell>
        </row>
        <row r="208">
          <cell r="B208">
            <v>304</v>
          </cell>
          <cell r="C208">
            <v>325</v>
          </cell>
        </row>
        <row r="209">
          <cell r="B209">
            <v>177</v>
          </cell>
          <cell r="C209">
            <v>183</v>
          </cell>
        </row>
        <row r="210">
          <cell r="B210">
            <v>218</v>
          </cell>
          <cell r="C210">
            <v>232</v>
          </cell>
        </row>
        <row r="237">
          <cell r="B237">
            <v>6496</v>
          </cell>
          <cell r="C237">
            <v>6739</v>
          </cell>
        </row>
        <row r="238">
          <cell r="B238">
            <v>4135</v>
          </cell>
          <cell r="C238">
            <v>4332</v>
          </cell>
        </row>
        <row r="239">
          <cell r="B239">
            <v>4655</v>
          </cell>
          <cell r="C239">
            <v>4770</v>
          </cell>
        </row>
        <row r="240">
          <cell r="B240">
            <v>2101</v>
          </cell>
          <cell r="C240">
            <v>2229</v>
          </cell>
        </row>
        <row r="241">
          <cell r="B241">
            <v>4232</v>
          </cell>
          <cell r="C241">
            <v>4366</v>
          </cell>
        </row>
        <row r="242">
          <cell r="B242">
            <v>3661</v>
          </cell>
          <cell r="C242">
            <v>3915</v>
          </cell>
        </row>
        <row r="243">
          <cell r="B243">
            <v>2980</v>
          </cell>
          <cell r="C243">
            <v>3115</v>
          </cell>
        </row>
        <row r="244">
          <cell r="B244">
            <v>1841</v>
          </cell>
          <cell r="C244">
            <v>1927</v>
          </cell>
        </row>
        <row r="245">
          <cell r="B245">
            <v>2462</v>
          </cell>
          <cell r="C245">
            <v>2581</v>
          </cell>
        </row>
      </sheetData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40513</v>
          </cell>
          <cell r="C9">
            <v>40878</v>
          </cell>
        </row>
        <row r="10">
          <cell r="A10" t="str">
            <v>ÁVILA</v>
          </cell>
        </row>
        <row r="11">
          <cell r="A11" t="str">
            <v>BURGOS</v>
          </cell>
        </row>
        <row r="12">
          <cell r="A12" t="str">
            <v>LEÓN</v>
          </cell>
        </row>
        <row r="13">
          <cell r="A13" t="str">
            <v>PALENCIA</v>
          </cell>
        </row>
        <row r="14">
          <cell r="A14" t="str">
            <v>SALAMANCA</v>
          </cell>
        </row>
        <row r="15">
          <cell r="A15" t="str">
            <v>SEGOVIA</v>
          </cell>
        </row>
        <row r="16">
          <cell r="A16" t="str">
            <v>SORIA</v>
          </cell>
        </row>
        <row r="17">
          <cell r="A17" t="str">
            <v>VALLADOLID</v>
          </cell>
        </row>
        <row r="18">
          <cell r="A18" t="str">
            <v>ZAMORA</v>
          </cell>
        </row>
      </sheetData>
      <sheetData sheetId="7">
        <row r="268">
          <cell r="B268" t="str">
            <v>C.R.A.C.</v>
          </cell>
          <cell r="C268" t="str">
            <v>C.R.A.</v>
          </cell>
          <cell r="D268" t="str">
            <v>POSADAS</v>
          </cell>
          <cell r="E268" t="str">
            <v>C.T.R.</v>
          </cell>
        </row>
        <row r="269">
          <cell r="A269" t="str">
            <v>ÁVILA</v>
          </cell>
          <cell r="B269">
            <v>19</v>
          </cell>
          <cell r="C269">
            <v>804</v>
          </cell>
          <cell r="D269">
            <v>27</v>
          </cell>
          <cell r="E269">
            <v>58</v>
          </cell>
        </row>
        <row r="270">
          <cell r="A270" t="str">
            <v>BURGOS</v>
          </cell>
          <cell r="B270">
            <v>63</v>
          </cell>
          <cell r="C270">
            <v>258</v>
          </cell>
          <cell r="D270">
            <v>20</v>
          </cell>
          <cell r="E270">
            <v>86</v>
          </cell>
        </row>
        <row r="271">
          <cell r="A271" t="str">
            <v>LEÓN</v>
          </cell>
          <cell r="B271">
            <v>57</v>
          </cell>
          <cell r="C271">
            <v>346</v>
          </cell>
          <cell r="D271">
            <v>8</v>
          </cell>
          <cell r="E271">
            <v>122</v>
          </cell>
        </row>
        <row r="272">
          <cell r="A272" t="str">
            <v>PALENCIA</v>
          </cell>
          <cell r="B272">
            <v>10</v>
          </cell>
          <cell r="C272">
            <v>208</v>
          </cell>
          <cell r="D272">
            <v>7</v>
          </cell>
          <cell r="E272">
            <v>32</v>
          </cell>
        </row>
        <row r="273">
          <cell r="A273" t="str">
            <v>SALAMANCA</v>
          </cell>
          <cell r="B273">
            <v>26</v>
          </cell>
          <cell r="C273">
            <v>447</v>
          </cell>
          <cell r="D273">
            <v>10</v>
          </cell>
          <cell r="E273">
            <v>57</v>
          </cell>
        </row>
        <row r="274">
          <cell r="A274" t="str">
            <v>SEGOVIA</v>
          </cell>
          <cell r="B274">
            <v>29</v>
          </cell>
          <cell r="C274">
            <v>322</v>
          </cell>
          <cell r="D274">
            <v>25</v>
          </cell>
          <cell r="E274">
            <v>51</v>
          </cell>
        </row>
        <row r="275">
          <cell r="A275" t="str">
            <v>SORIA</v>
          </cell>
          <cell r="B275">
            <v>42</v>
          </cell>
          <cell r="C275">
            <v>232</v>
          </cell>
          <cell r="D275">
            <v>15</v>
          </cell>
          <cell r="E275">
            <v>36</v>
          </cell>
        </row>
        <row r="276">
          <cell r="A276" t="str">
            <v>VALLADOLID</v>
          </cell>
          <cell r="B276">
            <v>8</v>
          </cell>
          <cell r="C276">
            <v>128</v>
          </cell>
          <cell r="D276">
            <v>14</v>
          </cell>
          <cell r="E276">
            <v>33</v>
          </cell>
        </row>
        <row r="277">
          <cell r="A277" t="str">
            <v>ZAMORA</v>
          </cell>
          <cell r="B277">
            <v>19</v>
          </cell>
          <cell r="C277">
            <v>134</v>
          </cell>
          <cell r="D277">
            <v>17</v>
          </cell>
          <cell r="E277">
            <v>62</v>
          </cell>
        </row>
        <row r="279">
          <cell r="B279">
            <v>7.1242171189979123E-2</v>
          </cell>
          <cell r="C279">
            <v>0.75130480167014613</v>
          </cell>
          <cell r="D279">
            <v>3.7317327766179541E-2</v>
          </cell>
          <cell r="E279">
            <v>0.14013569937369519</v>
          </cell>
        </row>
        <row r="303">
          <cell r="B303" t="str">
            <v>C.R.A.C.</v>
          </cell>
          <cell r="C303" t="str">
            <v>C.R.A.</v>
          </cell>
          <cell r="D303" t="str">
            <v>POSADAS</v>
          </cell>
          <cell r="E303" t="str">
            <v>C.T.R.</v>
          </cell>
        </row>
        <row r="304">
          <cell r="A304" t="str">
            <v>ÁVILA</v>
          </cell>
          <cell r="B304">
            <v>167</v>
          </cell>
          <cell r="C304">
            <v>4786</v>
          </cell>
          <cell r="D304">
            <v>462</v>
          </cell>
          <cell r="E304">
            <v>1324</v>
          </cell>
        </row>
        <row r="305">
          <cell r="A305" t="str">
            <v>BURGOS</v>
          </cell>
          <cell r="B305">
            <v>479</v>
          </cell>
          <cell r="C305">
            <v>1923</v>
          </cell>
          <cell r="D305">
            <v>394</v>
          </cell>
          <cell r="E305">
            <v>1536</v>
          </cell>
        </row>
        <row r="306">
          <cell r="A306" t="str">
            <v>LEÓN</v>
          </cell>
          <cell r="B306">
            <v>437</v>
          </cell>
          <cell r="C306">
            <v>1841</v>
          </cell>
          <cell r="D306">
            <v>163</v>
          </cell>
          <cell r="E306">
            <v>2329</v>
          </cell>
        </row>
        <row r="307">
          <cell r="A307" t="str">
            <v>PALENCIA</v>
          </cell>
          <cell r="B307">
            <v>79</v>
          </cell>
          <cell r="C307">
            <v>1356</v>
          </cell>
          <cell r="D307">
            <v>239</v>
          </cell>
          <cell r="E307">
            <v>555</v>
          </cell>
        </row>
        <row r="308">
          <cell r="A308" t="str">
            <v>SALAMANCA</v>
          </cell>
          <cell r="B308">
            <v>177</v>
          </cell>
          <cell r="C308">
            <v>2737</v>
          </cell>
          <cell r="D308">
            <v>275</v>
          </cell>
          <cell r="E308">
            <v>1177</v>
          </cell>
        </row>
        <row r="309">
          <cell r="A309" t="str">
            <v>SEGOVIA</v>
          </cell>
          <cell r="B309">
            <v>239</v>
          </cell>
          <cell r="C309">
            <v>2127</v>
          </cell>
          <cell r="D309">
            <v>512</v>
          </cell>
          <cell r="E309">
            <v>1037</v>
          </cell>
        </row>
        <row r="310">
          <cell r="A310" t="str">
            <v>SORIA</v>
          </cell>
          <cell r="B310">
            <v>367</v>
          </cell>
          <cell r="C310">
            <v>1683</v>
          </cell>
          <cell r="D310">
            <v>327</v>
          </cell>
          <cell r="E310">
            <v>738</v>
          </cell>
        </row>
        <row r="311">
          <cell r="A311" t="str">
            <v>VALLADOLID</v>
          </cell>
          <cell r="B311">
            <v>63</v>
          </cell>
          <cell r="C311">
            <v>926</v>
          </cell>
          <cell r="D311">
            <v>289</v>
          </cell>
          <cell r="E311">
            <v>649</v>
          </cell>
        </row>
        <row r="312">
          <cell r="A312" t="str">
            <v>ZAMORA</v>
          </cell>
          <cell r="B312">
            <v>132</v>
          </cell>
          <cell r="C312">
            <v>849</v>
          </cell>
          <cell r="D312">
            <v>337</v>
          </cell>
          <cell r="E312">
            <v>1263</v>
          </cell>
        </row>
        <row r="314">
          <cell r="B314">
            <v>6.2989344793077065E-2</v>
          </cell>
          <cell r="C314">
            <v>0.53652793312533109</v>
          </cell>
          <cell r="D314">
            <v>8.8243951256843464E-2</v>
          </cell>
          <cell r="E314">
            <v>0.31223877082474832</v>
          </cell>
        </row>
      </sheetData>
      <sheetData sheetId="8">
        <row r="10">
          <cell r="B10">
            <v>496</v>
          </cell>
          <cell r="C10">
            <v>508</v>
          </cell>
        </row>
        <row r="11">
          <cell r="B11">
            <v>700</v>
          </cell>
          <cell r="C11">
            <v>711</v>
          </cell>
        </row>
        <row r="12">
          <cell r="B12">
            <v>996</v>
          </cell>
          <cell r="C12">
            <v>1043</v>
          </cell>
        </row>
        <row r="13">
          <cell r="B13">
            <v>291</v>
          </cell>
          <cell r="C13">
            <v>294</v>
          </cell>
        </row>
        <row r="14">
          <cell r="B14">
            <v>547</v>
          </cell>
          <cell r="C14">
            <v>565</v>
          </cell>
        </row>
        <row r="15">
          <cell r="B15">
            <v>496</v>
          </cell>
          <cell r="C15">
            <v>504</v>
          </cell>
        </row>
        <row r="16">
          <cell r="B16">
            <v>294</v>
          </cell>
          <cell r="C16">
            <v>301</v>
          </cell>
        </row>
        <row r="17">
          <cell r="B17">
            <v>736</v>
          </cell>
          <cell r="C17">
            <v>765</v>
          </cell>
        </row>
        <row r="18">
          <cell r="B18">
            <v>293</v>
          </cell>
          <cell r="C18">
            <v>328</v>
          </cell>
        </row>
        <row r="52">
          <cell r="A52" t="str">
            <v>ÁVILA</v>
          </cell>
          <cell r="E52">
            <v>0.11329289467156742</v>
          </cell>
        </row>
        <row r="53">
          <cell r="A53" t="str">
            <v>BURGOS</v>
          </cell>
          <cell r="E53">
            <v>0.13566419374478544</v>
          </cell>
        </row>
        <row r="54">
          <cell r="A54" t="str">
            <v>LEÓN</v>
          </cell>
          <cell r="E54">
            <v>0.16635172615960495</v>
          </cell>
        </row>
        <row r="55">
          <cell r="A55" t="str">
            <v>PALENCIA</v>
          </cell>
          <cell r="E55">
            <v>6.5019054276501231E-2</v>
          </cell>
        </row>
        <row r="56">
          <cell r="A56" t="str">
            <v>SALAMANCA</v>
          </cell>
          <cell r="E56">
            <v>0.10437008140347713</v>
          </cell>
        </row>
        <row r="57">
          <cell r="A57" t="str">
            <v>SEGOVIA</v>
          </cell>
          <cell r="E57">
            <v>0.12025616163438338</v>
          </cell>
        </row>
        <row r="58">
          <cell r="A58" t="str">
            <v>SORIA</v>
          </cell>
          <cell r="E58">
            <v>5.2028322096195907E-2</v>
          </cell>
        </row>
        <row r="59">
          <cell r="A59" t="str">
            <v>VALLADOLID</v>
          </cell>
          <cell r="E59">
            <v>0.17843146097819468</v>
          </cell>
        </row>
        <row r="60">
          <cell r="A60" t="str">
            <v>ZAMORA</v>
          </cell>
          <cell r="E60">
            <v>6.4586105035289873E-2</v>
          </cell>
        </row>
      </sheetData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67289</v>
          </cell>
          <cell r="C14" t="str">
            <v>HOSTELERÍA 2010</v>
          </cell>
          <cell r="G14">
            <v>1526</v>
          </cell>
          <cell r="H14" t="str">
            <v>AGENCIAS DE VIAJES 2010</v>
          </cell>
        </row>
        <row r="15">
          <cell r="B15">
            <v>66230</v>
          </cell>
          <cell r="C15" t="str">
            <v>HOSTELERÍA 2011</v>
          </cell>
          <cell r="G15">
            <v>1521</v>
          </cell>
          <cell r="H15" t="str">
            <v>AGENCIAS DE VIAJES 2011</v>
          </cell>
        </row>
      </sheetData>
      <sheetData sheetId="10">
        <row r="23">
          <cell r="B23" t="str">
            <v>HOSTELERÍA 2010</v>
          </cell>
          <cell r="C23" t="str">
            <v>HOSTELERÍA 2011</v>
          </cell>
        </row>
        <row r="24">
          <cell r="A24" t="str">
            <v>ÁVILA</v>
          </cell>
          <cell r="B24">
            <v>4851</v>
          </cell>
          <cell r="C24">
            <v>4709</v>
          </cell>
        </row>
        <row r="25">
          <cell r="A25" t="str">
            <v>BURGOS</v>
          </cell>
          <cell r="B25">
            <v>9974</v>
          </cell>
          <cell r="C25">
            <v>9990</v>
          </cell>
        </row>
        <row r="26">
          <cell r="A26" t="str">
            <v>LEÓN</v>
          </cell>
          <cell r="B26">
            <v>12939</v>
          </cell>
          <cell r="C26">
            <v>12598</v>
          </cell>
        </row>
        <row r="27">
          <cell r="A27" t="str">
            <v>PALENCIA</v>
          </cell>
          <cell r="B27">
            <v>4219</v>
          </cell>
          <cell r="C27">
            <v>4157</v>
          </cell>
        </row>
        <row r="28">
          <cell r="A28" t="str">
            <v>SALAMANCA</v>
          </cell>
          <cell r="B28">
            <v>9610</v>
          </cell>
          <cell r="C28">
            <v>9435</v>
          </cell>
        </row>
        <row r="29">
          <cell r="A29" t="str">
            <v>SEGOVIA</v>
          </cell>
          <cell r="B29">
            <v>5286</v>
          </cell>
          <cell r="C29">
            <v>5134</v>
          </cell>
        </row>
        <row r="30">
          <cell r="A30" t="str">
            <v>SORIA</v>
          </cell>
          <cell r="B30">
            <v>2685</v>
          </cell>
          <cell r="C30">
            <v>2654</v>
          </cell>
        </row>
        <row r="31">
          <cell r="A31" t="str">
            <v>VALLADOLID</v>
          </cell>
          <cell r="B31">
            <v>13193</v>
          </cell>
          <cell r="C31">
            <v>13116</v>
          </cell>
        </row>
        <row r="32">
          <cell r="A32" t="str">
            <v>ZAMORA</v>
          </cell>
          <cell r="B32">
            <v>4532</v>
          </cell>
          <cell r="C32">
            <v>4437</v>
          </cell>
        </row>
        <row r="57">
          <cell r="B57" t="str">
            <v>AGENCIAS DE VIAJES 2010</v>
          </cell>
          <cell r="C57" t="str">
            <v>AGENCIAS DE VIAJES 2011</v>
          </cell>
        </row>
        <row r="58">
          <cell r="A58" t="str">
            <v>ÁVILA</v>
          </cell>
          <cell r="B58">
            <v>80</v>
          </cell>
          <cell r="C58">
            <v>78</v>
          </cell>
        </row>
        <row r="59">
          <cell r="A59" t="str">
            <v>BURGOS</v>
          </cell>
          <cell r="B59">
            <v>292</v>
          </cell>
          <cell r="C59">
            <v>305</v>
          </cell>
        </row>
        <row r="60">
          <cell r="A60" t="str">
            <v>LEÓN</v>
          </cell>
          <cell r="B60">
            <v>215</v>
          </cell>
          <cell r="C60">
            <v>208</v>
          </cell>
        </row>
        <row r="61">
          <cell r="A61" t="str">
            <v>PALENCIA</v>
          </cell>
          <cell r="B61">
            <v>93</v>
          </cell>
          <cell r="C61">
            <v>84</v>
          </cell>
        </row>
        <row r="62">
          <cell r="A62" t="str">
            <v>SALAMANCA</v>
          </cell>
          <cell r="B62">
            <v>198</v>
          </cell>
          <cell r="C62">
            <v>191</v>
          </cell>
        </row>
        <row r="63">
          <cell r="A63" t="str">
            <v>SEGOVIA</v>
          </cell>
          <cell r="B63">
            <v>101</v>
          </cell>
          <cell r="C63">
            <v>109</v>
          </cell>
        </row>
        <row r="64">
          <cell r="A64" t="str">
            <v>SORIA</v>
          </cell>
          <cell r="B64">
            <v>46</v>
          </cell>
          <cell r="C64">
            <v>44</v>
          </cell>
        </row>
        <row r="65">
          <cell r="A65" t="str">
            <v>VALLADOLID</v>
          </cell>
          <cell r="B65">
            <v>416</v>
          </cell>
          <cell r="C65">
            <v>416</v>
          </cell>
        </row>
        <row r="66">
          <cell r="A66" t="str">
            <v>ZAMORA</v>
          </cell>
          <cell r="B66">
            <v>85</v>
          </cell>
          <cell r="C66">
            <v>86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EMPLEO"/>
      <sheetName val="11.- EMPLEO X PROV."/>
    </sheetNames>
    <sheetDataSet>
      <sheetData sheetId="0"/>
      <sheetData sheetId="1"/>
      <sheetData sheetId="2"/>
      <sheetData sheetId="3"/>
      <sheetData sheetId="4">
        <row r="139">
          <cell r="B139" t="str">
            <v>HOTELES</v>
          </cell>
          <cell r="C139" t="str">
            <v>HOSTALES</v>
          </cell>
          <cell r="D139" t="str">
            <v>PENSIONES</v>
          </cell>
          <cell r="E139" t="str">
            <v>CAMPAMENTOS</v>
          </cell>
          <cell r="F139" t="str">
            <v>ALOJ. TURISMO RURAL</v>
          </cell>
          <cell r="G139" t="str">
            <v>TOTAL ALOJAMIENTOS</v>
          </cell>
        </row>
        <row r="140">
          <cell r="A140" t="str">
            <v>Madrid (Comunidad de)</v>
          </cell>
          <cell r="B140">
            <v>0.27060000000000001</v>
          </cell>
          <cell r="C140">
            <v>0.2195</v>
          </cell>
          <cell r="D140">
            <v>0.1827</v>
          </cell>
          <cell r="E140">
            <v>0.27900000000000003</v>
          </cell>
          <cell r="F140">
            <v>0.49559999999999998</v>
          </cell>
          <cell r="G140">
            <v>0.28070000000000001</v>
          </cell>
        </row>
        <row r="141">
          <cell r="A141" t="str">
            <v>Castilla y León</v>
          </cell>
          <cell r="B141">
            <v>0.14879999999999999</v>
          </cell>
          <cell r="C141">
            <v>0.23480000000000001</v>
          </cell>
          <cell r="D141">
            <v>0.31979999999999997</v>
          </cell>
          <cell r="E141">
            <v>0.1898</v>
          </cell>
          <cell r="F141">
            <v>0.15740000000000001</v>
          </cell>
          <cell r="G141">
            <v>0.16139999999999999</v>
          </cell>
        </row>
        <row r="142">
          <cell r="A142" t="str">
            <v>Cataluña</v>
          </cell>
          <cell r="B142">
            <v>8.0399999999999999E-2</v>
          </cell>
          <cell r="C142">
            <v>6.5500000000000003E-2</v>
          </cell>
          <cell r="D142">
            <v>5.0599999999999999E-2</v>
          </cell>
          <cell r="E142">
            <v>3.9199999999999999E-2</v>
          </cell>
          <cell r="F142">
            <v>0.04</v>
          </cell>
          <cell r="G142">
            <v>7.3599999999999999E-2</v>
          </cell>
        </row>
        <row r="143">
          <cell r="A143" t="str">
            <v>Andalucía</v>
          </cell>
          <cell r="B143">
            <v>7.7399999999999997E-2</v>
          </cell>
          <cell r="C143">
            <v>5.0500000000000003E-2</v>
          </cell>
          <cell r="D143">
            <v>5.9200000000000003E-2</v>
          </cell>
          <cell r="E143">
            <v>2.9399999999999999E-2</v>
          </cell>
          <cell r="F143">
            <v>2.93E-2</v>
          </cell>
          <cell r="G143">
            <v>6.88E-2</v>
          </cell>
        </row>
        <row r="144">
          <cell r="A144" t="str">
            <v>País Vasco</v>
          </cell>
          <cell r="B144">
            <v>6.6299999999999998E-2</v>
          </cell>
          <cell r="C144">
            <v>6.7900000000000002E-2</v>
          </cell>
          <cell r="D144">
            <v>6.4100000000000004E-2</v>
          </cell>
          <cell r="E144">
            <v>9.4200000000000006E-2</v>
          </cell>
          <cell r="F144">
            <v>7.3899999999999993E-2</v>
          </cell>
          <cell r="G144">
            <v>6.8500000000000005E-2</v>
          </cell>
        </row>
        <row r="145">
          <cell r="A145" t="str">
            <v>Galicia</v>
          </cell>
          <cell r="B145">
            <v>7.1499999999999994E-2</v>
          </cell>
          <cell r="C145">
            <v>8.9399999999999993E-2</v>
          </cell>
          <cell r="D145">
            <v>8.4900000000000003E-2</v>
          </cell>
          <cell r="E145">
            <v>2.24E-2</v>
          </cell>
          <cell r="F145">
            <v>3.95E-2</v>
          </cell>
          <cell r="G145">
            <v>6.8400000000000002E-2</v>
          </cell>
        </row>
        <row r="146">
          <cell r="A146" t="str">
            <v>Asturias (Principado de)</v>
          </cell>
          <cell r="B146">
            <v>5.0200000000000002E-2</v>
          </cell>
          <cell r="C146">
            <v>6.4699999999999994E-2</v>
          </cell>
          <cell r="D146">
            <v>5.1400000000000001E-2</v>
          </cell>
          <cell r="E146">
            <v>0.18029999999999999</v>
          </cell>
          <cell r="F146">
            <v>2.8000000000000001E-2</v>
          </cell>
          <cell r="G146">
            <v>5.7299999999999997E-2</v>
          </cell>
        </row>
        <row r="147">
          <cell r="A147" t="str">
            <v>Comunidad Valenciana</v>
          </cell>
          <cell r="B147">
            <v>5.0999999999999997E-2</v>
          </cell>
          <cell r="C147">
            <v>3.49E-2</v>
          </cell>
          <cell r="D147">
            <v>3.8199999999999998E-2</v>
          </cell>
          <cell r="E147">
            <v>2.4899999999999999E-2</v>
          </cell>
          <cell r="F147">
            <v>2.6499999999999999E-2</v>
          </cell>
          <cell r="G147">
            <v>4.6199999999999998E-2</v>
          </cell>
        </row>
        <row r="148">
          <cell r="A148" t="str">
            <v>Castilla - La Mancha</v>
          </cell>
          <cell r="B148">
            <v>3.8800000000000001E-2</v>
          </cell>
          <cell r="C148">
            <v>3.9899999999999998E-2</v>
          </cell>
          <cell r="D148">
            <v>3.0200000000000001E-2</v>
          </cell>
          <cell r="E148">
            <v>4.3799999999999999E-2</v>
          </cell>
          <cell r="F148">
            <v>3.1399999999999997E-2</v>
          </cell>
          <cell r="G148">
            <v>3.8600000000000002E-2</v>
          </cell>
        </row>
        <row r="149">
          <cell r="A149" t="str">
            <v>Cantabria</v>
          </cell>
          <cell r="B149">
            <v>3.0200000000000001E-2</v>
          </cell>
          <cell r="C149">
            <v>3.5499999999999997E-2</v>
          </cell>
          <cell r="D149">
            <v>2.8000000000000001E-2</v>
          </cell>
          <cell r="E149">
            <v>2.1899999999999999E-2</v>
          </cell>
          <cell r="F149">
            <v>1.6799999999999999E-2</v>
          </cell>
          <cell r="G149">
            <v>2.93E-2</v>
          </cell>
        </row>
        <row r="150">
          <cell r="A150" t="str">
            <v>Aragón</v>
          </cell>
          <cell r="B150">
            <v>2.29E-2</v>
          </cell>
          <cell r="C150">
            <v>2.3800000000000002E-2</v>
          </cell>
          <cell r="D150">
            <v>2.29E-2</v>
          </cell>
          <cell r="E150">
            <v>1.9900000000000001E-2</v>
          </cell>
          <cell r="F150">
            <v>1.2200000000000001E-2</v>
          </cell>
          <cell r="G150">
            <v>2.2100000000000002E-2</v>
          </cell>
        </row>
        <row r="151">
          <cell r="A151" t="str">
            <v>Extremadura</v>
          </cell>
          <cell r="B151">
            <v>2.4E-2</v>
          </cell>
          <cell r="C151">
            <v>1.95E-2</v>
          </cell>
          <cell r="D151">
            <v>1.9400000000000001E-2</v>
          </cell>
          <cell r="E151">
            <v>8.0999999999999996E-3</v>
          </cell>
          <cell r="F151">
            <v>1.47E-2</v>
          </cell>
          <cell r="G151">
            <v>2.2100000000000002E-2</v>
          </cell>
        </row>
        <row r="152">
          <cell r="A152" t="str">
            <v>Navarra (Comunidad Foral de)</v>
          </cell>
          <cell r="B152">
            <v>1.67E-2</v>
          </cell>
          <cell r="C152">
            <v>1.6E-2</v>
          </cell>
          <cell r="D152">
            <v>8.5000000000000006E-3</v>
          </cell>
          <cell r="E152">
            <v>1.9300000000000001E-2</v>
          </cell>
          <cell r="F152">
            <v>9.7999999999999997E-3</v>
          </cell>
          <cell r="G152">
            <v>1.6199999999999999E-2</v>
          </cell>
        </row>
        <row r="153">
          <cell r="A153" t="str">
            <v>Murcia (Región de)</v>
          </cell>
          <cell r="B153">
            <v>1.4999999999999999E-2</v>
          </cell>
          <cell r="C153">
            <v>8.3999999999999995E-3</v>
          </cell>
          <cell r="D153">
            <v>6.4999999999999997E-3</v>
          </cell>
          <cell r="E153">
            <v>8.3999999999999995E-3</v>
          </cell>
          <cell r="F153">
            <v>7.0000000000000001E-3</v>
          </cell>
          <cell r="G153">
            <v>1.34E-2</v>
          </cell>
        </row>
        <row r="154">
          <cell r="A154" t="str">
            <v>Rioja (La)</v>
          </cell>
          <cell r="B154">
            <v>1.17E-2</v>
          </cell>
          <cell r="C154">
            <v>1.0999999999999999E-2</v>
          </cell>
          <cell r="D154">
            <v>1.5699999999999999E-2</v>
          </cell>
          <cell r="E154">
            <v>1.12E-2</v>
          </cell>
          <cell r="F154">
            <v>8.3999999999999995E-3</v>
          </cell>
          <cell r="G154">
            <v>1.14E-2</v>
          </cell>
        </row>
        <row r="155">
          <cell r="A155" t="str">
            <v>Canarias</v>
          </cell>
          <cell r="B155">
            <v>1.18E-2</v>
          </cell>
          <cell r="C155">
            <v>9.9000000000000008E-3</v>
          </cell>
          <cell r="D155">
            <v>8.8999999999999999E-3</v>
          </cell>
          <cell r="E155">
            <v>3.8999999999999998E-3</v>
          </cell>
          <cell r="F155">
            <v>4.1999999999999997E-3</v>
          </cell>
          <cell r="G155">
            <v>1.0699999999999999E-2</v>
          </cell>
        </row>
        <row r="156">
          <cell r="A156" t="str">
            <v>Baleares (Islas)</v>
          </cell>
          <cell r="B156">
            <v>1.0200000000000001E-2</v>
          </cell>
          <cell r="C156">
            <v>7.0000000000000001E-3</v>
          </cell>
          <cell r="D156">
            <v>7.9000000000000008E-3</v>
          </cell>
          <cell r="E156">
            <v>3.3E-3</v>
          </cell>
          <cell r="F156">
            <v>4.1000000000000003E-3</v>
          </cell>
          <cell r="G156">
            <v>8.9999999999999993E-3</v>
          </cell>
        </row>
        <row r="157">
          <cell r="A157" t="str">
            <v>Ceuta</v>
          </cell>
          <cell r="B157">
            <v>1.5E-3</v>
          </cell>
          <cell r="C157">
            <v>1E-3</v>
          </cell>
          <cell r="D157">
            <v>5.0000000000000001E-4</v>
          </cell>
          <cell r="E157">
            <v>5.9999999999999995E-4</v>
          </cell>
          <cell r="F157">
            <v>2.0000000000000001E-4</v>
          </cell>
          <cell r="G157">
            <v>1.2999999999999999E-3</v>
          </cell>
        </row>
        <row r="158">
          <cell r="A158" t="str">
            <v>Melilla</v>
          </cell>
          <cell r="B158">
            <v>1.1000000000000001E-3</v>
          </cell>
          <cell r="C158">
            <v>6.9999999999999999E-4</v>
          </cell>
          <cell r="D158">
            <v>5.9999999999999995E-4</v>
          </cell>
          <cell r="E158">
            <v>4.0000000000000002E-4</v>
          </cell>
          <cell r="F158">
            <v>8.0000000000000004E-4</v>
          </cell>
          <cell r="G158">
            <v>1E-3</v>
          </cell>
        </row>
      </sheetData>
      <sheetData sheetId="5"/>
      <sheetData sheetId="6"/>
      <sheetData sheetId="7"/>
      <sheetData sheetId="8"/>
      <sheetData sheetId="9">
        <row r="13">
          <cell r="B13" t="str">
            <v>TOTAL</v>
          </cell>
          <cell r="G13" t="str">
            <v>TOTAL</v>
          </cell>
        </row>
        <row r="14">
          <cell r="B14">
            <v>66230</v>
          </cell>
          <cell r="C14" t="str">
            <v>HOSTELERÍA 2011</v>
          </cell>
          <cell r="G14">
            <v>1521</v>
          </cell>
          <cell r="H14" t="str">
            <v>AGENCIAS DE VIAJES 2011</v>
          </cell>
        </row>
        <row r="15">
          <cell r="B15">
            <v>64416</v>
          </cell>
          <cell r="C15" t="str">
            <v>HOSTELERÍA 2012</v>
          </cell>
          <cell r="G15">
            <v>1386</v>
          </cell>
          <cell r="H15" t="str">
            <v>AGENCIAS DE VIAJES 2012</v>
          </cell>
        </row>
      </sheetData>
      <sheetData sheetId="10">
        <row r="27">
          <cell r="B27" t="str">
            <v>HOSTELERÍA 2011</v>
          </cell>
          <cell r="C27" t="str">
            <v>HOSTELERÍA 2012</v>
          </cell>
        </row>
        <row r="28">
          <cell r="A28" t="str">
            <v>ÁVILA</v>
          </cell>
          <cell r="B28">
            <v>4709</v>
          </cell>
          <cell r="C28">
            <v>4414</v>
          </cell>
        </row>
        <row r="29">
          <cell r="A29" t="str">
            <v>BURGOS</v>
          </cell>
          <cell r="B29">
            <v>9989</v>
          </cell>
          <cell r="C29">
            <v>9722</v>
          </cell>
        </row>
        <row r="30">
          <cell r="A30" t="str">
            <v>LEÓN</v>
          </cell>
          <cell r="B30">
            <v>12597</v>
          </cell>
          <cell r="C30">
            <v>12261</v>
          </cell>
        </row>
        <row r="31">
          <cell r="A31" t="str">
            <v>PALENCIA</v>
          </cell>
          <cell r="B31">
            <v>4157</v>
          </cell>
          <cell r="C31">
            <v>4039</v>
          </cell>
        </row>
        <row r="32">
          <cell r="A32" t="str">
            <v>SALAMANCA</v>
          </cell>
          <cell r="B32">
            <v>9434</v>
          </cell>
          <cell r="C32">
            <v>9166</v>
          </cell>
        </row>
        <row r="33">
          <cell r="A33" t="str">
            <v>SEGOVIA</v>
          </cell>
          <cell r="B33">
            <v>5133</v>
          </cell>
          <cell r="C33">
            <v>5079</v>
          </cell>
        </row>
        <row r="34">
          <cell r="A34" t="str">
            <v>SORIA</v>
          </cell>
          <cell r="B34">
            <v>2654</v>
          </cell>
          <cell r="C34">
            <v>2549</v>
          </cell>
        </row>
        <row r="35">
          <cell r="A35" t="str">
            <v>VALLADOLID</v>
          </cell>
          <cell r="B35">
            <v>13115</v>
          </cell>
          <cell r="C35">
            <v>12892</v>
          </cell>
        </row>
        <row r="36">
          <cell r="A36" t="str">
            <v>ZAMORA</v>
          </cell>
          <cell r="B36">
            <v>4436</v>
          </cell>
          <cell r="C36">
            <v>4285</v>
          </cell>
        </row>
        <row r="60">
          <cell r="B60" t="str">
            <v>AGENCIAS DE VIAJES 2011</v>
          </cell>
          <cell r="C60" t="str">
            <v>AGENCIAS DE VIAJES 2012</v>
          </cell>
        </row>
        <row r="61">
          <cell r="A61" t="str">
            <v>ÁVILA</v>
          </cell>
          <cell r="B61">
            <v>78</v>
          </cell>
          <cell r="C61">
            <v>73</v>
          </cell>
        </row>
        <row r="62">
          <cell r="A62" t="str">
            <v>BURGOS</v>
          </cell>
          <cell r="B62">
            <v>305</v>
          </cell>
          <cell r="C62">
            <v>260</v>
          </cell>
        </row>
        <row r="63">
          <cell r="A63" t="str">
            <v>LEÓN</v>
          </cell>
          <cell r="B63">
            <v>208</v>
          </cell>
          <cell r="C63">
            <v>186</v>
          </cell>
        </row>
        <row r="64">
          <cell r="A64" t="str">
            <v>PALENCIA</v>
          </cell>
          <cell r="B64">
            <v>84</v>
          </cell>
          <cell r="C64">
            <v>76</v>
          </cell>
        </row>
        <row r="65">
          <cell r="A65" t="str">
            <v>SALAMANCA</v>
          </cell>
          <cell r="B65">
            <v>191</v>
          </cell>
          <cell r="C65">
            <v>191</v>
          </cell>
        </row>
        <row r="66">
          <cell r="A66" t="str">
            <v>SEGOVIA</v>
          </cell>
          <cell r="B66">
            <v>109</v>
          </cell>
          <cell r="C66">
            <v>141</v>
          </cell>
        </row>
        <row r="67">
          <cell r="A67" t="str">
            <v>SORIA</v>
          </cell>
          <cell r="B67">
            <v>44</v>
          </cell>
          <cell r="C67">
            <v>44</v>
          </cell>
        </row>
        <row r="68">
          <cell r="A68" t="str">
            <v>VALLADOLID</v>
          </cell>
          <cell r="B68">
            <v>416</v>
          </cell>
          <cell r="C68">
            <v>339</v>
          </cell>
        </row>
        <row r="69">
          <cell r="A69" t="str">
            <v>ZAMORA</v>
          </cell>
          <cell r="B69">
            <v>86</v>
          </cell>
          <cell r="C69">
            <v>76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EMPLEO"/>
      <sheetName val="EMPLEO X PROV."/>
    </sheetNames>
    <sheetDataSet>
      <sheetData sheetId="0"/>
      <sheetData sheetId="1"/>
      <sheetData sheetId="2"/>
      <sheetData sheetId="3"/>
      <sheetData sheetId="4">
        <row r="203">
          <cell r="B203" t="str">
            <v>HOTELES</v>
          </cell>
          <cell r="C203" t="str">
            <v>HOSTALES</v>
          </cell>
          <cell r="D203" t="str">
            <v>PENSIONES</v>
          </cell>
          <cell r="E203" t="str">
            <v>CAMPAMENTOS</v>
          </cell>
          <cell r="F203" t="str">
            <v>ALOJ. TURISMO RURAL</v>
          </cell>
          <cell r="G203" t="str">
            <v>TOTAL ALOJAMIENTOS</v>
          </cell>
        </row>
        <row r="204">
          <cell r="A204" t="str">
            <v>Francia</v>
          </cell>
          <cell r="B204">
            <v>0.19533586502075195</v>
          </cell>
          <cell r="C204">
            <v>0.18618905544281006</v>
          </cell>
          <cell r="D204">
            <v>0.19643884897232056</v>
          </cell>
          <cell r="E204">
            <v>0.26492360234260559</v>
          </cell>
          <cell r="F204">
            <v>0.17267373204231262</v>
          </cell>
          <cell r="G204">
            <v>0.20046824216842651</v>
          </cell>
        </row>
        <row r="205">
          <cell r="A205" t="str">
            <v>Reino Unido</v>
          </cell>
          <cell r="B205">
            <v>0.12528948485851288</v>
          </cell>
          <cell r="C205">
            <v>8.5844963788986206E-2</v>
          </cell>
          <cell r="D205">
            <v>4.5362681150436401E-2</v>
          </cell>
          <cell r="E205">
            <v>0.16412881016731262</v>
          </cell>
          <cell r="F205">
            <v>0.16833828389644623</v>
          </cell>
          <cell r="G205">
            <v>0.12556907534599304</v>
          </cell>
        </row>
        <row r="206">
          <cell r="A206" t="str">
            <v>Alemania</v>
          </cell>
          <cell r="B206">
            <v>9.0316519141197205E-2</v>
          </cell>
          <cell r="C206">
            <v>0.12376230955123901</v>
          </cell>
          <cell r="D206">
            <v>0.13155879080295563</v>
          </cell>
          <cell r="E206">
            <v>0.12229795753955841</v>
          </cell>
          <cell r="F206">
            <v>0.1041499450802803</v>
          </cell>
          <cell r="G206">
            <v>9.6956923604011536E-2</v>
          </cell>
        </row>
        <row r="207">
          <cell r="A207" t="str">
            <v>Portugal</v>
          </cell>
          <cell r="B207">
            <v>0.10482174903154373</v>
          </cell>
          <cell r="C207">
            <v>9.2529870569705963E-2</v>
          </cell>
          <cell r="D207">
            <v>7.5807452201843262E-2</v>
          </cell>
          <cell r="E207">
            <v>3.688909113407135E-2</v>
          </cell>
          <cell r="F207">
            <v>7.2324424982070923E-2</v>
          </cell>
          <cell r="G207">
            <v>9.6304632723331451E-2</v>
          </cell>
        </row>
        <row r="208">
          <cell r="A208" t="str">
            <v>Benelux (Bélgica, Holanda y Luxemburgo)</v>
          </cell>
          <cell r="B208">
            <v>7.5447812676429749E-2</v>
          </cell>
          <cell r="C208">
            <v>6.8244688212871552E-2</v>
          </cell>
          <cell r="D208">
            <v>5.0274498760700226E-2</v>
          </cell>
          <cell r="E208">
            <v>0.29261037707328796</v>
          </cell>
          <cell r="F208">
            <v>9.4282977283000946E-2</v>
          </cell>
          <cell r="G208">
            <v>9.5042511820793152E-2</v>
          </cell>
        </row>
        <row r="209">
          <cell r="A209" t="str">
            <v>Resto de Europa</v>
          </cell>
          <cell r="B209">
            <v>9.0747453272342682E-2</v>
          </cell>
          <cell r="C209">
            <v>0.10777909308671951</v>
          </cell>
          <cell r="D209">
            <v>0.15062336623668671</v>
          </cell>
          <cell r="E209">
            <v>4.7146245837211609E-2</v>
          </cell>
          <cell r="F209">
            <v>0.1002354621887207</v>
          </cell>
          <cell r="G209">
            <v>8.9210443198680878E-2</v>
          </cell>
        </row>
        <row r="210">
          <cell r="A210" t="str">
            <v>Resto del mundo</v>
          </cell>
          <cell r="B210">
            <v>7.4669353663921356E-2</v>
          </cell>
          <cell r="C210">
            <v>8.067447692155838E-2</v>
          </cell>
          <cell r="D210">
            <v>7.2043217718601227E-2</v>
          </cell>
          <cell r="E210">
            <v>1.0787065140902996E-2</v>
          </cell>
          <cell r="F210">
            <v>7.1988523006439209E-2</v>
          </cell>
          <cell r="G210">
            <v>6.9152019917964935E-2</v>
          </cell>
        </row>
        <row r="211">
          <cell r="A211" t="str">
            <v>EEUU</v>
          </cell>
          <cell r="B211">
            <v>7.0106804370880127E-2</v>
          </cell>
          <cell r="C211">
            <v>5.4237443953752518E-2</v>
          </cell>
          <cell r="D211">
            <v>8.517041802406311E-2</v>
          </cell>
          <cell r="E211">
            <v>7.1505275554955006E-3</v>
          </cell>
          <cell r="F211">
            <v>8.8294915854930878E-2</v>
          </cell>
          <cell r="G211">
            <v>6.3652724027633667E-2</v>
          </cell>
        </row>
        <row r="212">
          <cell r="A212" t="str">
            <v>Italia</v>
          </cell>
          <cell r="B212">
            <v>4.9380399286746979E-2</v>
          </cell>
          <cell r="C212">
            <v>6.1022102832794189E-2</v>
          </cell>
          <cell r="D212">
            <v>8.3848901093006134E-2</v>
          </cell>
          <cell r="E212">
            <v>4.9282591789960861E-2</v>
          </cell>
          <cell r="F212">
            <v>3.901585191488266E-2</v>
          </cell>
          <cell r="G212">
            <v>5.0562970340251923E-2</v>
          </cell>
        </row>
        <row r="213">
          <cell r="A213" t="str">
            <v>Resto de América</v>
          </cell>
          <cell r="B213">
            <v>3.7758510559797287E-2</v>
          </cell>
          <cell r="C213">
            <v>4.1921887546777725E-2</v>
          </cell>
          <cell r="D213">
            <v>4.3661180883646011E-2</v>
          </cell>
          <cell r="E213">
            <v>2.7891392819583416E-3</v>
          </cell>
          <cell r="F213">
            <v>3.5671975463628769E-2</v>
          </cell>
          <cell r="G213">
            <v>3.4900035709142685E-2</v>
          </cell>
        </row>
        <row r="214">
          <cell r="A214" t="str">
            <v>Brasil</v>
          </cell>
          <cell r="B214">
            <v>2.0701188594102859E-2</v>
          </cell>
          <cell r="C214">
            <v>3.2111659646034241E-2</v>
          </cell>
          <cell r="D214">
            <v>2.0148200914263725E-2</v>
          </cell>
          <cell r="E214">
            <v>5.3140160162001848E-4</v>
          </cell>
          <cell r="F214">
            <v>1.0596388019621372E-2</v>
          </cell>
          <cell r="G214">
            <v>1.9513586536049843E-2</v>
          </cell>
        </row>
        <row r="215">
          <cell r="A215" t="str">
            <v>China</v>
          </cell>
          <cell r="B215">
            <v>1.7886795103549957E-2</v>
          </cell>
          <cell r="C215">
            <v>1.4503795653581619E-2</v>
          </cell>
          <cell r="D215">
            <v>6.3844542019069195E-3</v>
          </cell>
          <cell r="E215">
            <v>0</v>
          </cell>
          <cell r="F215">
            <v>6.3393875025212765E-3</v>
          </cell>
          <cell r="G215">
            <v>1.5502173453569412E-2</v>
          </cell>
        </row>
        <row r="216">
          <cell r="A216" t="str">
            <v>Japón</v>
          </cell>
          <cell r="B216">
            <v>1.7685152590274811E-2</v>
          </cell>
          <cell r="C216">
            <v>1.6610627993941307E-2</v>
          </cell>
          <cell r="D216">
            <v>5.9564588591456413E-3</v>
          </cell>
          <cell r="E216">
            <v>0</v>
          </cell>
          <cell r="F216">
            <v>4.2955824173986912E-3</v>
          </cell>
          <cell r="G216">
            <v>1.5459571965038776E-2</v>
          </cell>
        </row>
        <row r="217">
          <cell r="A217" t="str">
            <v>Canadá</v>
          </cell>
          <cell r="B217">
            <v>1.456580962985754E-2</v>
          </cell>
          <cell r="C217">
            <v>2.446349710226059E-2</v>
          </cell>
          <cell r="D217">
            <v>2.1969359368085861E-2</v>
          </cell>
          <cell r="E217">
            <v>1.4276963192969561E-3</v>
          </cell>
          <cell r="F217">
            <v>2.0921966060996056E-2</v>
          </cell>
          <cell r="G217">
            <v>1.4428926631808281E-2</v>
          </cell>
        </row>
        <row r="218">
          <cell r="A218" t="str">
            <v>Méjico</v>
          </cell>
          <cell r="B218">
            <v>1.5287142246961594E-2</v>
          </cell>
          <cell r="C218">
            <v>1.0104530490934849E-2</v>
          </cell>
          <cell r="D218">
            <v>1.0752135887742043E-2</v>
          </cell>
          <cell r="E218">
            <v>3.5501772799761966E-5</v>
          </cell>
          <cell r="F218">
            <v>1.0870559141039848E-2</v>
          </cell>
          <cell r="G218">
            <v>1.3276165351271629E-2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.V. CyL"/>
      <sheetName val="M.V. PROV"/>
      <sheetName val="M.V. Y P. MESES"/>
      <sheetName val="M.V. TIPO ALOJ."/>
      <sheetName val="M.V. PROC"/>
      <sheetName val="EV. Nº ESTABL. Y PLAZAS"/>
      <sheetName val="EV. ESTABL. Y PZAS. X PROV"/>
      <sheetName val="EV. ESTABL. Y PZAS. X T.A."/>
      <sheetName val="REST."/>
      <sheetName val="GASTO"/>
      <sheetName val="GASTO X PROV"/>
      <sheetName val="GASTO X MESES"/>
      <sheetName val="GASTO X T.A."/>
      <sheetName val="EMPLEO"/>
      <sheetName val="EMPLEO X PROV."/>
      <sheetName val="DEMANDA AN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A7" t="str">
            <v>Gasto 2014</v>
          </cell>
        </row>
        <row r="8">
          <cell r="D8">
            <v>0.32079406317622033</v>
          </cell>
          <cell r="E8" t="str">
            <v>ALOJAMIENTO</v>
          </cell>
        </row>
        <row r="9">
          <cell r="D9">
            <v>0.19617082448848766</v>
          </cell>
          <cell r="E9" t="str">
            <v>RESTAURANTES</v>
          </cell>
        </row>
        <row r="10">
          <cell r="D10">
            <v>7.8889753570619545E-2</v>
          </cell>
          <cell r="E10" t="str">
            <v>ALIMENTACIÓN FUERA DE RESTAURANTES</v>
          </cell>
        </row>
        <row r="11">
          <cell r="D11">
            <v>0.17942526519336433</v>
          </cell>
          <cell r="E11" t="str">
            <v>DESPLAZAMIENTOS/TRANSPORTE</v>
          </cell>
        </row>
        <row r="12">
          <cell r="D12">
            <v>7.0245074656122564E-2</v>
          </cell>
          <cell r="E12" t="str">
            <v>CULTURA Y OCIO</v>
          </cell>
        </row>
        <row r="13">
          <cell r="D13">
            <v>6.4866702185039815E-2</v>
          </cell>
          <cell r="E13" t="str">
            <v>GASTO EN COMPRAS</v>
          </cell>
        </row>
        <row r="14">
          <cell r="D14">
            <v>8.9608316730145618E-2</v>
          </cell>
          <cell r="E14" t="str">
            <v>OTROS GASTOS</v>
          </cell>
        </row>
      </sheetData>
      <sheetData sheetId="10">
        <row r="11">
          <cell r="A11" t="str">
            <v>OTROS GASTOS</v>
          </cell>
          <cell r="B11">
            <v>284733278.96861869</v>
          </cell>
        </row>
        <row r="12">
          <cell r="A12" t="str">
            <v>GASTO EN COMPRAS</v>
          </cell>
          <cell r="B12">
            <v>174119064.24185032</v>
          </cell>
        </row>
        <row r="13">
          <cell r="A13" t="str">
            <v>GASTO EN CULTURA Y OCIO</v>
          </cell>
          <cell r="B13">
            <v>70021676.800326437</v>
          </cell>
        </row>
        <row r="14">
          <cell r="A14" t="str">
            <v>GASTO EN DESPLAZAMIENTOS / TRANSPORTE</v>
          </cell>
          <cell r="B14">
            <v>159255890.15734518</v>
          </cell>
        </row>
        <row r="15">
          <cell r="A15" t="str">
            <v>GASTO EN ALIMENTACIÓN FUERA DE RESTAURANTES</v>
          </cell>
          <cell r="B15">
            <v>62348754.961983427</v>
          </cell>
        </row>
        <row r="16">
          <cell r="A16" t="str">
            <v>GASTO EN RESTAURANTES</v>
          </cell>
          <cell r="B16">
            <v>57574970.765220709</v>
          </cell>
        </row>
        <row r="17">
          <cell r="A17" t="str">
            <v>GASTO EN ALOJAMIENTO</v>
          </cell>
          <cell r="B17">
            <v>79535355.463910654</v>
          </cell>
        </row>
        <row r="48">
          <cell r="B48" t="str">
            <v>ÁVILA</v>
          </cell>
          <cell r="C48" t="str">
            <v>BURGOS</v>
          </cell>
          <cell r="D48" t="str">
            <v>LEÓN</v>
          </cell>
          <cell r="E48" t="str">
            <v>PALENCIA</v>
          </cell>
          <cell r="F48" t="str">
            <v>SALAMANCA</v>
          </cell>
          <cell r="G48" t="str">
            <v>SEGOVIA</v>
          </cell>
          <cell r="H48" t="str">
            <v>SORIA</v>
          </cell>
          <cell r="I48" t="str">
            <v>VALLADOLID</v>
          </cell>
          <cell r="J48" t="str">
            <v>ZAMORA</v>
          </cell>
        </row>
        <row r="49">
          <cell r="A49" t="str">
            <v>GASTO EN ALOJAMIENTO</v>
          </cell>
          <cell r="B49">
            <v>35789021.101830289</v>
          </cell>
          <cell r="C49">
            <v>39585967.159220673</v>
          </cell>
          <cell r="D49">
            <v>43814159.036141641</v>
          </cell>
          <cell r="E49">
            <v>15076003.416563515</v>
          </cell>
          <cell r="F49">
            <v>49859382.799020216</v>
          </cell>
          <cell r="G49">
            <v>27327501.607206933</v>
          </cell>
          <cell r="H49">
            <v>18328317.43079425</v>
          </cell>
          <cell r="I49">
            <v>40669044.596967235</v>
          </cell>
          <cell r="J49">
            <v>14283881.820873912</v>
          </cell>
        </row>
        <row r="50">
          <cell r="A50" t="str">
            <v>GASTO EN RESTAURANTES</v>
          </cell>
          <cell r="B50">
            <v>16817461.318322677</v>
          </cell>
          <cell r="C50">
            <v>27684240.939317476</v>
          </cell>
          <cell r="D50">
            <v>28437016.833442513</v>
          </cell>
          <cell r="E50">
            <v>7949776.9850481544</v>
          </cell>
          <cell r="F50">
            <v>25630947.70630892</v>
          </cell>
          <cell r="G50">
            <v>19316859.269535977</v>
          </cell>
          <cell r="H50">
            <v>13134134.998176407</v>
          </cell>
          <cell r="I50">
            <v>24798791.737652078</v>
          </cell>
          <cell r="J50">
            <v>10349834.454046069</v>
          </cell>
        </row>
        <row r="51">
          <cell r="A51" t="str">
            <v>GASTO EN ALIMENTACIÓN FUERA DE RESTAURANTES</v>
          </cell>
          <cell r="B51">
            <v>10166721.777682662</v>
          </cell>
          <cell r="C51">
            <v>12142070.82009046</v>
          </cell>
          <cell r="D51">
            <v>11802043.865571467</v>
          </cell>
          <cell r="E51">
            <v>5178725.8861706872</v>
          </cell>
          <cell r="F51">
            <v>12709255.681045087</v>
          </cell>
          <cell r="G51">
            <v>4382619.4277723478</v>
          </cell>
          <cell r="H51">
            <v>5795435.5570878908</v>
          </cell>
          <cell r="I51">
            <v>4201374.2366125202</v>
          </cell>
          <cell r="J51">
            <v>3643429.5482933093</v>
          </cell>
        </row>
        <row r="52">
          <cell r="A52" t="str">
            <v>GASTO EN DESPLAZAMIENTOS / TRANSPORTE</v>
          </cell>
          <cell r="B52">
            <v>10629504.758985797</v>
          </cell>
          <cell r="C52">
            <v>40672793.765551955</v>
          </cell>
          <cell r="D52">
            <v>21581634.998255908</v>
          </cell>
          <cell r="E52">
            <v>8627369.5082750041</v>
          </cell>
          <cell r="F52">
            <v>26454360.425283819</v>
          </cell>
          <cell r="G52">
            <v>12723996.92612977</v>
          </cell>
          <cell r="H52">
            <v>8607503.9726983905</v>
          </cell>
          <cell r="I52">
            <v>21479880.393677518</v>
          </cell>
          <cell r="J52">
            <v>8478845.4084870219</v>
          </cell>
        </row>
        <row r="53">
          <cell r="A53" t="str">
            <v>GASTO EN CULTURA Y OCIO</v>
          </cell>
          <cell r="B53">
            <v>3802868.528298351</v>
          </cell>
          <cell r="C53">
            <v>18009122.127850711</v>
          </cell>
          <cell r="D53">
            <v>9571489.7759139892</v>
          </cell>
          <cell r="E53">
            <v>2291545.3151371176</v>
          </cell>
          <cell r="F53">
            <v>11332398.924656216</v>
          </cell>
          <cell r="G53">
            <v>3205856.0648062783</v>
          </cell>
          <cell r="H53">
            <v>3929389.4420504142</v>
          </cell>
          <cell r="I53">
            <v>7355269.5833274182</v>
          </cell>
          <cell r="J53">
            <v>2850815.1999429371</v>
          </cell>
        </row>
        <row r="54">
          <cell r="A54" t="str">
            <v>GASTO EN COMPRAS</v>
          </cell>
          <cell r="B54">
            <v>3291250.2082207678</v>
          </cell>
          <cell r="C54">
            <v>15590392.27927372</v>
          </cell>
          <cell r="D54">
            <v>6914967.1200193278</v>
          </cell>
          <cell r="E54">
            <v>1984460.7700446215</v>
          </cell>
          <cell r="F54">
            <v>9139576.8153432906</v>
          </cell>
          <cell r="G54">
            <v>4149869.0871257158</v>
          </cell>
          <cell r="H54">
            <v>2777436.9877669117</v>
          </cell>
          <cell r="I54">
            <v>11434935.509838808</v>
          </cell>
          <cell r="J54">
            <v>2292081.9875875418</v>
          </cell>
        </row>
        <row r="55">
          <cell r="A55" t="str">
            <v>OTROS GASTOS</v>
          </cell>
          <cell r="B55">
            <v>5844245.3610790074</v>
          </cell>
          <cell r="C55">
            <v>2601244.0049109785</v>
          </cell>
          <cell r="D55">
            <v>13114643.267496061</v>
          </cell>
          <cell r="E55">
            <v>6238600.6402569693</v>
          </cell>
          <cell r="F55">
            <v>23186519.729555152</v>
          </cell>
          <cell r="G55">
            <v>10227467.509750079</v>
          </cell>
          <cell r="H55">
            <v>5986365.4997537239</v>
          </cell>
          <cell r="I55">
            <v>5748506.453228334</v>
          </cell>
          <cell r="J55">
            <v>6587762.9978803489</v>
          </cell>
        </row>
        <row r="58">
          <cell r="B58">
            <v>9.7275962066853322E-2</v>
          </cell>
          <cell r="C58">
            <v>0.17607905530337811</v>
          </cell>
          <cell r="D58">
            <v>0.1523632629667255</v>
          </cell>
          <cell r="E58">
            <v>5.3342800533149444E-2</v>
          </cell>
          <cell r="F58">
            <v>0.17836233169000071</v>
          </cell>
          <cell r="G58">
            <v>9.1634946674779949E-2</v>
          </cell>
          <cell r="H58">
            <v>6.5974887541869184E-2</v>
          </cell>
          <cell r="I58">
            <v>0.13033938414911994</v>
          </cell>
          <cell r="J58">
            <v>5.4627369074123577E-2</v>
          </cell>
        </row>
      </sheetData>
      <sheetData sheetId="11"/>
      <sheetData sheetId="12">
        <row r="10">
          <cell r="B10" t="str">
            <v>ALOJ. HOTELEROS</v>
          </cell>
          <cell r="C10" t="str">
            <v>CAMPAMENTOS</v>
          </cell>
          <cell r="D10" t="str">
            <v>ALOJ. TURISMO RURAL</v>
          </cell>
        </row>
        <row r="19">
          <cell r="B19">
            <v>0.82235404847634708</v>
          </cell>
          <cell r="C19">
            <v>4.4089557451025718E-2</v>
          </cell>
          <cell r="D19">
            <v>0.13355639407262723</v>
          </cell>
        </row>
      </sheetData>
      <sheetData sheetId="13"/>
      <sheetData sheetId="14">
        <row r="30">
          <cell r="B30" t="str">
            <v>HOSTELERÍA 2013</v>
          </cell>
          <cell r="C30" t="str">
            <v>HOSTELERÍA 2014</v>
          </cell>
        </row>
        <row r="31">
          <cell r="A31" t="str">
            <v>ÁVILA</v>
          </cell>
          <cell r="B31">
            <v>4422</v>
          </cell>
          <cell r="C31">
            <v>4539</v>
          </cell>
        </row>
        <row r="32">
          <cell r="A32" t="str">
            <v>BURGOS</v>
          </cell>
          <cell r="B32">
            <v>9872</v>
          </cell>
          <cell r="C32">
            <v>10128</v>
          </cell>
        </row>
        <row r="33">
          <cell r="A33" t="str">
            <v>LEÓN</v>
          </cell>
          <cell r="B33">
            <v>12182</v>
          </cell>
          <cell r="C33">
            <v>12447</v>
          </cell>
        </row>
        <row r="34">
          <cell r="A34" t="str">
            <v>PALENCIA</v>
          </cell>
          <cell r="B34">
            <v>3948</v>
          </cell>
          <cell r="C34">
            <v>3982</v>
          </cell>
        </row>
        <row r="35">
          <cell r="A35" t="str">
            <v>SALAMANCA</v>
          </cell>
          <cell r="B35">
            <v>9160</v>
          </cell>
          <cell r="C35">
            <v>9339</v>
          </cell>
        </row>
        <row r="36">
          <cell r="A36" t="str">
            <v>SEGOVIA</v>
          </cell>
          <cell r="B36">
            <v>4999</v>
          </cell>
          <cell r="C36">
            <v>5086</v>
          </cell>
        </row>
        <row r="37">
          <cell r="A37" t="str">
            <v>SORIA</v>
          </cell>
          <cell r="B37">
            <v>2642</v>
          </cell>
          <cell r="C37">
            <v>2649</v>
          </cell>
        </row>
        <row r="38">
          <cell r="A38" t="str">
            <v>VALLADOLID</v>
          </cell>
          <cell r="B38">
            <v>12726</v>
          </cell>
          <cell r="C38">
            <v>13053</v>
          </cell>
        </row>
        <row r="39">
          <cell r="A39" t="str">
            <v>ZAMORA</v>
          </cell>
          <cell r="B39">
            <v>4314</v>
          </cell>
          <cell r="C39">
            <v>4493</v>
          </cell>
        </row>
        <row r="73">
          <cell r="B73" t="str">
            <v>AGENCIAS DE VIAJES 2013</v>
          </cell>
          <cell r="C73" t="str">
            <v>AGENCIAS DE VIAJES 2014</v>
          </cell>
        </row>
        <row r="74">
          <cell r="A74" t="str">
            <v>ÁVILA</v>
          </cell>
          <cell r="B74">
            <v>63</v>
          </cell>
          <cell r="C74">
            <v>72</v>
          </cell>
        </row>
        <row r="75">
          <cell r="A75" t="str">
            <v>BURGOS</v>
          </cell>
          <cell r="B75">
            <v>266</v>
          </cell>
          <cell r="C75">
            <v>252</v>
          </cell>
        </row>
        <row r="76">
          <cell r="A76" t="str">
            <v>LEÓN</v>
          </cell>
          <cell r="B76">
            <v>179</v>
          </cell>
          <cell r="C76">
            <v>183</v>
          </cell>
        </row>
        <row r="77">
          <cell r="A77" t="str">
            <v>PALENCIA</v>
          </cell>
          <cell r="B77">
            <v>79</v>
          </cell>
          <cell r="C77">
            <v>80</v>
          </cell>
        </row>
        <row r="78">
          <cell r="A78" t="str">
            <v>SALAMANCA</v>
          </cell>
          <cell r="B78">
            <v>186</v>
          </cell>
          <cell r="C78">
            <v>201</v>
          </cell>
        </row>
        <row r="79">
          <cell r="A79" t="str">
            <v>SEGOVIA</v>
          </cell>
          <cell r="B79">
            <v>109</v>
          </cell>
          <cell r="C79">
            <v>117</v>
          </cell>
        </row>
        <row r="80">
          <cell r="A80" t="str">
            <v>SORIA</v>
          </cell>
          <cell r="B80">
            <v>38</v>
          </cell>
          <cell r="C80">
            <v>43</v>
          </cell>
        </row>
        <row r="81">
          <cell r="A81" t="str">
            <v>VALLADOLID</v>
          </cell>
          <cell r="B81">
            <v>327</v>
          </cell>
          <cell r="C81">
            <v>317</v>
          </cell>
        </row>
        <row r="82">
          <cell r="A82" t="str">
            <v>ZAMORA</v>
          </cell>
          <cell r="B82">
            <v>68</v>
          </cell>
          <cell r="C82">
            <v>70</v>
          </cell>
        </row>
      </sheetData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- M.V. CyL"/>
      <sheetName val="2.- M.V. PROV"/>
      <sheetName val="3.- M.V. Y P. MESES"/>
      <sheetName val="4.- M.V. TIPO ALOJ."/>
      <sheetName val="5.- M.V. PROC"/>
      <sheetName val="6.- EV. Nº ESTABL. Y PLAZAS"/>
      <sheetName val="7.- EV. ESTABL. Y PZAS. X PROV"/>
      <sheetName val="8.- EV. ESTABL. Y PZAS. X T.A."/>
      <sheetName val="9.- REST."/>
      <sheetName val="10.- GASTO"/>
      <sheetName val="11.- GASTO X PROV"/>
      <sheetName val="12.- GASTO X MESES"/>
      <sheetName val="13.- GASTO X T.A."/>
      <sheetName val="14.- EMPLEO"/>
      <sheetName val="15.- EMPLEO X PROV."/>
      <sheetName val="16.- DEMANDA ANUAL"/>
    </sheetNames>
    <sheetDataSet>
      <sheetData sheetId="0">
        <row r="21">
          <cell r="C21" t="str">
            <v>ÁVILA</v>
          </cell>
          <cell r="D21" t="str">
            <v>BURGOS</v>
          </cell>
          <cell r="E21" t="str">
            <v>LEÓN</v>
          </cell>
          <cell r="F21" t="str">
            <v>PALENCIA</v>
          </cell>
          <cell r="G21" t="str">
            <v>SALAMANCA</v>
          </cell>
          <cell r="H21" t="str">
            <v>SEGOVIA</v>
          </cell>
          <cell r="I21" t="str">
            <v>SORIA</v>
          </cell>
          <cell r="J21" t="str">
            <v>VALLADOLID</v>
          </cell>
          <cell r="K21" t="str">
            <v>ZAMORA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59">
          <cell r="B259">
            <v>42339</v>
          </cell>
          <cell r="C259">
            <v>42705</v>
          </cell>
        </row>
        <row r="260">
          <cell r="B260">
            <v>986</v>
          </cell>
          <cell r="C260">
            <v>890</v>
          </cell>
        </row>
        <row r="261">
          <cell r="B261">
            <v>472</v>
          </cell>
          <cell r="C261">
            <v>421</v>
          </cell>
        </row>
        <row r="262">
          <cell r="B262">
            <v>576</v>
          </cell>
          <cell r="C262">
            <v>545</v>
          </cell>
        </row>
        <row r="263">
          <cell r="B263">
            <v>252</v>
          </cell>
          <cell r="C263">
            <v>232</v>
          </cell>
        </row>
        <row r="264">
          <cell r="B264">
            <v>575</v>
          </cell>
          <cell r="C264">
            <v>536</v>
          </cell>
        </row>
        <row r="265">
          <cell r="B265">
            <v>464</v>
          </cell>
          <cell r="C265">
            <v>460</v>
          </cell>
        </row>
        <row r="266">
          <cell r="B266">
            <v>362</v>
          </cell>
          <cell r="C266">
            <v>353</v>
          </cell>
        </row>
        <row r="267">
          <cell r="B267">
            <v>192</v>
          </cell>
          <cell r="C267">
            <v>179</v>
          </cell>
        </row>
        <row r="268">
          <cell r="B268">
            <v>244</v>
          </cell>
          <cell r="C268">
            <v>223</v>
          </cell>
        </row>
      </sheetData>
      <sheetData sheetId="8"/>
      <sheetData sheetId="9">
        <row r="4">
          <cell r="A4" t="str">
            <v>Gasto 2016</v>
          </cell>
        </row>
        <row r="5">
          <cell r="D5">
            <v>0.37516267319480162</v>
          </cell>
          <cell r="E5" t="str">
            <v>ALOJAMIENTO</v>
          </cell>
        </row>
        <row r="6">
          <cell r="D6">
            <v>0.22964615128933052</v>
          </cell>
          <cell r="E6" t="str">
            <v>RESTAURANTES</v>
          </cell>
        </row>
        <row r="7">
          <cell r="D7">
            <v>4.8647670560351325E-2</v>
          </cell>
          <cell r="E7" t="str">
            <v>ALIMENTACIÓN FUERA DE RESTAURANTES</v>
          </cell>
        </row>
        <row r="8">
          <cell r="D8">
            <v>0.1523461908780257</v>
          </cell>
          <cell r="E8" t="str">
            <v>DESPLAZAMIENTOS/TRANSPORTE</v>
          </cell>
        </row>
        <row r="9">
          <cell r="D9">
            <v>8.8182728880119743E-2</v>
          </cell>
          <cell r="E9" t="str">
            <v>CULTURA Y OCIO</v>
          </cell>
        </row>
        <row r="10">
          <cell r="D10">
            <v>8.8152988205755622E-2</v>
          </cell>
          <cell r="E10" t="str">
            <v>GASTO EN COMPRAS</v>
          </cell>
        </row>
        <row r="11">
          <cell r="D11">
            <v>1.7861596991615703E-2</v>
          </cell>
          <cell r="E11" t="str">
            <v>OTROS GASTOS</v>
          </cell>
        </row>
      </sheetData>
      <sheetData sheetId="10">
        <row r="6">
          <cell r="A6" t="str">
            <v>OTROS GASTOS</v>
          </cell>
          <cell r="B6">
            <v>20466478.715383623</v>
          </cell>
        </row>
        <row r="7">
          <cell r="A7" t="str">
            <v>GASTO EN COMPRAS</v>
          </cell>
          <cell r="B7">
            <v>101008955.56301321</v>
          </cell>
        </row>
        <row r="8">
          <cell r="A8" t="str">
            <v>GASTO EN CULTURA Y OCIO</v>
          </cell>
          <cell r="B8">
            <v>101043033.52811007</v>
          </cell>
        </row>
        <row r="9">
          <cell r="A9" t="str">
            <v>GASTO EN DESPLAZAMIENTOS / TRANSPORTE</v>
          </cell>
          <cell r="B9">
            <v>174563902.34526506</v>
          </cell>
        </row>
        <row r="10">
          <cell r="A10" t="str">
            <v>GASTO EN ALIMENTACIÓN FUERA DE RESTAURANTES</v>
          </cell>
          <cell r="B10">
            <v>55742300.900853649</v>
          </cell>
        </row>
        <row r="11">
          <cell r="A11" t="str">
            <v>GASTO EN RESTAURANTES</v>
          </cell>
          <cell r="B11">
            <v>263137057.09736198</v>
          </cell>
        </row>
        <row r="12">
          <cell r="A12" t="str">
            <v>GASTO EN ALOJAMIENTO</v>
          </cell>
          <cell r="B12">
            <v>429875272.03485954</v>
          </cell>
        </row>
        <row r="41">
          <cell r="B41" t="str">
            <v>ÁVILA</v>
          </cell>
          <cell r="C41" t="str">
            <v>BURGOS</v>
          </cell>
          <cell r="D41" t="str">
            <v>LEÓN</v>
          </cell>
          <cell r="E41" t="str">
            <v>PALENCIA</v>
          </cell>
          <cell r="F41" t="str">
            <v>SALAMANCA</v>
          </cell>
          <cell r="G41" t="str">
            <v>SEGOVIA</v>
          </cell>
          <cell r="H41" t="str">
            <v>SORIA</v>
          </cell>
          <cell r="I41" t="str">
            <v>VALLADOLID</v>
          </cell>
          <cell r="J41" t="str">
            <v>ZAMORA</v>
          </cell>
        </row>
        <row r="42">
          <cell r="A42" t="str">
            <v>GASTO EN ALOJAMIENTO</v>
          </cell>
          <cell r="B42">
            <v>43256588.071134731</v>
          </cell>
          <cell r="C42">
            <v>74276907.863293126</v>
          </cell>
          <cell r="D42">
            <v>65650450.729032941</v>
          </cell>
          <cell r="E42">
            <v>19526840.540526871</v>
          </cell>
          <cell r="F42">
            <v>75908575.951156899</v>
          </cell>
          <cell r="G42">
            <v>40536706.797117971</v>
          </cell>
          <cell r="H42">
            <v>27716460.949042991</v>
          </cell>
          <cell r="I42">
            <v>59122816.255874507</v>
          </cell>
          <cell r="J42">
            <v>23879924.877679374</v>
          </cell>
        </row>
        <row r="43">
          <cell r="A43" t="str">
            <v>GASTO EN RESTAURANTES</v>
          </cell>
          <cell r="B43">
            <v>23980699.359855875</v>
          </cell>
          <cell r="C43">
            <v>54273126.823315188</v>
          </cell>
          <cell r="D43">
            <v>36973514.809489943</v>
          </cell>
          <cell r="E43">
            <v>12191168.216104351</v>
          </cell>
          <cell r="F43">
            <v>47177241.662364244</v>
          </cell>
          <cell r="G43">
            <v>23278860.869208056</v>
          </cell>
          <cell r="H43">
            <v>20295435.151602935</v>
          </cell>
          <cell r="I43">
            <v>31783982.036262844</v>
          </cell>
          <cell r="J43">
            <v>13183028.169158513</v>
          </cell>
        </row>
        <row r="44">
          <cell r="A44" t="str">
            <v>GASTO EN ALIMENTACIÓN FUERA DE RESTAURANTES</v>
          </cell>
          <cell r="B44">
            <v>8100639.6515872227</v>
          </cell>
          <cell r="C44">
            <v>7274506.1052333228</v>
          </cell>
          <cell r="D44">
            <v>13111744.018223695</v>
          </cell>
          <cell r="E44">
            <v>3811915.1032714909</v>
          </cell>
          <cell r="F44">
            <v>8266717.7064893832</v>
          </cell>
          <cell r="G44">
            <v>5273998.3755072877</v>
          </cell>
          <cell r="H44">
            <v>3336700.1712192907</v>
          </cell>
          <cell r="I44">
            <v>5289246.8962476617</v>
          </cell>
          <cell r="J44">
            <v>1276832.8730742903</v>
          </cell>
        </row>
        <row r="45">
          <cell r="A45" t="str">
            <v>GASTO EN DESPLAZAMIENTOS / TRANSPORTE</v>
          </cell>
          <cell r="B45">
            <v>20787250.731157299</v>
          </cell>
          <cell r="C45">
            <v>31906304.025782079</v>
          </cell>
          <cell r="D45">
            <v>32509443.279734451</v>
          </cell>
          <cell r="E45">
            <v>9602370.3486550543</v>
          </cell>
          <cell r="F45">
            <v>30786179.515931286</v>
          </cell>
          <cell r="G45">
            <v>14389072.822801996</v>
          </cell>
          <cell r="H45">
            <v>6021295.5870751971</v>
          </cell>
          <cell r="I45">
            <v>19627008.059980839</v>
          </cell>
          <cell r="J45">
            <v>8934977.9741468579</v>
          </cell>
        </row>
        <row r="46">
          <cell r="A46" t="str">
            <v>GASTO EN CULTURA Y OCIO</v>
          </cell>
          <cell r="B46">
            <v>13564109.428369818</v>
          </cell>
          <cell r="C46">
            <v>18682373.66310358</v>
          </cell>
          <cell r="D46">
            <v>22484743.491829142</v>
          </cell>
          <cell r="E46">
            <v>3445318.8970450307</v>
          </cell>
          <cell r="F46">
            <v>10951299.915100891</v>
          </cell>
          <cell r="G46">
            <v>6602735.3227154156</v>
          </cell>
          <cell r="H46">
            <v>3544720.4317779443</v>
          </cell>
          <cell r="I46">
            <v>16900924.144037683</v>
          </cell>
          <cell r="J46">
            <v>4866808.2341305809</v>
          </cell>
        </row>
        <row r="47">
          <cell r="A47" t="str">
            <v>GASTO EN COMPRAS</v>
          </cell>
          <cell r="B47">
            <v>6835778.7042235881</v>
          </cell>
          <cell r="C47">
            <v>19533215.547937214</v>
          </cell>
          <cell r="D47">
            <v>23017943.283739515</v>
          </cell>
          <cell r="E47">
            <v>5847050.017655802</v>
          </cell>
          <cell r="F47">
            <v>19115273.304458998</v>
          </cell>
          <cell r="G47">
            <v>7508343.1918200413</v>
          </cell>
          <cell r="H47">
            <v>5047777.7786062229</v>
          </cell>
          <cell r="I47">
            <v>8171609.8862248231</v>
          </cell>
          <cell r="J47">
            <v>5931963.8483470054</v>
          </cell>
        </row>
        <row r="48">
          <cell r="A48" t="str">
            <v>OTROS GASTOS</v>
          </cell>
          <cell r="B48">
            <v>630478.40315300005</v>
          </cell>
          <cell r="C48">
            <v>3569345.9972921992</v>
          </cell>
          <cell r="D48">
            <v>794823.81025763846</v>
          </cell>
          <cell r="E48">
            <v>580451.19908842503</v>
          </cell>
          <cell r="F48">
            <v>10050380.268348388</v>
          </cell>
          <cell r="G48">
            <v>1639529.4215662484</v>
          </cell>
          <cell r="H48">
            <v>994173.82101300557</v>
          </cell>
          <cell r="I48">
            <v>1964217.3190059997</v>
          </cell>
          <cell r="J48">
            <v>243078.47565871506</v>
          </cell>
        </row>
        <row r="51">
          <cell r="B51">
            <v>0.10224451150607106</v>
          </cell>
          <cell r="C51">
            <v>0.18284955014732243</v>
          </cell>
          <cell r="D51">
            <v>0.16978214474739742</v>
          </cell>
          <cell r="E51">
            <v>4.8004309787058337E-2</v>
          </cell>
          <cell r="F51">
            <v>0.17651347293831682</v>
          </cell>
          <cell r="G51">
            <v>8.659979280188132E-2</v>
          </cell>
          <cell r="H51">
            <v>5.8434632394953306E-2</v>
          </cell>
          <cell r="I51">
            <v>0.12467724866153573</v>
          </cell>
          <cell r="J51">
            <v>5.0894337015463524E-2</v>
          </cell>
        </row>
      </sheetData>
      <sheetData sheetId="11">
        <row r="66">
          <cell r="B66" t="str">
            <v>ENERO</v>
          </cell>
          <cell r="C66" t="str">
            <v>FEBRERO</v>
          </cell>
          <cell r="D66" t="str">
            <v>MARZO</v>
          </cell>
          <cell r="E66" t="str">
            <v>ABRIL</v>
          </cell>
          <cell r="F66" t="str">
            <v>MAYO</v>
          </cell>
          <cell r="G66" t="str">
            <v>JUNIO</v>
          </cell>
          <cell r="H66" t="str">
            <v>JULIO</v>
          </cell>
          <cell r="I66" t="str">
            <v>AGOSTO</v>
          </cell>
          <cell r="J66" t="str">
            <v>SEPTIEMBRE</v>
          </cell>
          <cell r="K66" t="str">
            <v>OCTUBRE</v>
          </cell>
          <cell r="L66" t="str">
            <v>NOVIEMBRE</v>
          </cell>
          <cell r="M66" t="str">
            <v>DICIEMBRE</v>
          </cell>
        </row>
        <row r="67">
          <cell r="A67" t="str">
            <v>GASTO EN ALOJAMIENTO</v>
          </cell>
          <cell r="B67">
            <v>15953930.662699502</v>
          </cell>
          <cell r="C67">
            <v>17737831.572207</v>
          </cell>
          <cell r="D67">
            <v>28958521.273986999</v>
          </cell>
          <cell r="E67">
            <v>25315135.620950498</v>
          </cell>
          <cell r="F67">
            <v>40656242.019568674</v>
          </cell>
          <cell r="G67">
            <v>40198346.248566963</v>
          </cell>
          <cell r="H67">
            <v>45790411.583791874</v>
          </cell>
          <cell r="I67">
            <v>67166863.429291159</v>
          </cell>
          <cell r="J67">
            <v>44125276.161468975</v>
          </cell>
          <cell r="K67">
            <v>43842808.279748008</v>
          </cell>
          <cell r="L67">
            <v>29966223.402235895</v>
          </cell>
          <cell r="M67">
            <v>30163681.780343901</v>
          </cell>
        </row>
        <row r="68">
          <cell r="A68" t="str">
            <v>GASTO EN RESTAURANTES</v>
          </cell>
          <cell r="B68">
            <v>10585788.427982001</v>
          </cell>
          <cell r="C68">
            <v>12042973.375306001</v>
          </cell>
          <cell r="D68">
            <v>19675600.879335001</v>
          </cell>
          <cell r="E68">
            <v>17517865.700544998</v>
          </cell>
          <cell r="F68">
            <v>24364855.168179993</v>
          </cell>
          <cell r="G68">
            <v>24116092.719549987</v>
          </cell>
          <cell r="H68">
            <v>27367900.384437528</v>
          </cell>
          <cell r="I68">
            <v>39600871.408835374</v>
          </cell>
          <cell r="J68">
            <v>26069714.131219283</v>
          </cell>
          <cell r="K68">
            <v>25120924.761189297</v>
          </cell>
          <cell r="L68">
            <v>18349308.507117026</v>
          </cell>
          <cell r="M68">
            <v>18325161.633665491</v>
          </cell>
        </row>
        <row r="69">
          <cell r="A69" t="str">
            <v>GASTO EN ALIMENTACIÓN FUERA DE RESTAURANTES</v>
          </cell>
          <cell r="B69">
            <v>1800029.8979239997</v>
          </cell>
          <cell r="C69">
            <v>1942935.5925780002</v>
          </cell>
          <cell r="D69">
            <v>3383348.9641920007</v>
          </cell>
          <cell r="E69">
            <v>2589220.5798530001</v>
          </cell>
          <cell r="F69">
            <v>5320355.6599248536</v>
          </cell>
          <cell r="G69">
            <v>5161442.4750846662</v>
          </cell>
          <cell r="H69">
            <v>6997618.4866457311</v>
          </cell>
          <cell r="I69">
            <v>10590718.089880418</v>
          </cell>
          <cell r="J69">
            <v>6093129.9749410776</v>
          </cell>
          <cell r="K69">
            <v>4776077.3812184967</v>
          </cell>
          <cell r="L69">
            <v>3308520.4589617532</v>
          </cell>
          <cell r="M69">
            <v>3778903.3396496461</v>
          </cell>
        </row>
        <row r="70">
          <cell r="A70" t="str">
            <v>GASTO EN DESPLAZAMIENTOS / TRANSPORTE</v>
          </cell>
          <cell r="B70">
            <v>6568102.2919655005</v>
          </cell>
          <cell r="C70">
            <v>7374167.1314289998</v>
          </cell>
          <cell r="D70">
            <v>12290977.246477999</v>
          </cell>
          <cell r="E70">
            <v>10689716.829193499</v>
          </cell>
          <cell r="F70">
            <v>16740055.175958982</v>
          </cell>
          <cell r="G70">
            <v>16288506.542470008</v>
          </cell>
          <cell r="H70">
            <v>17554531.065655533</v>
          </cell>
          <cell r="I70">
            <v>26585988.251113169</v>
          </cell>
          <cell r="J70">
            <v>16230834.426187851</v>
          </cell>
          <cell r="K70">
            <v>18182013.420645364</v>
          </cell>
          <cell r="L70">
            <v>12980120.246352041</v>
          </cell>
          <cell r="M70">
            <v>13078889.71781612</v>
          </cell>
        </row>
        <row r="71">
          <cell r="A71" t="str">
            <v>GASTO EN CULTURA Y OCIO</v>
          </cell>
          <cell r="B71">
            <v>4839398.1941180006</v>
          </cell>
          <cell r="C71">
            <v>5206233.0497659985</v>
          </cell>
          <cell r="D71">
            <v>8593717.4530020002</v>
          </cell>
          <cell r="E71">
            <v>7308674.3071889989</v>
          </cell>
          <cell r="F71">
            <v>9615447.7828321364</v>
          </cell>
          <cell r="G71">
            <v>10173425.420790056</v>
          </cell>
          <cell r="H71">
            <v>9945569.2459667046</v>
          </cell>
          <cell r="I71">
            <v>14223672.982982667</v>
          </cell>
          <cell r="J71">
            <v>9557856.4465033337</v>
          </cell>
          <cell r="K71">
            <v>9028007.7289669868</v>
          </cell>
          <cell r="L71">
            <v>6239210.7775981659</v>
          </cell>
          <cell r="M71">
            <v>6311820.1383950273</v>
          </cell>
        </row>
        <row r="72">
          <cell r="A72" t="str">
            <v>GASTO EN COMPRAS</v>
          </cell>
          <cell r="B72">
            <v>3779290.5231264997</v>
          </cell>
          <cell r="C72">
            <v>4286923.6340689994</v>
          </cell>
          <cell r="D72">
            <v>6929687.6385125006</v>
          </cell>
          <cell r="E72">
            <v>6590320.6939590015</v>
          </cell>
          <cell r="F72">
            <v>7282166.5240677511</v>
          </cell>
          <cell r="G72">
            <v>7206088.1666889256</v>
          </cell>
          <cell r="H72">
            <v>11847063.935913321</v>
          </cell>
          <cell r="I72">
            <v>16814675.528906792</v>
          </cell>
          <cell r="J72">
            <v>11473225.098157125</v>
          </cell>
          <cell r="K72">
            <v>10453867.015817514</v>
          </cell>
          <cell r="L72">
            <v>7190481.4776022341</v>
          </cell>
          <cell r="M72">
            <v>7155165.3261925532</v>
          </cell>
        </row>
        <row r="73">
          <cell r="A73" t="str">
            <v>OTROS GASTOS</v>
          </cell>
          <cell r="B73">
            <v>1290030.3516919999</v>
          </cell>
          <cell r="C73">
            <v>1512052.4972610001</v>
          </cell>
          <cell r="D73">
            <v>2669023.3177389996</v>
          </cell>
          <cell r="E73">
            <v>2092249.400007</v>
          </cell>
          <cell r="F73">
            <v>6130314.747720887</v>
          </cell>
          <cell r="G73">
            <v>5865295.4191810694</v>
          </cell>
          <cell r="H73">
            <v>196886.41703301738</v>
          </cell>
          <cell r="I73">
            <v>403993.99512281694</v>
          </cell>
          <cell r="J73">
            <v>124374.60229866719</v>
          </cell>
          <cell r="K73">
            <v>68853.963691797078</v>
          </cell>
          <cell r="L73">
            <v>65435.028000335806</v>
          </cell>
          <cell r="M73">
            <v>47968.975636031668</v>
          </cell>
        </row>
        <row r="75">
          <cell r="B75">
            <v>3.9112518047748214E-2</v>
          </cell>
          <cell r="C75">
            <v>4.3726216594972361E-2</v>
          </cell>
          <cell r="D75">
            <v>7.2000534770596883E-2</v>
          </cell>
          <cell r="E75">
            <v>6.2926212995448108E-2</v>
          </cell>
          <cell r="F75">
            <v>9.6095201202693187E-2</v>
          </cell>
          <cell r="G75">
            <v>9.5134994745977183E-2</v>
          </cell>
          <cell r="H75">
            <v>0.10446510376269369</v>
          </cell>
          <cell r="I75">
            <v>0.15306433956822738</v>
          </cell>
          <cell r="J75">
            <v>9.9206441075334703E-2</v>
          </cell>
          <cell r="K75">
            <v>9.7284825444888451E-2</v>
          </cell>
          <cell r="L75">
            <v>6.8159170881432918E-2</v>
          </cell>
          <cell r="M75">
            <v>6.8824440909987031E-2</v>
          </cell>
        </row>
      </sheetData>
      <sheetData sheetId="12">
        <row r="7">
          <cell r="B7" t="str">
            <v>ALOJ. HOTELEROS</v>
          </cell>
          <cell r="C7" t="str">
            <v>CAMPAMENTOS</v>
          </cell>
          <cell r="D7" t="str">
            <v>ALOJ. TURISMO RURAL</v>
          </cell>
        </row>
        <row r="8">
          <cell r="A8" t="str">
            <v>GASTO EN ALOJAMIENTO</v>
          </cell>
          <cell r="B8">
            <v>356190515.12041378</v>
          </cell>
          <cell r="C8">
            <v>10659967.855028495</v>
          </cell>
          <cell r="D8">
            <v>63024789.059417062</v>
          </cell>
        </row>
        <row r="9">
          <cell r="A9" t="str">
            <v>GASTO EN RESTAURANTES</v>
          </cell>
          <cell r="B9">
            <v>214780389.0136373</v>
          </cell>
          <cell r="C9">
            <v>9284472.2718834896</v>
          </cell>
          <cell r="D9">
            <v>39072195.811841168</v>
          </cell>
        </row>
        <row r="10">
          <cell r="A10" t="str">
            <v>GASTO EN ALIMENTACIÓN FUERA DE RESTAURANTES</v>
          </cell>
          <cell r="B10">
            <v>35666387.904880017</v>
          </cell>
          <cell r="C10">
            <v>5922194.0073767025</v>
          </cell>
          <cell r="D10">
            <v>14153718.988596929</v>
          </cell>
        </row>
        <row r="11">
          <cell r="A11" t="str">
            <v>GASTO EN DESPLAZAMIENTOS / TRANSPORTE</v>
          </cell>
          <cell r="B11">
            <v>135659118.6643112</v>
          </cell>
          <cell r="C11">
            <v>6932704.3109976593</v>
          </cell>
          <cell r="D11">
            <v>31972079.369956192</v>
          </cell>
        </row>
        <row r="12">
          <cell r="A12" t="str">
            <v>GASTO EN CULTURA Y OCIO</v>
          </cell>
          <cell r="B12">
            <v>82585293.974696532</v>
          </cell>
          <cell r="C12">
            <v>4241645.7511796886</v>
          </cell>
          <cell r="D12">
            <v>14216093.802233871</v>
          </cell>
        </row>
        <row r="13">
          <cell r="A13" t="str">
            <v>GASTO EN COMPRAS</v>
          </cell>
          <cell r="B13">
            <v>86989414.070020169</v>
          </cell>
          <cell r="C13">
            <v>4144861.124135213</v>
          </cell>
          <cell r="D13">
            <v>9874680.3688578289</v>
          </cell>
        </row>
        <row r="14">
          <cell r="A14" t="str">
            <v>OTROS GASTOS</v>
          </cell>
          <cell r="B14">
            <v>18033376.883087687</v>
          </cell>
          <cell r="C14">
            <v>0</v>
          </cell>
          <cell r="D14">
            <v>2433101.8322959342</v>
          </cell>
        </row>
        <row r="16">
          <cell r="B16">
            <v>0.81155041727665822</v>
          </cell>
          <cell r="C16">
            <v>3.5943895435351737E-2</v>
          </cell>
          <cell r="D16">
            <v>0.15250568728799019</v>
          </cell>
        </row>
        <row r="79">
          <cell r="B79" t="str">
            <v>ENERO</v>
          </cell>
          <cell r="C79" t="str">
            <v>FEBRERO</v>
          </cell>
          <cell r="D79" t="str">
            <v>MARZO</v>
          </cell>
          <cell r="E79" t="str">
            <v>ABRIL</v>
          </cell>
          <cell r="F79" t="str">
            <v>MAYO</v>
          </cell>
          <cell r="G79" t="str">
            <v>JUNIO</v>
          </cell>
          <cell r="H79" t="str">
            <v>JULIO</v>
          </cell>
          <cell r="I79" t="str">
            <v>AGOSTO</v>
          </cell>
          <cell r="J79" t="str">
            <v>SEPTIEMBRE</v>
          </cell>
          <cell r="K79" t="str">
            <v>OCTUBRE</v>
          </cell>
          <cell r="L79" t="str">
            <v>NOVIEMBRE</v>
          </cell>
          <cell r="M79" t="str">
            <v>DICIEMBRE</v>
          </cell>
        </row>
        <row r="80">
          <cell r="A80" t="str">
            <v>ALOJAMIENTO</v>
          </cell>
          <cell r="B80">
            <v>14113339.923602501</v>
          </cell>
          <cell r="C80">
            <v>15306013.539667998</v>
          </cell>
          <cell r="D80">
            <v>23678504.545362003</v>
          </cell>
          <cell r="E80">
            <v>21320626.657753501</v>
          </cell>
          <cell r="F80">
            <v>34369627.147639662</v>
          </cell>
          <cell r="G80">
            <v>33642570.83665096</v>
          </cell>
          <cell r="H80">
            <v>36579322.183931194</v>
          </cell>
          <cell r="I80">
            <v>49622587.381478384</v>
          </cell>
          <cell r="J80">
            <v>38375990.282560796</v>
          </cell>
          <cell r="K80">
            <v>37958245.071054205</v>
          </cell>
          <cell r="L80">
            <v>26211902.849568442</v>
          </cell>
          <cell r="M80">
            <v>25011784.701144241</v>
          </cell>
        </row>
        <row r="81">
          <cell r="A81" t="str">
            <v>RESTAURANTES</v>
          </cell>
          <cell r="B81">
            <v>9106242.2550030015</v>
          </cell>
          <cell r="C81">
            <v>10129461.124857001</v>
          </cell>
          <cell r="D81">
            <v>15776323.124334</v>
          </cell>
          <cell r="E81">
            <v>14286153.010459999</v>
          </cell>
          <cell r="F81">
            <v>20095385.460652992</v>
          </cell>
          <cell r="G81">
            <v>19969388.010972988</v>
          </cell>
          <cell r="H81">
            <v>21596650.651431151</v>
          </cell>
          <cell r="I81">
            <v>29331516.322797518</v>
          </cell>
          <cell r="J81">
            <v>22984629.190601259</v>
          </cell>
          <cell r="K81">
            <v>21024930.11102831</v>
          </cell>
          <cell r="L81">
            <v>15713090.536101123</v>
          </cell>
          <cell r="M81">
            <v>14766619.21539796</v>
          </cell>
        </row>
        <row r="82">
          <cell r="A82" t="str">
            <v>ALIMENTACIÓN FUERA DE RESTAURANTES</v>
          </cell>
          <cell r="B82">
            <v>1605147.3859999999</v>
          </cell>
          <cell r="C82">
            <v>1651260.7490369999</v>
          </cell>
          <cell r="D82">
            <v>2707651.0592809999</v>
          </cell>
          <cell r="E82">
            <v>2076340.1582730003</v>
          </cell>
          <cell r="F82">
            <v>3411506.3319558548</v>
          </cell>
          <cell r="G82">
            <v>3134184.6833766676</v>
          </cell>
          <cell r="H82">
            <v>4220473.0741553977</v>
          </cell>
          <cell r="I82">
            <v>5719738.5254114484</v>
          </cell>
          <cell r="J82">
            <v>4649726.6789076664</v>
          </cell>
          <cell r="K82">
            <v>2644962.4894324737</v>
          </cell>
          <cell r="L82">
            <v>1928737.792279599</v>
          </cell>
          <cell r="M82">
            <v>1916658.9767699079</v>
          </cell>
        </row>
        <row r="83">
          <cell r="A83" t="str">
            <v>DESPLAZAMIENTOS/TRANSPORTE</v>
          </cell>
          <cell r="B83">
            <v>5467999.5096225003</v>
          </cell>
          <cell r="C83">
            <v>5898055.7326769996</v>
          </cell>
          <cell r="D83">
            <v>9218751.359313</v>
          </cell>
          <cell r="E83">
            <v>8329838.9642115002</v>
          </cell>
          <cell r="F83">
            <v>14370261.625723979</v>
          </cell>
          <cell r="G83">
            <v>13825658.677760009</v>
          </cell>
          <cell r="H83">
            <v>12889943.226241671</v>
          </cell>
          <cell r="I83">
            <v>17537274.603104677</v>
          </cell>
          <cell r="J83">
            <v>13599902.792002246</v>
          </cell>
          <cell r="K83">
            <v>14418145.299863817</v>
          </cell>
          <cell r="L83">
            <v>10404020.885998419</v>
          </cell>
          <cell r="M83">
            <v>9699265.9877923951</v>
          </cell>
        </row>
        <row r="84">
          <cell r="A84" t="str">
            <v>CULTURA Y OCIO</v>
          </cell>
          <cell r="B84">
            <v>4479320.6687639998</v>
          </cell>
          <cell r="C84">
            <v>4751678.6406530002</v>
          </cell>
          <cell r="D84">
            <v>7472923.1606010003</v>
          </cell>
          <cell r="E84">
            <v>6440806.860781</v>
          </cell>
          <cell r="F84">
            <v>7899325.1410441371</v>
          </cell>
          <cell r="G84">
            <v>8137557.6748890579</v>
          </cell>
          <cell r="H84">
            <v>7968943.0004226631</v>
          </cell>
          <cell r="I84">
            <v>10509896.01739211</v>
          </cell>
          <cell r="J84">
            <v>8518783.0726645757</v>
          </cell>
          <cell r="K84">
            <v>7061796.9845638275</v>
          </cell>
          <cell r="L84">
            <v>4867482.0922938222</v>
          </cell>
          <cell r="M84">
            <v>4476780.6606273288</v>
          </cell>
        </row>
        <row r="85">
          <cell r="A85" t="str">
            <v>GASTO EN COMPRAS</v>
          </cell>
          <cell r="B85">
            <v>3265604.7815065002</v>
          </cell>
          <cell r="C85">
            <v>3614401.9538300005</v>
          </cell>
          <cell r="D85">
            <v>5532903.5386095</v>
          </cell>
          <cell r="E85">
            <v>5392910.963761</v>
          </cell>
          <cell r="F85">
            <v>6433220.3900867514</v>
          </cell>
          <cell r="G85">
            <v>6359454.7926789271</v>
          </cell>
          <cell r="H85">
            <v>10024497.954243686</v>
          </cell>
          <cell r="I85">
            <v>13755507.688523032</v>
          </cell>
          <cell r="J85">
            <v>10755155.648204641</v>
          </cell>
          <cell r="K85">
            <v>9258984.3744534962</v>
          </cell>
          <cell r="L85">
            <v>6452905.2731732251</v>
          </cell>
          <cell r="M85">
            <v>6143866.7109494153</v>
          </cell>
        </row>
        <row r="86">
          <cell r="A86" t="str">
            <v>OTROS GASTOS</v>
          </cell>
          <cell r="B86">
            <v>1096559.0883190001</v>
          </cell>
          <cell r="C86">
            <v>1231748.5284149998</v>
          </cell>
          <cell r="D86">
            <v>1833801.245746</v>
          </cell>
          <cell r="E86">
            <v>1511024.6967829999</v>
          </cell>
          <cell r="F86">
            <v>6121340.6736308858</v>
          </cell>
          <cell r="G86">
            <v>5857505.4274790687</v>
          </cell>
          <cell r="H86">
            <v>54935.666277210876</v>
          </cell>
          <cell r="I86">
            <v>89936.246375858551</v>
          </cell>
          <cell r="J86">
            <v>54267.342733497884</v>
          </cell>
          <cell r="K86">
            <v>68853.963691797078</v>
          </cell>
          <cell r="L86">
            <v>65435.028000335806</v>
          </cell>
          <cell r="M86">
            <v>47968.975636031668</v>
          </cell>
        </row>
        <row r="175">
          <cell r="B175" t="str">
            <v>ENERO</v>
          </cell>
          <cell r="C175" t="str">
            <v>FEBRERO</v>
          </cell>
          <cell r="D175" t="str">
            <v>MARZO</v>
          </cell>
          <cell r="E175" t="str">
            <v>ABRIL</v>
          </cell>
          <cell r="F175" t="str">
            <v>MAYO</v>
          </cell>
          <cell r="G175" t="str">
            <v>JUNIO</v>
          </cell>
          <cell r="H175" t="str">
            <v>JULIO</v>
          </cell>
          <cell r="I175" t="str">
            <v>AGOSTO</v>
          </cell>
          <cell r="J175" t="str">
            <v>SEPTIEMBRE</v>
          </cell>
          <cell r="K175" t="str">
            <v>OCTUBRE</v>
          </cell>
          <cell r="L175" t="str">
            <v>NOVIEMBRE</v>
          </cell>
          <cell r="M175" t="str">
            <v>DICIEMBRE</v>
          </cell>
        </row>
        <row r="176">
          <cell r="A176" t="str">
            <v>ALOJAMIENTO</v>
          </cell>
          <cell r="B176">
            <v>41989.316518</v>
          </cell>
          <cell r="C176">
            <v>41204.846791000004</v>
          </cell>
          <cell r="D176">
            <v>301967.71103899996</v>
          </cell>
          <cell r="E176">
            <v>216313.40014800002</v>
          </cell>
          <cell r="F176">
            <v>878765.68682399986</v>
          </cell>
          <cell r="G176">
            <v>1432867.660873</v>
          </cell>
          <cell r="H176">
            <v>2361000.2988330736</v>
          </cell>
          <cell r="I176">
            <v>4090788.5889991438</v>
          </cell>
          <cell r="J176">
            <v>766914.96274925023</v>
          </cell>
          <cell r="K176">
            <v>357620.35290592373</v>
          </cell>
          <cell r="L176">
            <v>97073.253064955585</v>
          </cell>
          <cell r="M176">
            <v>73461.776283149215</v>
          </cell>
        </row>
        <row r="177">
          <cell r="A177" t="str">
            <v>RESTAURANTES</v>
          </cell>
          <cell r="B177">
            <v>45084.473947999999</v>
          </cell>
          <cell r="C177">
            <v>41864.343319</v>
          </cell>
          <cell r="D177">
            <v>251464.05681499999</v>
          </cell>
          <cell r="E177">
            <v>211291.91328600002</v>
          </cell>
          <cell r="F177">
            <v>498534.84740500001</v>
          </cell>
          <cell r="G177">
            <v>735519.56323099998</v>
          </cell>
          <cell r="H177">
            <v>2392685.7702817796</v>
          </cell>
          <cell r="I177">
            <v>4011522.2381913275</v>
          </cell>
          <cell r="J177">
            <v>678816.10656002816</v>
          </cell>
          <cell r="K177">
            <v>277397.19789039221</v>
          </cell>
          <cell r="L177">
            <v>85491.951537633868</v>
          </cell>
          <cell r="M177">
            <v>54799.809418330464</v>
          </cell>
        </row>
        <row r="178">
          <cell r="A178" t="str">
            <v>ALIMENTACIÓN FUERA DE RESTAURANTES</v>
          </cell>
          <cell r="B178">
            <v>36279.020896000002</v>
          </cell>
          <cell r="C178">
            <v>37865.083774999999</v>
          </cell>
          <cell r="D178">
            <v>197229.526029</v>
          </cell>
          <cell r="E178">
            <v>163555.38484400001</v>
          </cell>
          <cell r="F178">
            <v>447117.55430100008</v>
          </cell>
          <cell r="G178">
            <v>566277.53162700008</v>
          </cell>
          <cell r="H178">
            <v>1393449.696523004</v>
          </cell>
          <cell r="I178">
            <v>2240650.9513686015</v>
          </cell>
          <cell r="J178">
            <v>408091.65283852525</v>
          </cell>
          <cell r="K178">
            <v>285872.63846080366</v>
          </cell>
          <cell r="L178">
            <v>73809.876125933253</v>
          </cell>
          <cell r="M178">
            <v>71995.090587834871</v>
          </cell>
        </row>
        <row r="179">
          <cell r="A179" t="str">
            <v>DESPLAZAMIENTOS/TRANSPORTE</v>
          </cell>
          <cell r="B179">
            <v>61241.896422000005</v>
          </cell>
          <cell r="C179">
            <v>63111.985295999999</v>
          </cell>
          <cell r="D179">
            <v>316846.70816600003</v>
          </cell>
          <cell r="E179">
            <v>268605.63078000001</v>
          </cell>
          <cell r="F179">
            <v>321856.66413200001</v>
          </cell>
          <cell r="G179">
            <v>406185.90632800001</v>
          </cell>
          <cell r="H179">
            <v>1682418.45731639</v>
          </cell>
          <cell r="I179">
            <v>2814834.8964271047</v>
          </cell>
          <cell r="J179">
            <v>559205.45079875609</v>
          </cell>
          <cell r="K179">
            <v>294631.33658726059</v>
          </cell>
          <cell r="L179">
            <v>79830.885145265347</v>
          </cell>
          <cell r="M179">
            <v>63934.493598881789</v>
          </cell>
        </row>
        <row r="180">
          <cell r="A180" t="str">
            <v>CULTURA Y OCIO</v>
          </cell>
          <cell r="B180">
            <v>54513.359393999999</v>
          </cell>
          <cell r="C180">
            <v>50226.561118999998</v>
          </cell>
          <cell r="D180">
            <v>305330.89753099997</v>
          </cell>
          <cell r="E180">
            <v>244242.01419199997</v>
          </cell>
          <cell r="F180">
            <v>347702.855996</v>
          </cell>
          <cell r="G180">
            <v>642417.92013500002</v>
          </cell>
          <cell r="H180">
            <v>834159.99066539004</v>
          </cell>
          <cell r="I180">
            <v>1401327.1557384667</v>
          </cell>
          <cell r="J180">
            <v>209304.9404523102</v>
          </cell>
          <cell r="K180">
            <v>109770.68634782609</v>
          </cell>
          <cell r="L180">
            <v>21477.647700483096</v>
          </cell>
          <cell r="M180">
            <v>21171.721908212563</v>
          </cell>
        </row>
        <row r="181">
          <cell r="A181" t="str">
            <v>GASTO EN COMPRAS</v>
          </cell>
          <cell r="B181">
            <v>38494.795054000002</v>
          </cell>
          <cell r="C181">
            <v>39484.702775000005</v>
          </cell>
          <cell r="D181">
            <v>176880.26785100001</v>
          </cell>
          <cell r="E181">
            <v>165067.21973600003</v>
          </cell>
          <cell r="F181">
            <v>240556.96051099998</v>
          </cell>
          <cell r="G181">
            <v>291728.16681000002</v>
          </cell>
          <cell r="H181">
            <v>1136486.8732326473</v>
          </cell>
          <cell r="I181">
            <v>1688102.4145360757</v>
          </cell>
          <cell r="J181">
            <v>229107.83579108943</v>
          </cell>
          <cell r="K181">
            <v>90028.450840351681</v>
          </cell>
          <cell r="L181">
            <v>27613.105715930207</v>
          </cell>
          <cell r="M181">
            <v>21310.331282118848</v>
          </cell>
        </row>
        <row r="182">
          <cell r="A182" t="str">
            <v>OTROS GASTOS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268">
          <cell r="B268" t="str">
            <v>ENERO</v>
          </cell>
          <cell r="C268" t="str">
            <v>FEBRERO</v>
          </cell>
          <cell r="D268" t="str">
            <v>MARZO</v>
          </cell>
          <cell r="E268" t="str">
            <v>ABRIL</v>
          </cell>
          <cell r="F268" t="str">
            <v>MAYO</v>
          </cell>
          <cell r="G268" t="str">
            <v>JUNIO</v>
          </cell>
          <cell r="H268" t="str">
            <v>JULIO</v>
          </cell>
          <cell r="I268" t="str">
            <v>AGOSTO</v>
          </cell>
          <cell r="J268" t="str">
            <v>SEPTIEMBRE</v>
          </cell>
          <cell r="K268" t="str">
            <v>OCTUBRE</v>
          </cell>
          <cell r="L268" t="str">
            <v>NOVIEMBRE</v>
          </cell>
          <cell r="M268" t="str">
            <v>DICIEMBRE</v>
          </cell>
        </row>
        <row r="269">
          <cell r="A269" t="str">
            <v>ALOJAMIENTO</v>
          </cell>
          <cell r="B269">
            <v>1798601.422579</v>
          </cell>
          <cell r="C269">
            <v>2390613.1857479997</v>
          </cell>
          <cell r="D269">
            <v>4978049.0175860003</v>
          </cell>
          <cell r="E269">
            <v>3778195.5630490002</v>
          </cell>
          <cell r="F269">
            <v>5407849.1851050006</v>
          </cell>
          <cell r="G269">
            <v>5122907.7510430003</v>
          </cell>
          <cell r="H269">
            <v>6850089.1010276079</v>
          </cell>
          <cell r="I269">
            <v>13453487.458813624</v>
          </cell>
          <cell r="J269">
            <v>4982370.9161589369</v>
          </cell>
          <cell r="K269">
            <v>5526942.8557878882</v>
          </cell>
          <cell r="L269">
            <v>3657247.2996024969</v>
          </cell>
          <cell r="M269">
            <v>5078435.3029165147</v>
          </cell>
        </row>
        <row r="270">
          <cell r="A270" t="str">
            <v>RESTAURANTES</v>
          </cell>
          <cell r="B270">
            <v>1434461.699031</v>
          </cell>
          <cell r="C270">
            <v>1871647.9071300002</v>
          </cell>
          <cell r="D270">
            <v>3647813.6981859999</v>
          </cell>
          <cell r="E270">
            <v>3020420.7767990003</v>
          </cell>
          <cell r="F270">
            <v>3770934.8601220003</v>
          </cell>
          <cell r="G270">
            <v>3411185.1453459999</v>
          </cell>
          <cell r="H270">
            <v>3378563.9627245963</v>
          </cell>
          <cell r="I270">
            <v>6257832.8478465257</v>
          </cell>
          <cell r="J270">
            <v>2406268.8340579872</v>
          </cell>
          <cell r="K270">
            <v>3818597.4522705884</v>
          </cell>
          <cell r="L270">
            <v>2550726.0194782671</v>
          </cell>
          <cell r="M270">
            <v>3503742.6088491981</v>
          </cell>
        </row>
        <row r="271">
          <cell r="A271" t="str">
            <v>ALIMENTACIÓN FUERA DE RESTAURANTES</v>
          </cell>
          <cell r="B271">
            <v>158603.49102799999</v>
          </cell>
          <cell r="C271">
            <v>253809.75976600003</v>
          </cell>
          <cell r="D271">
            <v>478468.37888200005</v>
          </cell>
          <cell r="E271">
            <v>349325.03673599998</v>
          </cell>
          <cell r="F271">
            <v>1461731.773668</v>
          </cell>
          <cell r="G271">
            <v>1460980.2600810002</v>
          </cell>
          <cell r="H271">
            <v>1383695.7159673285</v>
          </cell>
          <cell r="I271">
            <v>2630328.6131003676</v>
          </cell>
          <cell r="J271">
            <v>1035311.6431948876</v>
          </cell>
          <cell r="K271">
            <v>1845242.2533252197</v>
          </cell>
          <cell r="L271">
            <v>1305972.7905562215</v>
          </cell>
          <cell r="M271">
            <v>1790249.2722919032</v>
          </cell>
        </row>
        <row r="272">
          <cell r="A272" t="str">
            <v>DESPLAZAMIENTOS/TRANSPORTE</v>
          </cell>
          <cell r="B272">
            <v>1038860.885921</v>
          </cell>
          <cell r="C272">
            <v>1412999.4134560002</v>
          </cell>
          <cell r="D272">
            <v>2755379.1789989998</v>
          </cell>
          <cell r="E272">
            <v>2091272.2342020001</v>
          </cell>
          <cell r="F272">
            <v>2047936.886103</v>
          </cell>
          <cell r="G272">
            <v>2056661.958382</v>
          </cell>
          <cell r="H272">
            <v>2982169.3820974729</v>
          </cell>
          <cell r="I272">
            <v>6233878.7515813885</v>
          </cell>
          <cell r="J272">
            <v>2071726.183386849</v>
          </cell>
          <cell r="K272">
            <v>3469236.7841942841</v>
          </cell>
          <cell r="L272">
            <v>2496268.4752083556</v>
          </cell>
          <cell r="M272">
            <v>3315689.2364248433</v>
          </cell>
        </row>
        <row r="273">
          <cell r="A273" t="str">
            <v>CULTURA Y OCIO</v>
          </cell>
          <cell r="B273">
            <v>305564.16595999995</v>
          </cell>
          <cell r="C273">
            <v>404327.84799400001</v>
          </cell>
          <cell r="D273">
            <v>815463.39487000008</v>
          </cell>
          <cell r="E273">
            <v>623625.43221600004</v>
          </cell>
          <cell r="F273">
            <v>1368419.7857920001</v>
          </cell>
          <cell r="G273">
            <v>1393449.825766</v>
          </cell>
          <cell r="H273">
            <v>1142466.254878652</v>
          </cell>
          <cell r="I273">
            <v>2312449.8098520925</v>
          </cell>
          <cell r="J273">
            <v>829768.43338644714</v>
          </cell>
          <cell r="K273">
            <v>1856440.0580553333</v>
          </cell>
          <cell r="L273">
            <v>1350251.0376038607</v>
          </cell>
          <cell r="M273">
            <v>1813867.7558594854</v>
          </cell>
        </row>
        <row r="274">
          <cell r="A274" t="str">
            <v>GASTO EN COMPRAS</v>
          </cell>
          <cell r="B274">
            <v>475190.946566</v>
          </cell>
          <cell r="C274">
            <v>633036.977464</v>
          </cell>
          <cell r="D274">
            <v>1219903.8320519999</v>
          </cell>
          <cell r="E274">
            <v>1032342.510462</v>
          </cell>
          <cell r="F274">
            <v>608389.17347000004</v>
          </cell>
          <cell r="G274">
            <v>554905.20719999995</v>
          </cell>
          <cell r="H274">
            <v>686079.10843698657</v>
          </cell>
          <cell r="I274">
            <v>1371065.425847685</v>
          </cell>
          <cell r="J274">
            <v>488961.61416139168</v>
          </cell>
          <cell r="K274">
            <v>1104854.1905236652</v>
          </cell>
          <cell r="L274">
            <v>709963.09871307947</v>
          </cell>
          <cell r="M274">
            <v>989988.28396101994</v>
          </cell>
        </row>
        <row r="275">
          <cell r="A275" t="str">
            <v>OTROS GASTOS</v>
          </cell>
          <cell r="B275">
            <v>193471.26337299999</v>
          </cell>
          <cell r="C275">
            <v>280303.96884599997</v>
          </cell>
          <cell r="D275">
            <v>835222.07199299999</v>
          </cell>
          <cell r="E275">
            <v>581224.70322399982</v>
          </cell>
          <cell r="F275">
            <v>8974.0740900000001</v>
          </cell>
          <cell r="G275">
            <v>7789.9917019999993</v>
          </cell>
          <cell r="H275">
            <v>141950.75075580651</v>
          </cell>
          <cell r="I275">
            <v>314057.74874695839</v>
          </cell>
          <cell r="J275">
            <v>70107.259565169297</v>
          </cell>
          <cell r="K275">
            <v>0</v>
          </cell>
          <cell r="L275">
            <v>0</v>
          </cell>
          <cell r="M275">
            <v>0</v>
          </cell>
        </row>
      </sheetData>
      <sheetData sheetId="13">
        <row r="12">
          <cell r="B12" t="str">
            <v>TOTAL</v>
          </cell>
          <cell r="G12" t="str">
            <v>TOTAL</v>
          </cell>
        </row>
        <row r="13">
          <cell r="B13">
            <v>66993</v>
          </cell>
          <cell r="C13" t="str">
            <v>HOSTELERÍA 2015</v>
          </cell>
          <cell r="G13">
            <v>1357</v>
          </cell>
          <cell r="H13" t="str">
            <v>AGENCIAS DE VIAJES 2015</v>
          </cell>
        </row>
        <row r="14">
          <cell r="B14">
            <v>69010</v>
          </cell>
          <cell r="C14" t="str">
            <v>HOSTELERÍA 2016</v>
          </cell>
          <cell r="G14">
            <v>1365</v>
          </cell>
          <cell r="H14" t="str">
            <v>AGENCIAS DE VIAJES 2016</v>
          </cell>
        </row>
      </sheetData>
      <sheetData sheetId="14">
        <row r="27">
          <cell r="B27" t="str">
            <v>HOSTELERÍA 2015</v>
          </cell>
          <cell r="C27" t="str">
            <v>HOSTELERÍA 2016</v>
          </cell>
        </row>
        <row r="28">
          <cell r="A28" t="str">
            <v>ÁVILA</v>
          </cell>
          <cell r="B28">
            <v>4653</v>
          </cell>
          <cell r="C28">
            <v>4901</v>
          </cell>
        </row>
        <row r="29">
          <cell r="A29" t="str">
            <v>BURGOS</v>
          </cell>
          <cell r="B29">
            <v>10281</v>
          </cell>
          <cell r="C29">
            <v>10588</v>
          </cell>
        </row>
        <row r="30">
          <cell r="A30" t="str">
            <v>LEÓN</v>
          </cell>
          <cell r="B30">
            <v>12526</v>
          </cell>
          <cell r="C30">
            <v>12871</v>
          </cell>
        </row>
        <row r="31">
          <cell r="A31" t="str">
            <v>PALENCIA</v>
          </cell>
          <cell r="B31">
            <v>4002</v>
          </cell>
          <cell r="C31">
            <v>4030</v>
          </cell>
        </row>
        <row r="32">
          <cell r="A32" t="str">
            <v>SALAMANCA</v>
          </cell>
          <cell r="B32">
            <v>9481</v>
          </cell>
          <cell r="C32">
            <v>9715</v>
          </cell>
        </row>
        <row r="33">
          <cell r="A33" t="str">
            <v>SEGOVIA</v>
          </cell>
          <cell r="B33">
            <v>5350</v>
          </cell>
          <cell r="C33">
            <v>5537</v>
          </cell>
        </row>
        <row r="34">
          <cell r="A34" t="str">
            <v>SORIA</v>
          </cell>
          <cell r="B34">
            <v>2601</v>
          </cell>
          <cell r="C34">
            <v>2728</v>
          </cell>
        </row>
        <row r="35">
          <cell r="A35" t="str">
            <v>VALLADOLID</v>
          </cell>
          <cell r="B35">
            <v>13601</v>
          </cell>
          <cell r="C35">
            <v>14023</v>
          </cell>
        </row>
        <row r="36">
          <cell r="A36" t="str">
            <v>ZAMORA</v>
          </cell>
          <cell r="B36">
            <v>4490</v>
          </cell>
          <cell r="C36">
            <v>4606</v>
          </cell>
        </row>
        <row r="64">
          <cell r="B64" t="str">
            <v>AGENCIAS DE VIAJES 2015</v>
          </cell>
          <cell r="C64" t="str">
            <v>AGENCIAS DE VIAJES 2016</v>
          </cell>
        </row>
        <row r="65">
          <cell r="A65" t="str">
            <v>ÁVILA</v>
          </cell>
          <cell r="B65">
            <v>84</v>
          </cell>
          <cell r="C65">
            <v>73</v>
          </cell>
        </row>
        <row r="66">
          <cell r="A66" t="str">
            <v>BURGOS</v>
          </cell>
          <cell r="B66">
            <v>243</v>
          </cell>
          <cell r="C66">
            <v>243</v>
          </cell>
        </row>
        <row r="67">
          <cell r="A67" t="str">
            <v>LEÓN</v>
          </cell>
          <cell r="B67">
            <v>194</v>
          </cell>
          <cell r="C67">
            <v>206</v>
          </cell>
        </row>
        <row r="68">
          <cell r="A68" t="str">
            <v>PALENCIA</v>
          </cell>
          <cell r="B68">
            <v>82</v>
          </cell>
          <cell r="C68">
            <v>88</v>
          </cell>
        </row>
        <row r="69">
          <cell r="A69" t="str">
            <v>SALAMANCA</v>
          </cell>
          <cell r="B69">
            <v>193</v>
          </cell>
          <cell r="C69">
            <v>198</v>
          </cell>
        </row>
        <row r="70">
          <cell r="A70" t="str">
            <v>SEGOVIA</v>
          </cell>
          <cell r="B70">
            <v>115</v>
          </cell>
          <cell r="C70">
            <v>116</v>
          </cell>
        </row>
        <row r="71">
          <cell r="A71" t="str">
            <v>SORIA</v>
          </cell>
          <cell r="B71">
            <v>45</v>
          </cell>
          <cell r="C71">
            <v>38</v>
          </cell>
        </row>
        <row r="72">
          <cell r="A72" t="str">
            <v>VALLADOLID</v>
          </cell>
          <cell r="B72">
            <v>314</v>
          </cell>
          <cell r="C72">
            <v>326</v>
          </cell>
        </row>
        <row r="73">
          <cell r="A73" t="str">
            <v>ZAMORA</v>
          </cell>
          <cell r="B73">
            <v>85</v>
          </cell>
          <cell r="C73">
            <v>76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3646"/>
  <sheetViews>
    <sheetView tabSelected="1" view="pageBreakPreview" topLeftCell="A3317" zoomScaleNormal="60" zoomScaleSheetLayoutView="100" workbookViewId="0">
      <selection activeCell="A3321" sqref="A3321:XFD3321"/>
    </sheetView>
  </sheetViews>
  <sheetFormatPr baseColWidth="10" defaultRowHeight="12.75" x14ac:dyDescent="0.2"/>
  <cols>
    <col min="1" max="1" width="25.7109375" style="18" customWidth="1"/>
    <col min="2" max="2" width="13.5703125" style="18" customWidth="1"/>
    <col min="3" max="3" width="14.42578125" style="18" customWidth="1"/>
    <col min="4" max="4" width="15.7109375" style="18" customWidth="1"/>
    <col min="5" max="5" width="15.42578125" style="18" customWidth="1"/>
    <col min="6" max="6" width="13.85546875" style="18" customWidth="1"/>
    <col min="7" max="7" width="15.140625" style="18" customWidth="1"/>
    <col min="8" max="8" width="13.85546875" style="18" customWidth="1"/>
    <col min="9" max="9" width="14.140625" style="18" customWidth="1"/>
    <col min="10" max="10" width="14.85546875" style="18" customWidth="1"/>
    <col min="11" max="11" width="13.85546875" style="18" customWidth="1"/>
    <col min="12" max="12" width="14.140625" style="18" bestFit="1" customWidth="1"/>
    <col min="13" max="13" width="15" style="18" customWidth="1"/>
    <col min="14" max="14" width="12.85546875" style="18" customWidth="1"/>
    <col min="15" max="256" width="11.42578125" style="18"/>
    <col min="257" max="257" width="26.85546875" style="18" customWidth="1"/>
    <col min="258" max="258" width="11.140625" style="18" customWidth="1"/>
    <col min="259" max="261" width="13.28515625" style="18" customWidth="1"/>
    <col min="262" max="262" width="13.85546875" style="18" customWidth="1"/>
    <col min="263" max="263" width="15.140625" style="18" customWidth="1"/>
    <col min="264" max="264" width="13.28515625" style="18" customWidth="1"/>
    <col min="265" max="265" width="14.140625" style="18" customWidth="1"/>
    <col min="266" max="266" width="14.85546875" style="18" customWidth="1"/>
    <col min="267" max="267" width="13.28515625" style="18" customWidth="1"/>
    <col min="268" max="268" width="14.140625" style="18" bestFit="1" customWidth="1"/>
    <col min="269" max="269" width="14" style="18" customWidth="1"/>
    <col min="270" max="270" width="12.85546875" style="18" customWidth="1"/>
    <col min="271" max="512" width="11.42578125" style="18"/>
    <col min="513" max="513" width="26.85546875" style="18" customWidth="1"/>
    <col min="514" max="514" width="11.140625" style="18" customWidth="1"/>
    <col min="515" max="517" width="13.28515625" style="18" customWidth="1"/>
    <col min="518" max="518" width="13.85546875" style="18" customWidth="1"/>
    <col min="519" max="519" width="15.140625" style="18" customWidth="1"/>
    <col min="520" max="520" width="13.28515625" style="18" customWidth="1"/>
    <col min="521" max="521" width="14.140625" style="18" customWidth="1"/>
    <col min="522" max="522" width="14.85546875" style="18" customWidth="1"/>
    <col min="523" max="523" width="13.28515625" style="18" customWidth="1"/>
    <col min="524" max="524" width="14.140625" style="18" bestFit="1" customWidth="1"/>
    <col min="525" max="525" width="14" style="18" customWidth="1"/>
    <col min="526" max="526" width="12.85546875" style="18" customWidth="1"/>
    <col min="527" max="768" width="11.42578125" style="18"/>
    <col min="769" max="769" width="26.85546875" style="18" customWidth="1"/>
    <col min="770" max="770" width="11.140625" style="18" customWidth="1"/>
    <col min="771" max="773" width="13.28515625" style="18" customWidth="1"/>
    <col min="774" max="774" width="13.85546875" style="18" customWidth="1"/>
    <col min="775" max="775" width="15.140625" style="18" customWidth="1"/>
    <col min="776" max="776" width="13.28515625" style="18" customWidth="1"/>
    <col min="777" max="777" width="14.140625" style="18" customWidth="1"/>
    <col min="778" max="778" width="14.85546875" style="18" customWidth="1"/>
    <col min="779" max="779" width="13.28515625" style="18" customWidth="1"/>
    <col min="780" max="780" width="14.140625" style="18" bestFit="1" customWidth="1"/>
    <col min="781" max="781" width="14" style="18" customWidth="1"/>
    <col min="782" max="782" width="12.85546875" style="18" customWidth="1"/>
    <col min="783" max="1024" width="11.42578125" style="18"/>
    <col min="1025" max="1025" width="26.85546875" style="18" customWidth="1"/>
    <col min="1026" max="1026" width="11.140625" style="18" customWidth="1"/>
    <col min="1027" max="1029" width="13.28515625" style="18" customWidth="1"/>
    <col min="1030" max="1030" width="13.85546875" style="18" customWidth="1"/>
    <col min="1031" max="1031" width="15.140625" style="18" customWidth="1"/>
    <col min="1032" max="1032" width="13.28515625" style="18" customWidth="1"/>
    <col min="1033" max="1033" width="14.140625" style="18" customWidth="1"/>
    <col min="1034" max="1034" width="14.85546875" style="18" customWidth="1"/>
    <col min="1035" max="1035" width="13.28515625" style="18" customWidth="1"/>
    <col min="1036" max="1036" width="14.140625" style="18" bestFit="1" customWidth="1"/>
    <col min="1037" max="1037" width="14" style="18" customWidth="1"/>
    <col min="1038" max="1038" width="12.85546875" style="18" customWidth="1"/>
    <col min="1039" max="1280" width="11.42578125" style="18"/>
    <col min="1281" max="1281" width="26.85546875" style="18" customWidth="1"/>
    <col min="1282" max="1282" width="11.140625" style="18" customWidth="1"/>
    <col min="1283" max="1285" width="13.28515625" style="18" customWidth="1"/>
    <col min="1286" max="1286" width="13.85546875" style="18" customWidth="1"/>
    <col min="1287" max="1287" width="15.140625" style="18" customWidth="1"/>
    <col min="1288" max="1288" width="13.28515625" style="18" customWidth="1"/>
    <col min="1289" max="1289" width="14.140625" style="18" customWidth="1"/>
    <col min="1290" max="1290" width="14.85546875" style="18" customWidth="1"/>
    <col min="1291" max="1291" width="13.28515625" style="18" customWidth="1"/>
    <col min="1292" max="1292" width="14.140625" style="18" bestFit="1" customWidth="1"/>
    <col min="1293" max="1293" width="14" style="18" customWidth="1"/>
    <col min="1294" max="1294" width="12.85546875" style="18" customWidth="1"/>
    <col min="1295" max="1536" width="11.42578125" style="18"/>
    <col min="1537" max="1537" width="26.85546875" style="18" customWidth="1"/>
    <col min="1538" max="1538" width="11.140625" style="18" customWidth="1"/>
    <col min="1539" max="1541" width="13.28515625" style="18" customWidth="1"/>
    <col min="1542" max="1542" width="13.85546875" style="18" customWidth="1"/>
    <col min="1543" max="1543" width="15.140625" style="18" customWidth="1"/>
    <col min="1544" max="1544" width="13.28515625" style="18" customWidth="1"/>
    <col min="1545" max="1545" width="14.140625" style="18" customWidth="1"/>
    <col min="1546" max="1546" width="14.85546875" style="18" customWidth="1"/>
    <col min="1547" max="1547" width="13.28515625" style="18" customWidth="1"/>
    <col min="1548" max="1548" width="14.140625" style="18" bestFit="1" customWidth="1"/>
    <col min="1549" max="1549" width="14" style="18" customWidth="1"/>
    <col min="1550" max="1550" width="12.85546875" style="18" customWidth="1"/>
    <col min="1551" max="1792" width="11.42578125" style="18"/>
    <col min="1793" max="1793" width="26.85546875" style="18" customWidth="1"/>
    <col min="1794" max="1794" width="11.140625" style="18" customWidth="1"/>
    <col min="1795" max="1797" width="13.28515625" style="18" customWidth="1"/>
    <col min="1798" max="1798" width="13.85546875" style="18" customWidth="1"/>
    <col min="1799" max="1799" width="15.140625" style="18" customWidth="1"/>
    <col min="1800" max="1800" width="13.28515625" style="18" customWidth="1"/>
    <col min="1801" max="1801" width="14.140625" style="18" customWidth="1"/>
    <col min="1802" max="1802" width="14.85546875" style="18" customWidth="1"/>
    <col min="1803" max="1803" width="13.28515625" style="18" customWidth="1"/>
    <col min="1804" max="1804" width="14.140625" style="18" bestFit="1" customWidth="1"/>
    <col min="1805" max="1805" width="14" style="18" customWidth="1"/>
    <col min="1806" max="1806" width="12.85546875" style="18" customWidth="1"/>
    <col min="1807" max="2048" width="11.42578125" style="18"/>
    <col min="2049" max="2049" width="26.85546875" style="18" customWidth="1"/>
    <col min="2050" max="2050" width="11.140625" style="18" customWidth="1"/>
    <col min="2051" max="2053" width="13.28515625" style="18" customWidth="1"/>
    <col min="2054" max="2054" width="13.85546875" style="18" customWidth="1"/>
    <col min="2055" max="2055" width="15.140625" style="18" customWidth="1"/>
    <col min="2056" max="2056" width="13.28515625" style="18" customWidth="1"/>
    <col min="2057" max="2057" width="14.140625" style="18" customWidth="1"/>
    <col min="2058" max="2058" width="14.85546875" style="18" customWidth="1"/>
    <col min="2059" max="2059" width="13.28515625" style="18" customWidth="1"/>
    <col min="2060" max="2060" width="14.140625" style="18" bestFit="1" customWidth="1"/>
    <col min="2061" max="2061" width="14" style="18" customWidth="1"/>
    <col min="2062" max="2062" width="12.85546875" style="18" customWidth="1"/>
    <col min="2063" max="2304" width="11.42578125" style="18"/>
    <col min="2305" max="2305" width="26.85546875" style="18" customWidth="1"/>
    <col min="2306" max="2306" width="11.140625" style="18" customWidth="1"/>
    <col min="2307" max="2309" width="13.28515625" style="18" customWidth="1"/>
    <col min="2310" max="2310" width="13.85546875" style="18" customWidth="1"/>
    <col min="2311" max="2311" width="15.140625" style="18" customWidth="1"/>
    <col min="2312" max="2312" width="13.28515625" style="18" customWidth="1"/>
    <col min="2313" max="2313" width="14.140625" style="18" customWidth="1"/>
    <col min="2314" max="2314" width="14.85546875" style="18" customWidth="1"/>
    <col min="2315" max="2315" width="13.28515625" style="18" customWidth="1"/>
    <col min="2316" max="2316" width="14.140625" style="18" bestFit="1" customWidth="1"/>
    <col min="2317" max="2317" width="14" style="18" customWidth="1"/>
    <col min="2318" max="2318" width="12.85546875" style="18" customWidth="1"/>
    <col min="2319" max="2560" width="11.42578125" style="18"/>
    <col min="2561" max="2561" width="26.85546875" style="18" customWidth="1"/>
    <col min="2562" max="2562" width="11.140625" style="18" customWidth="1"/>
    <col min="2563" max="2565" width="13.28515625" style="18" customWidth="1"/>
    <col min="2566" max="2566" width="13.85546875" style="18" customWidth="1"/>
    <col min="2567" max="2567" width="15.140625" style="18" customWidth="1"/>
    <col min="2568" max="2568" width="13.28515625" style="18" customWidth="1"/>
    <col min="2569" max="2569" width="14.140625" style="18" customWidth="1"/>
    <col min="2570" max="2570" width="14.85546875" style="18" customWidth="1"/>
    <col min="2571" max="2571" width="13.28515625" style="18" customWidth="1"/>
    <col min="2572" max="2572" width="14.140625" style="18" bestFit="1" customWidth="1"/>
    <col min="2573" max="2573" width="14" style="18" customWidth="1"/>
    <col min="2574" max="2574" width="12.85546875" style="18" customWidth="1"/>
    <col min="2575" max="2816" width="11.42578125" style="18"/>
    <col min="2817" max="2817" width="26.85546875" style="18" customWidth="1"/>
    <col min="2818" max="2818" width="11.140625" style="18" customWidth="1"/>
    <col min="2819" max="2821" width="13.28515625" style="18" customWidth="1"/>
    <col min="2822" max="2822" width="13.85546875" style="18" customWidth="1"/>
    <col min="2823" max="2823" width="15.140625" style="18" customWidth="1"/>
    <col min="2824" max="2824" width="13.28515625" style="18" customWidth="1"/>
    <col min="2825" max="2825" width="14.140625" style="18" customWidth="1"/>
    <col min="2826" max="2826" width="14.85546875" style="18" customWidth="1"/>
    <col min="2827" max="2827" width="13.28515625" style="18" customWidth="1"/>
    <col min="2828" max="2828" width="14.140625" style="18" bestFit="1" customWidth="1"/>
    <col min="2829" max="2829" width="14" style="18" customWidth="1"/>
    <col min="2830" max="2830" width="12.85546875" style="18" customWidth="1"/>
    <col min="2831" max="3072" width="11.42578125" style="18"/>
    <col min="3073" max="3073" width="26.85546875" style="18" customWidth="1"/>
    <col min="3074" max="3074" width="11.140625" style="18" customWidth="1"/>
    <col min="3075" max="3077" width="13.28515625" style="18" customWidth="1"/>
    <col min="3078" max="3078" width="13.85546875" style="18" customWidth="1"/>
    <col min="3079" max="3079" width="15.140625" style="18" customWidth="1"/>
    <col min="3080" max="3080" width="13.28515625" style="18" customWidth="1"/>
    <col min="3081" max="3081" width="14.140625" style="18" customWidth="1"/>
    <col min="3082" max="3082" width="14.85546875" style="18" customWidth="1"/>
    <col min="3083" max="3083" width="13.28515625" style="18" customWidth="1"/>
    <col min="3084" max="3084" width="14.140625" style="18" bestFit="1" customWidth="1"/>
    <col min="3085" max="3085" width="14" style="18" customWidth="1"/>
    <col min="3086" max="3086" width="12.85546875" style="18" customWidth="1"/>
    <col min="3087" max="3328" width="11.42578125" style="18"/>
    <col min="3329" max="3329" width="26.85546875" style="18" customWidth="1"/>
    <col min="3330" max="3330" width="11.140625" style="18" customWidth="1"/>
    <col min="3331" max="3333" width="13.28515625" style="18" customWidth="1"/>
    <col min="3334" max="3334" width="13.85546875" style="18" customWidth="1"/>
    <col min="3335" max="3335" width="15.140625" style="18" customWidth="1"/>
    <col min="3336" max="3336" width="13.28515625" style="18" customWidth="1"/>
    <col min="3337" max="3337" width="14.140625" style="18" customWidth="1"/>
    <col min="3338" max="3338" width="14.85546875" style="18" customWidth="1"/>
    <col min="3339" max="3339" width="13.28515625" style="18" customWidth="1"/>
    <col min="3340" max="3340" width="14.140625" style="18" bestFit="1" customWidth="1"/>
    <col min="3341" max="3341" width="14" style="18" customWidth="1"/>
    <col min="3342" max="3342" width="12.85546875" style="18" customWidth="1"/>
    <col min="3343" max="3584" width="11.42578125" style="18"/>
    <col min="3585" max="3585" width="26.85546875" style="18" customWidth="1"/>
    <col min="3586" max="3586" width="11.140625" style="18" customWidth="1"/>
    <col min="3587" max="3589" width="13.28515625" style="18" customWidth="1"/>
    <col min="3590" max="3590" width="13.85546875" style="18" customWidth="1"/>
    <col min="3591" max="3591" width="15.140625" style="18" customWidth="1"/>
    <col min="3592" max="3592" width="13.28515625" style="18" customWidth="1"/>
    <col min="3593" max="3593" width="14.140625" style="18" customWidth="1"/>
    <col min="3594" max="3594" width="14.85546875" style="18" customWidth="1"/>
    <col min="3595" max="3595" width="13.28515625" style="18" customWidth="1"/>
    <col min="3596" max="3596" width="14.140625" style="18" bestFit="1" customWidth="1"/>
    <col min="3597" max="3597" width="14" style="18" customWidth="1"/>
    <col min="3598" max="3598" width="12.85546875" style="18" customWidth="1"/>
    <col min="3599" max="3840" width="11.42578125" style="18"/>
    <col min="3841" max="3841" width="26.85546875" style="18" customWidth="1"/>
    <col min="3842" max="3842" width="11.140625" style="18" customWidth="1"/>
    <col min="3843" max="3845" width="13.28515625" style="18" customWidth="1"/>
    <col min="3846" max="3846" width="13.85546875" style="18" customWidth="1"/>
    <col min="3847" max="3847" width="15.140625" style="18" customWidth="1"/>
    <col min="3848" max="3848" width="13.28515625" style="18" customWidth="1"/>
    <col min="3849" max="3849" width="14.140625" style="18" customWidth="1"/>
    <col min="3850" max="3850" width="14.85546875" style="18" customWidth="1"/>
    <col min="3851" max="3851" width="13.28515625" style="18" customWidth="1"/>
    <col min="3852" max="3852" width="14.140625" style="18" bestFit="1" customWidth="1"/>
    <col min="3853" max="3853" width="14" style="18" customWidth="1"/>
    <col min="3854" max="3854" width="12.85546875" style="18" customWidth="1"/>
    <col min="3855" max="4096" width="11.42578125" style="18"/>
    <col min="4097" max="4097" width="26.85546875" style="18" customWidth="1"/>
    <col min="4098" max="4098" width="11.140625" style="18" customWidth="1"/>
    <col min="4099" max="4101" width="13.28515625" style="18" customWidth="1"/>
    <col min="4102" max="4102" width="13.85546875" style="18" customWidth="1"/>
    <col min="4103" max="4103" width="15.140625" style="18" customWidth="1"/>
    <col min="4104" max="4104" width="13.28515625" style="18" customWidth="1"/>
    <col min="4105" max="4105" width="14.140625" style="18" customWidth="1"/>
    <col min="4106" max="4106" width="14.85546875" style="18" customWidth="1"/>
    <col min="4107" max="4107" width="13.28515625" style="18" customWidth="1"/>
    <col min="4108" max="4108" width="14.140625" style="18" bestFit="1" customWidth="1"/>
    <col min="4109" max="4109" width="14" style="18" customWidth="1"/>
    <col min="4110" max="4110" width="12.85546875" style="18" customWidth="1"/>
    <col min="4111" max="4352" width="11.42578125" style="18"/>
    <col min="4353" max="4353" width="26.85546875" style="18" customWidth="1"/>
    <col min="4354" max="4354" width="11.140625" style="18" customWidth="1"/>
    <col min="4355" max="4357" width="13.28515625" style="18" customWidth="1"/>
    <col min="4358" max="4358" width="13.85546875" style="18" customWidth="1"/>
    <col min="4359" max="4359" width="15.140625" style="18" customWidth="1"/>
    <col min="4360" max="4360" width="13.28515625" style="18" customWidth="1"/>
    <col min="4361" max="4361" width="14.140625" style="18" customWidth="1"/>
    <col min="4362" max="4362" width="14.85546875" style="18" customWidth="1"/>
    <col min="4363" max="4363" width="13.28515625" style="18" customWidth="1"/>
    <col min="4364" max="4364" width="14.140625" style="18" bestFit="1" customWidth="1"/>
    <col min="4365" max="4365" width="14" style="18" customWidth="1"/>
    <col min="4366" max="4366" width="12.85546875" style="18" customWidth="1"/>
    <col min="4367" max="4608" width="11.42578125" style="18"/>
    <col min="4609" max="4609" width="26.85546875" style="18" customWidth="1"/>
    <col min="4610" max="4610" width="11.140625" style="18" customWidth="1"/>
    <col min="4611" max="4613" width="13.28515625" style="18" customWidth="1"/>
    <col min="4614" max="4614" width="13.85546875" style="18" customWidth="1"/>
    <col min="4615" max="4615" width="15.140625" style="18" customWidth="1"/>
    <col min="4616" max="4616" width="13.28515625" style="18" customWidth="1"/>
    <col min="4617" max="4617" width="14.140625" style="18" customWidth="1"/>
    <col min="4618" max="4618" width="14.85546875" style="18" customWidth="1"/>
    <col min="4619" max="4619" width="13.28515625" style="18" customWidth="1"/>
    <col min="4620" max="4620" width="14.140625" style="18" bestFit="1" customWidth="1"/>
    <col min="4621" max="4621" width="14" style="18" customWidth="1"/>
    <col min="4622" max="4622" width="12.85546875" style="18" customWidth="1"/>
    <col min="4623" max="4864" width="11.42578125" style="18"/>
    <col min="4865" max="4865" width="26.85546875" style="18" customWidth="1"/>
    <col min="4866" max="4866" width="11.140625" style="18" customWidth="1"/>
    <col min="4867" max="4869" width="13.28515625" style="18" customWidth="1"/>
    <col min="4870" max="4870" width="13.85546875" style="18" customWidth="1"/>
    <col min="4871" max="4871" width="15.140625" style="18" customWidth="1"/>
    <col min="4872" max="4872" width="13.28515625" style="18" customWidth="1"/>
    <col min="4873" max="4873" width="14.140625" style="18" customWidth="1"/>
    <col min="4874" max="4874" width="14.85546875" style="18" customWidth="1"/>
    <col min="4875" max="4875" width="13.28515625" style="18" customWidth="1"/>
    <col min="4876" max="4876" width="14.140625" style="18" bestFit="1" customWidth="1"/>
    <col min="4877" max="4877" width="14" style="18" customWidth="1"/>
    <col min="4878" max="4878" width="12.85546875" style="18" customWidth="1"/>
    <col min="4879" max="5120" width="11.42578125" style="18"/>
    <col min="5121" max="5121" width="26.85546875" style="18" customWidth="1"/>
    <col min="5122" max="5122" width="11.140625" style="18" customWidth="1"/>
    <col min="5123" max="5125" width="13.28515625" style="18" customWidth="1"/>
    <col min="5126" max="5126" width="13.85546875" style="18" customWidth="1"/>
    <col min="5127" max="5127" width="15.140625" style="18" customWidth="1"/>
    <col min="5128" max="5128" width="13.28515625" style="18" customWidth="1"/>
    <col min="5129" max="5129" width="14.140625" style="18" customWidth="1"/>
    <col min="5130" max="5130" width="14.85546875" style="18" customWidth="1"/>
    <col min="5131" max="5131" width="13.28515625" style="18" customWidth="1"/>
    <col min="5132" max="5132" width="14.140625" style="18" bestFit="1" customWidth="1"/>
    <col min="5133" max="5133" width="14" style="18" customWidth="1"/>
    <col min="5134" max="5134" width="12.85546875" style="18" customWidth="1"/>
    <col min="5135" max="5376" width="11.42578125" style="18"/>
    <col min="5377" max="5377" width="26.85546875" style="18" customWidth="1"/>
    <col min="5378" max="5378" width="11.140625" style="18" customWidth="1"/>
    <col min="5379" max="5381" width="13.28515625" style="18" customWidth="1"/>
    <col min="5382" max="5382" width="13.85546875" style="18" customWidth="1"/>
    <col min="5383" max="5383" width="15.140625" style="18" customWidth="1"/>
    <col min="5384" max="5384" width="13.28515625" style="18" customWidth="1"/>
    <col min="5385" max="5385" width="14.140625" style="18" customWidth="1"/>
    <col min="5386" max="5386" width="14.85546875" style="18" customWidth="1"/>
    <col min="5387" max="5387" width="13.28515625" style="18" customWidth="1"/>
    <col min="5388" max="5388" width="14.140625" style="18" bestFit="1" customWidth="1"/>
    <col min="5389" max="5389" width="14" style="18" customWidth="1"/>
    <col min="5390" max="5390" width="12.85546875" style="18" customWidth="1"/>
    <col min="5391" max="5632" width="11.42578125" style="18"/>
    <col min="5633" max="5633" width="26.85546875" style="18" customWidth="1"/>
    <col min="5634" max="5634" width="11.140625" style="18" customWidth="1"/>
    <col min="5635" max="5637" width="13.28515625" style="18" customWidth="1"/>
    <col min="5638" max="5638" width="13.85546875" style="18" customWidth="1"/>
    <col min="5639" max="5639" width="15.140625" style="18" customWidth="1"/>
    <col min="5640" max="5640" width="13.28515625" style="18" customWidth="1"/>
    <col min="5641" max="5641" width="14.140625" style="18" customWidth="1"/>
    <col min="5642" max="5642" width="14.85546875" style="18" customWidth="1"/>
    <col min="5643" max="5643" width="13.28515625" style="18" customWidth="1"/>
    <col min="5644" max="5644" width="14.140625" style="18" bestFit="1" customWidth="1"/>
    <col min="5645" max="5645" width="14" style="18" customWidth="1"/>
    <col min="5646" max="5646" width="12.85546875" style="18" customWidth="1"/>
    <col min="5647" max="5888" width="11.42578125" style="18"/>
    <col min="5889" max="5889" width="26.85546875" style="18" customWidth="1"/>
    <col min="5890" max="5890" width="11.140625" style="18" customWidth="1"/>
    <col min="5891" max="5893" width="13.28515625" style="18" customWidth="1"/>
    <col min="5894" max="5894" width="13.85546875" style="18" customWidth="1"/>
    <col min="5895" max="5895" width="15.140625" style="18" customWidth="1"/>
    <col min="5896" max="5896" width="13.28515625" style="18" customWidth="1"/>
    <col min="5897" max="5897" width="14.140625" style="18" customWidth="1"/>
    <col min="5898" max="5898" width="14.85546875" style="18" customWidth="1"/>
    <col min="5899" max="5899" width="13.28515625" style="18" customWidth="1"/>
    <col min="5900" max="5900" width="14.140625" style="18" bestFit="1" customWidth="1"/>
    <col min="5901" max="5901" width="14" style="18" customWidth="1"/>
    <col min="5902" max="5902" width="12.85546875" style="18" customWidth="1"/>
    <col min="5903" max="6144" width="11.42578125" style="18"/>
    <col min="6145" max="6145" width="26.85546875" style="18" customWidth="1"/>
    <col min="6146" max="6146" width="11.140625" style="18" customWidth="1"/>
    <col min="6147" max="6149" width="13.28515625" style="18" customWidth="1"/>
    <col min="6150" max="6150" width="13.85546875" style="18" customWidth="1"/>
    <col min="6151" max="6151" width="15.140625" style="18" customWidth="1"/>
    <col min="6152" max="6152" width="13.28515625" style="18" customWidth="1"/>
    <col min="6153" max="6153" width="14.140625" style="18" customWidth="1"/>
    <col min="6154" max="6154" width="14.85546875" style="18" customWidth="1"/>
    <col min="6155" max="6155" width="13.28515625" style="18" customWidth="1"/>
    <col min="6156" max="6156" width="14.140625" style="18" bestFit="1" customWidth="1"/>
    <col min="6157" max="6157" width="14" style="18" customWidth="1"/>
    <col min="6158" max="6158" width="12.85546875" style="18" customWidth="1"/>
    <col min="6159" max="6400" width="11.42578125" style="18"/>
    <col min="6401" max="6401" width="26.85546875" style="18" customWidth="1"/>
    <col min="6402" max="6402" width="11.140625" style="18" customWidth="1"/>
    <col min="6403" max="6405" width="13.28515625" style="18" customWidth="1"/>
    <col min="6406" max="6406" width="13.85546875" style="18" customWidth="1"/>
    <col min="6407" max="6407" width="15.140625" style="18" customWidth="1"/>
    <col min="6408" max="6408" width="13.28515625" style="18" customWidth="1"/>
    <col min="6409" max="6409" width="14.140625" style="18" customWidth="1"/>
    <col min="6410" max="6410" width="14.85546875" style="18" customWidth="1"/>
    <col min="6411" max="6411" width="13.28515625" style="18" customWidth="1"/>
    <col min="6412" max="6412" width="14.140625" style="18" bestFit="1" customWidth="1"/>
    <col min="6413" max="6413" width="14" style="18" customWidth="1"/>
    <col min="6414" max="6414" width="12.85546875" style="18" customWidth="1"/>
    <col min="6415" max="6656" width="11.42578125" style="18"/>
    <col min="6657" max="6657" width="26.85546875" style="18" customWidth="1"/>
    <col min="6658" max="6658" width="11.140625" style="18" customWidth="1"/>
    <col min="6659" max="6661" width="13.28515625" style="18" customWidth="1"/>
    <col min="6662" max="6662" width="13.85546875" style="18" customWidth="1"/>
    <col min="6663" max="6663" width="15.140625" style="18" customWidth="1"/>
    <col min="6664" max="6664" width="13.28515625" style="18" customWidth="1"/>
    <col min="6665" max="6665" width="14.140625" style="18" customWidth="1"/>
    <col min="6666" max="6666" width="14.85546875" style="18" customWidth="1"/>
    <col min="6667" max="6667" width="13.28515625" style="18" customWidth="1"/>
    <col min="6668" max="6668" width="14.140625" style="18" bestFit="1" customWidth="1"/>
    <col min="6669" max="6669" width="14" style="18" customWidth="1"/>
    <col min="6670" max="6670" width="12.85546875" style="18" customWidth="1"/>
    <col min="6671" max="6912" width="11.42578125" style="18"/>
    <col min="6913" max="6913" width="26.85546875" style="18" customWidth="1"/>
    <col min="6914" max="6914" width="11.140625" style="18" customWidth="1"/>
    <col min="6915" max="6917" width="13.28515625" style="18" customWidth="1"/>
    <col min="6918" max="6918" width="13.85546875" style="18" customWidth="1"/>
    <col min="6919" max="6919" width="15.140625" style="18" customWidth="1"/>
    <col min="6920" max="6920" width="13.28515625" style="18" customWidth="1"/>
    <col min="6921" max="6921" width="14.140625" style="18" customWidth="1"/>
    <col min="6922" max="6922" width="14.85546875" style="18" customWidth="1"/>
    <col min="6923" max="6923" width="13.28515625" style="18" customWidth="1"/>
    <col min="6924" max="6924" width="14.140625" style="18" bestFit="1" customWidth="1"/>
    <col min="6925" max="6925" width="14" style="18" customWidth="1"/>
    <col min="6926" max="6926" width="12.85546875" style="18" customWidth="1"/>
    <col min="6927" max="7168" width="11.42578125" style="18"/>
    <col min="7169" max="7169" width="26.85546875" style="18" customWidth="1"/>
    <col min="7170" max="7170" width="11.140625" style="18" customWidth="1"/>
    <col min="7171" max="7173" width="13.28515625" style="18" customWidth="1"/>
    <col min="7174" max="7174" width="13.85546875" style="18" customWidth="1"/>
    <col min="7175" max="7175" width="15.140625" style="18" customWidth="1"/>
    <col min="7176" max="7176" width="13.28515625" style="18" customWidth="1"/>
    <col min="7177" max="7177" width="14.140625" style="18" customWidth="1"/>
    <col min="7178" max="7178" width="14.85546875" style="18" customWidth="1"/>
    <col min="7179" max="7179" width="13.28515625" style="18" customWidth="1"/>
    <col min="7180" max="7180" width="14.140625" style="18" bestFit="1" customWidth="1"/>
    <col min="7181" max="7181" width="14" style="18" customWidth="1"/>
    <col min="7182" max="7182" width="12.85546875" style="18" customWidth="1"/>
    <col min="7183" max="7424" width="11.42578125" style="18"/>
    <col min="7425" max="7425" width="26.85546875" style="18" customWidth="1"/>
    <col min="7426" max="7426" width="11.140625" style="18" customWidth="1"/>
    <col min="7427" max="7429" width="13.28515625" style="18" customWidth="1"/>
    <col min="7430" max="7430" width="13.85546875" style="18" customWidth="1"/>
    <col min="7431" max="7431" width="15.140625" style="18" customWidth="1"/>
    <col min="7432" max="7432" width="13.28515625" style="18" customWidth="1"/>
    <col min="7433" max="7433" width="14.140625" style="18" customWidth="1"/>
    <col min="7434" max="7434" width="14.85546875" style="18" customWidth="1"/>
    <col min="7435" max="7435" width="13.28515625" style="18" customWidth="1"/>
    <col min="7436" max="7436" width="14.140625" style="18" bestFit="1" customWidth="1"/>
    <col min="7437" max="7437" width="14" style="18" customWidth="1"/>
    <col min="7438" max="7438" width="12.85546875" style="18" customWidth="1"/>
    <col min="7439" max="7680" width="11.42578125" style="18"/>
    <col min="7681" max="7681" width="26.85546875" style="18" customWidth="1"/>
    <col min="7682" max="7682" width="11.140625" style="18" customWidth="1"/>
    <col min="7683" max="7685" width="13.28515625" style="18" customWidth="1"/>
    <col min="7686" max="7686" width="13.85546875" style="18" customWidth="1"/>
    <col min="7687" max="7687" width="15.140625" style="18" customWidth="1"/>
    <col min="7688" max="7688" width="13.28515625" style="18" customWidth="1"/>
    <col min="7689" max="7689" width="14.140625" style="18" customWidth="1"/>
    <col min="7690" max="7690" width="14.85546875" style="18" customWidth="1"/>
    <col min="7691" max="7691" width="13.28515625" style="18" customWidth="1"/>
    <col min="7692" max="7692" width="14.140625" style="18" bestFit="1" customWidth="1"/>
    <col min="7693" max="7693" width="14" style="18" customWidth="1"/>
    <col min="7694" max="7694" width="12.85546875" style="18" customWidth="1"/>
    <col min="7695" max="7936" width="11.42578125" style="18"/>
    <col min="7937" max="7937" width="26.85546875" style="18" customWidth="1"/>
    <col min="7938" max="7938" width="11.140625" style="18" customWidth="1"/>
    <col min="7939" max="7941" width="13.28515625" style="18" customWidth="1"/>
    <col min="7942" max="7942" width="13.85546875" style="18" customWidth="1"/>
    <col min="7943" max="7943" width="15.140625" style="18" customWidth="1"/>
    <col min="7944" max="7944" width="13.28515625" style="18" customWidth="1"/>
    <col min="7945" max="7945" width="14.140625" style="18" customWidth="1"/>
    <col min="7946" max="7946" width="14.85546875" style="18" customWidth="1"/>
    <col min="7947" max="7947" width="13.28515625" style="18" customWidth="1"/>
    <col min="7948" max="7948" width="14.140625" style="18" bestFit="1" customWidth="1"/>
    <col min="7949" max="7949" width="14" style="18" customWidth="1"/>
    <col min="7950" max="7950" width="12.85546875" style="18" customWidth="1"/>
    <col min="7951" max="8192" width="11.42578125" style="18"/>
    <col min="8193" max="8193" width="26.85546875" style="18" customWidth="1"/>
    <col min="8194" max="8194" width="11.140625" style="18" customWidth="1"/>
    <col min="8195" max="8197" width="13.28515625" style="18" customWidth="1"/>
    <col min="8198" max="8198" width="13.85546875" style="18" customWidth="1"/>
    <col min="8199" max="8199" width="15.140625" style="18" customWidth="1"/>
    <col min="8200" max="8200" width="13.28515625" style="18" customWidth="1"/>
    <col min="8201" max="8201" width="14.140625" style="18" customWidth="1"/>
    <col min="8202" max="8202" width="14.85546875" style="18" customWidth="1"/>
    <col min="8203" max="8203" width="13.28515625" style="18" customWidth="1"/>
    <col min="8204" max="8204" width="14.140625" style="18" bestFit="1" customWidth="1"/>
    <col min="8205" max="8205" width="14" style="18" customWidth="1"/>
    <col min="8206" max="8206" width="12.85546875" style="18" customWidth="1"/>
    <col min="8207" max="8448" width="11.42578125" style="18"/>
    <col min="8449" max="8449" width="26.85546875" style="18" customWidth="1"/>
    <col min="8450" max="8450" width="11.140625" style="18" customWidth="1"/>
    <col min="8451" max="8453" width="13.28515625" style="18" customWidth="1"/>
    <col min="8454" max="8454" width="13.85546875" style="18" customWidth="1"/>
    <col min="8455" max="8455" width="15.140625" style="18" customWidth="1"/>
    <col min="8456" max="8456" width="13.28515625" style="18" customWidth="1"/>
    <col min="8457" max="8457" width="14.140625" style="18" customWidth="1"/>
    <col min="8458" max="8458" width="14.85546875" style="18" customWidth="1"/>
    <col min="8459" max="8459" width="13.28515625" style="18" customWidth="1"/>
    <col min="8460" max="8460" width="14.140625" style="18" bestFit="1" customWidth="1"/>
    <col min="8461" max="8461" width="14" style="18" customWidth="1"/>
    <col min="8462" max="8462" width="12.85546875" style="18" customWidth="1"/>
    <col min="8463" max="8704" width="11.42578125" style="18"/>
    <col min="8705" max="8705" width="26.85546875" style="18" customWidth="1"/>
    <col min="8706" max="8706" width="11.140625" style="18" customWidth="1"/>
    <col min="8707" max="8709" width="13.28515625" style="18" customWidth="1"/>
    <col min="8710" max="8710" width="13.85546875" style="18" customWidth="1"/>
    <col min="8711" max="8711" width="15.140625" style="18" customWidth="1"/>
    <col min="8712" max="8712" width="13.28515625" style="18" customWidth="1"/>
    <col min="8713" max="8713" width="14.140625" style="18" customWidth="1"/>
    <col min="8714" max="8714" width="14.85546875" style="18" customWidth="1"/>
    <col min="8715" max="8715" width="13.28515625" style="18" customWidth="1"/>
    <col min="8716" max="8716" width="14.140625" style="18" bestFit="1" customWidth="1"/>
    <col min="8717" max="8717" width="14" style="18" customWidth="1"/>
    <col min="8718" max="8718" width="12.85546875" style="18" customWidth="1"/>
    <col min="8719" max="8960" width="11.42578125" style="18"/>
    <col min="8961" max="8961" width="26.85546875" style="18" customWidth="1"/>
    <col min="8962" max="8962" width="11.140625" style="18" customWidth="1"/>
    <col min="8963" max="8965" width="13.28515625" style="18" customWidth="1"/>
    <col min="8966" max="8966" width="13.85546875" style="18" customWidth="1"/>
    <col min="8967" max="8967" width="15.140625" style="18" customWidth="1"/>
    <col min="8968" max="8968" width="13.28515625" style="18" customWidth="1"/>
    <col min="8969" max="8969" width="14.140625" style="18" customWidth="1"/>
    <col min="8970" max="8970" width="14.85546875" style="18" customWidth="1"/>
    <col min="8971" max="8971" width="13.28515625" style="18" customWidth="1"/>
    <col min="8972" max="8972" width="14.140625" style="18" bestFit="1" customWidth="1"/>
    <col min="8973" max="8973" width="14" style="18" customWidth="1"/>
    <col min="8974" max="8974" width="12.85546875" style="18" customWidth="1"/>
    <col min="8975" max="9216" width="11.42578125" style="18"/>
    <col min="9217" max="9217" width="26.85546875" style="18" customWidth="1"/>
    <col min="9218" max="9218" width="11.140625" style="18" customWidth="1"/>
    <col min="9219" max="9221" width="13.28515625" style="18" customWidth="1"/>
    <col min="9222" max="9222" width="13.85546875" style="18" customWidth="1"/>
    <col min="9223" max="9223" width="15.140625" style="18" customWidth="1"/>
    <col min="9224" max="9224" width="13.28515625" style="18" customWidth="1"/>
    <col min="9225" max="9225" width="14.140625" style="18" customWidth="1"/>
    <col min="9226" max="9226" width="14.85546875" style="18" customWidth="1"/>
    <col min="9227" max="9227" width="13.28515625" style="18" customWidth="1"/>
    <col min="9228" max="9228" width="14.140625" style="18" bestFit="1" customWidth="1"/>
    <col min="9229" max="9229" width="14" style="18" customWidth="1"/>
    <col min="9230" max="9230" width="12.85546875" style="18" customWidth="1"/>
    <col min="9231" max="9472" width="11.42578125" style="18"/>
    <col min="9473" max="9473" width="26.85546875" style="18" customWidth="1"/>
    <col min="9474" max="9474" width="11.140625" style="18" customWidth="1"/>
    <col min="9475" max="9477" width="13.28515625" style="18" customWidth="1"/>
    <col min="9478" max="9478" width="13.85546875" style="18" customWidth="1"/>
    <col min="9479" max="9479" width="15.140625" style="18" customWidth="1"/>
    <col min="9480" max="9480" width="13.28515625" style="18" customWidth="1"/>
    <col min="9481" max="9481" width="14.140625" style="18" customWidth="1"/>
    <col min="9482" max="9482" width="14.85546875" style="18" customWidth="1"/>
    <col min="9483" max="9483" width="13.28515625" style="18" customWidth="1"/>
    <col min="9484" max="9484" width="14.140625" style="18" bestFit="1" customWidth="1"/>
    <col min="9485" max="9485" width="14" style="18" customWidth="1"/>
    <col min="9486" max="9486" width="12.85546875" style="18" customWidth="1"/>
    <col min="9487" max="9728" width="11.42578125" style="18"/>
    <col min="9729" max="9729" width="26.85546875" style="18" customWidth="1"/>
    <col min="9730" max="9730" width="11.140625" style="18" customWidth="1"/>
    <col min="9731" max="9733" width="13.28515625" style="18" customWidth="1"/>
    <col min="9734" max="9734" width="13.85546875" style="18" customWidth="1"/>
    <col min="9735" max="9735" width="15.140625" style="18" customWidth="1"/>
    <col min="9736" max="9736" width="13.28515625" style="18" customWidth="1"/>
    <col min="9737" max="9737" width="14.140625" style="18" customWidth="1"/>
    <col min="9738" max="9738" width="14.85546875" style="18" customWidth="1"/>
    <col min="9739" max="9739" width="13.28515625" style="18" customWidth="1"/>
    <col min="9740" max="9740" width="14.140625" style="18" bestFit="1" customWidth="1"/>
    <col min="9741" max="9741" width="14" style="18" customWidth="1"/>
    <col min="9742" max="9742" width="12.85546875" style="18" customWidth="1"/>
    <col min="9743" max="9984" width="11.42578125" style="18"/>
    <col min="9985" max="9985" width="26.85546875" style="18" customWidth="1"/>
    <col min="9986" max="9986" width="11.140625" style="18" customWidth="1"/>
    <col min="9987" max="9989" width="13.28515625" style="18" customWidth="1"/>
    <col min="9990" max="9990" width="13.85546875" style="18" customWidth="1"/>
    <col min="9991" max="9991" width="15.140625" style="18" customWidth="1"/>
    <col min="9992" max="9992" width="13.28515625" style="18" customWidth="1"/>
    <col min="9993" max="9993" width="14.140625" style="18" customWidth="1"/>
    <col min="9994" max="9994" width="14.85546875" style="18" customWidth="1"/>
    <col min="9995" max="9995" width="13.28515625" style="18" customWidth="1"/>
    <col min="9996" max="9996" width="14.140625" style="18" bestFit="1" customWidth="1"/>
    <col min="9997" max="9997" width="14" style="18" customWidth="1"/>
    <col min="9998" max="9998" width="12.85546875" style="18" customWidth="1"/>
    <col min="9999" max="10240" width="11.42578125" style="18"/>
    <col min="10241" max="10241" width="26.85546875" style="18" customWidth="1"/>
    <col min="10242" max="10242" width="11.140625" style="18" customWidth="1"/>
    <col min="10243" max="10245" width="13.28515625" style="18" customWidth="1"/>
    <col min="10246" max="10246" width="13.85546875" style="18" customWidth="1"/>
    <col min="10247" max="10247" width="15.140625" style="18" customWidth="1"/>
    <col min="10248" max="10248" width="13.28515625" style="18" customWidth="1"/>
    <col min="10249" max="10249" width="14.140625" style="18" customWidth="1"/>
    <col min="10250" max="10250" width="14.85546875" style="18" customWidth="1"/>
    <col min="10251" max="10251" width="13.28515625" style="18" customWidth="1"/>
    <col min="10252" max="10252" width="14.140625" style="18" bestFit="1" customWidth="1"/>
    <col min="10253" max="10253" width="14" style="18" customWidth="1"/>
    <col min="10254" max="10254" width="12.85546875" style="18" customWidth="1"/>
    <col min="10255" max="10496" width="11.42578125" style="18"/>
    <col min="10497" max="10497" width="26.85546875" style="18" customWidth="1"/>
    <col min="10498" max="10498" width="11.140625" style="18" customWidth="1"/>
    <col min="10499" max="10501" width="13.28515625" style="18" customWidth="1"/>
    <col min="10502" max="10502" width="13.85546875" style="18" customWidth="1"/>
    <col min="10503" max="10503" width="15.140625" style="18" customWidth="1"/>
    <col min="10504" max="10504" width="13.28515625" style="18" customWidth="1"/>
    <col min="10505" max="10505" width="14.140625" style="18" customWidth="1"/>
    <col min="10506" max="10506" width="14.85546875" style="18" customWidth="1"/>
    <col min="10507" max="10507" width="13.28515625" style="18" customWidth="1"/>
    <col min="10508" max="10508" width="14.140625" style="18" bestFit="1" customWidth="1"/>
    <col min="10509" max="10509" width="14" style="18" customWidth="1"/>
    <col min="10510" max="10510" width="12.85546875" style="18" customWidth="1"/>
    <col min="10511" max="10752" width="11.42578125" style="18"/>
    <col min="10753" max="10753" width="26.85546875" style="18" customWidth="1"/>
    <col min="10754" max="10754" width="11.140625" style="18" customWidth="1"/>
    <col min="10755" max="10757" width="13.28515625" style="18" customWidth="1"/>
    <col min="10758" max="10758" width="13.85546875" style="18" customWidth="1"/>
    <col min="10759" max="10759" width="15.140625" style="18" customWidth="1"/>
    <col min="10760" max="10760" width="13.28515625" style="18" customWidth="1"/>
    <col min="10761" max="10761" width="14.140625" style="18" customWidth="1"/>
    <col min="10762" max="10762" width="14.85546875" style="18" customWidth="1"/>
    <col min="10763" max="10763" width="13.28515625" style="18" customWidth="1"/>
    <col min="10764" max="10764" width="14.140625" style="18" bestFit="1" customWidth="1"/>
    <col min="10765" max="10765" width="14" style="18" customWidth="1"/>
    <col min="10766" max="10766" width="12.85546875" style="18" customWidth="1"/>
    <col min="10767" max="11008" width="11.42578125" style="18"/>
    <col min="11009" max="11009" width="26.85546875" style="18" customWidth="1"/>
    <col min="11010" max="11010" width="11.140625" style="18" customWidth="1"/>
    <col min="11011" max="11013" width="13.28515625" style="18" customWidth="1"/>
    <col min="11014" max="11014" width="13.85546875" style="18" customWidth="1"/>
    <col min="11015" max="11015" width="15.140625" style="18" customWidth="1"/>
    <col min="11016" max="11016" width="13.28515625" style="18" customWidth="1"/>
    <col min="11017" max="11017" width="14.140625" style="18" customWidth="1"/>
    <col min="11018" max="11018" width="14.85546875" style="18" customWidth="1"/>
    <col min="11019" max="11019" width="13.28515625" style="18" customWidth="1"/>
    <col min="11020" max="11020" width="14.140625" style="18" bestFit="1" customWidth="1"/>
    <col min="11021" max="11021" width="14" style="18" customWidth="1"/>
    <col min="11022" max="11022" width="12.85546875" style="18" customWidth="1"/>
    <col min="11023" max="11264" width="11.42578125" style="18"/>
    <col min="11265" max="11265" width="26.85546875" style="18" customWidth="1"/>
    <col min="11266" max="11266" width="11.140625" style="18" customWidth="1"/>
    <col min="11267" max="11269" width="13.28515625" style="18" customWidth="1"/>
    <col min="11270" max="11270" width="13.85546875" style="18" customWidth="1"/>
    <col min="11271" max="11271" width="15.140625" style="18" customWidth="1"/>
    <col min="11272" max="11272" width="13.28515625" style="18" customWidth="1"/>
    <col min="11273" max="11273" width="14.140625" style="18" customWidth="1"/>
    <col min="11274" max="11274" width="14.85546875" style="18" customWidth="1"/>
    <col min="11275" max="11275" width="13.28515625" style="18" customWidth="1"/>
    <col min="11276" max="11276" width="14.140625" style="18" bestFit="1" customWidth="1"/>
    <col min="11277" max="11277" width="14" style="18" customWidth="1"/>
    <col min="11278" max="11278" width="12.85546875" style="18" customWidth="1"/>
    <col min="11279" max="11520" width="11.42578125" style="18"/>
    <col min="11521" max="11521" width="26.85546875" style="18" customWidth="1"/>
    <col min="11522" max="11522" width="11.140625" style="18" customWidth="1"/>
    <col min="11523" max="11525" width="13.28515625" style="18" customWidth="1"/>
    <col min="11526" max="11526" width="13.85546875" style="18" customWidth="1"/>
    <col min="11527" max="11527" width="15.140625" style="18" customWidth="1"/>
    <col min="11528" max="11528" width="13.28515625" style="18" customWidth="1"/>
    <col min="11529" max="11529" width="14.140625" style="18" customWidth="1"/>
    <col min="11530" max="11530" width="14.85546875" style="18" customWidth="1"/>
    <col min="11531" max="11531" width="13.28515625" style="18" customWidth="1"/>
    <col min="11532" max="11532" width="14.140625" style="18" bestFit="1" customWidth="1"/>
    <col min="11533" max="11533" width="14" style="18" customWidth="1"/>
    <col min="11534" max="11534" width="12.85546875" style="18" customWidth="1"/>
    <col min="11535" max="11776" width="11.42578125" style="18"/>
    <col min="11777" max="11777" width="26.85546875" style="18" customWidth="1"/>
    <col min="11778" max="11778" width="11.140625" style="18" customWidth="1"/>
    <col min="11779" max="11781" width="13.28515625" style="18" customWidth="1"/>
    <col min="11782" max="11782" width="13.85546875" style="18" customWidth="1"/>
    <col min="11783" max="11783" width="15.140625" style="18" customWidth="1"/>
    <col min="11784" max="11784" width="13.28515625" style="18" customWidth="1"/>
    <col min="11785" max="11785" width="14.140625" style="18" customWidth="1"/>
    <col min="11786" max="11786" width="14.85546875" style="18" customWidth="1"/>
    <col min="11787" max="11787" width="13.28515625" style="18" customWidth="1"/>
    <col min="11788" max="11788" width="14.140625" style="18" bestFit="1" customWidth="1"/>
    <col min="11789" max="11789" width="14" style="18" customWidth="1"/>
    <col min="11790" max="11790" width="12.85546875" style="18" customWidth="1"/>
    <col min="11791" max="12032" width="11.42578125" style="18"/>
    <col min="12033" max="12033" width="26.85546875" style="18" customWidth="1"/>
    <col min="12034" max="12034" width="11.140625" style="18" customWidth="1"/>
    <col min="12035" max="12037" width="13.28515625" style="18" customWidth="1"/>
    <col min="12038" max="12038" width="13.85546875" style="18" customWidth="1"/>
    <col min="12039" max="12039" width="15.140625" style="18" customWidth="1"/>
    <col min="12040" max="12040" width="13.28515625" style="18" customWidth="1"/>
    <col min="12041" max="12041" width="14.140625" style="18" customWidth="1"/>
    <col min="12042" max="12042" width="14.85546875" style="18" customWidth="1"/>
    <col min="12043" max="12043" width="13.28515625" style="18" customWidth="1"/>
    <col min="12044" max="12044" width="14.140625" style="18" bestFit="1" customWidth="1"/>
    <col min="12045" max="12045" width="14" style="18" customWidth="1"/>
    <col min="12046" max="12046" width="12.85546875" style="18" customWidth="1"/>
    <col min="12047" max="12288" width="11.42578125" style="18"/>
    <col min="12289" max="12289" width="26.85546875" style="18" customWidth="1"/>
    <col min="12290" max="12290" width="11.140625" style="18" customWidth="1"/>
    <col min="12291" max="12293" width="13.28515625" style="18" customWidth="1"/>
    <col min="12294" max="12294" width="13.85546875" style="18" customWidth="1"/>
    <col min="12295" max="12295" width="15.140625" style="18" customWidth="1"/>
    <col min="12296" max="12296" width="13.28515625" style="18" customWidth="1"/>
    <col min="12297" max="12297" width="14.140625" style="18" customWidth="1"/>
    <col min="12298" max="12298" width="14.85546875" style="18" customWidth="1"/>
    <col min="12299" max="12299" width="13.28515625" style="18" customWidth="1"/>
    <col min="12300" max="12300" width="14.140625" style="18" bestFit="1" customWidth="1"/>
    <col min="12301" max="12301" width="14" style="18" customWidth="1"/>
    <col min="12302" max="12302" width="12.85546875" style="18" customWidth="1"/>
    <col min="12303" max="12544" width="11.42578125" style="18"/>
    <col min="12545" max="12545" width="26.85546875" style="18" customWidth="1"/>
    <col min="12546" max="12546" width="11.140625" style="18" customWidth="1"/>
    <col min="12547" max="12549" width="13.28515625" style="18" customWidth="1"/>
    <col min="12550" max="12550" width="13.85546875" style="18" customWidth="1"/>
    <col min="12551" max="12551" width="15.140625" style="18" customWidth="1"/>
    <col min="12552" max="12552" width="13.28515625" style="18" customWidth="1"/>
    <col min="12553" max="12553" width="14.140625" style="18" customWidth="1"/>
    <col min="12554" max="12554" width="14.85546875" style="18" customWidth="1"/>
    <col min="12555" max="12555" width="13.28515625" style="18" customWidth="1"/>
    <col min="12556" max="12556" width="14.140625" style="18" bestFit="1" customWidth="1"/>
    <col min="12557" max="12557" width="14" style="18" customWidth="1"/>
    <col min="12558" max="12558" width="12.85546875" style="18" customWidth="1"/>
    <col min="12559" max="12800" width="11.42578125" style="18"/>
    <col min="12801" max="12801" width="26.85546875" style="18" customWidth="1"/>
    <col min="12802" max="12802" width="11.140625" style="18" customWidth="1"/>
    <col min="12803" max="12805" width="13.28515625" style="18" customWidth="1"/>
    <col min="12806" max="12806" width="13.85546875" style="18" customWidth="1"/>
    <col min="12807" max="12807" width="15.140625" style="18" customWidth="1"/>
    <col min="12808" max="12808" width="13.28515625" style="18" customWidth="1"/>
    <col min="12809" max="12809" width="14.140625" style="18" customWidth="1"/>
    <col min="12810" max="12810" width="14.85546875" style="18" customWidth="1"/>
    <col min="12811" max="12811" width="13.28515625" style="18" customWidth="1"/>
    <col min="12812" max="12812" width="14.140625" style="18" bestFit="1" customWidth="1"/>
    <col min="12813" max="12813" width="14" style="18" customWidth="1"/>
    <col min="12814" max="12814" width="12.85546875" style="18" customWidth="1"/>
    <col min="12815" max="13056" width="11.42578125" style="18"/>
    <col min="13057" max="13057" width="26.85546875" style="18" customWidth="1"/>
    <col min="13058" max="13058" width="11.140625" style="18" customWidth="1"/>
    <col min="13059" max="13061" width="13.28515625" style="18" customWidth="1"/>
    <col min="13062" max="13062" width="13.85546875" style="18" customWidth="1"/>
    <col min="13063" max="13063" width="15.140625" style="18" customWidth="1"/>
    <col min="13064" max="13064" width="13.28515625" style="18" customWidth="1"/>
    <col min="13065" max="13065" width="14.140625" style="18" customWidth="1"/>
    <col min="13066" max="13066" width="14.85546875" style="18" customWidth="1"/>
    <col min="13067" max="13067" width="13.28515625" style="18" customWidth="1"/>
    <col min="13068" max="13068" width="14.140625" style="18" bestFit="1" customWidth="1"/>
    <col min="13069" max="13069" width="14" style="18" customWidth="1"/>
    <col min="13070" max="13070" width="12.85546875" style="18" customWidth="1"/>
    <col min="13071" max="13312" width="11.42578125" style="18"/>
    <col min="13313" max="13313" width="26.85546875" style="18" customWidth="1"/>
    <col min="13314" max="13314" width="11.140625" style="18" customWidth="1"/>
    <col min="13315" max="13317" width="13.28515625" style="18" customWidth="1"/>
    <col min="13318" max="13318" width="13.85546875" style="18" customWidth="1"/>
    <col min="13319" max="13319" width="15.140625" style="18" customWidth="1"/>
    <col min="13320" max="13320" width="13.28515625" style="18" customWidth="1"/>
    <col min="13321" max="13321" width="14.140625" style="18" customWidth="1"/>
    <col min="13322" max="13322" width="14.85546875" style="18" customWidth="1"/>
    <col min="13323" max="13323" width="13.28515625" style="18" customWidth="1"/>
    <col min="13324" max="13324" width="14.140625" style="18" bestFit="1" customWidth="1"/>
    <col min="13325" max="13325" width="14" style="18" customWidth="1"/>
    <col min="13326" max="13326" width="12.85546875" style="18" customWidth="1"/>
    <col min="13327" max="13568" width="11.42578125" style="18"/>
    <col min="13569" max="13569" width="26.85546875" style="18" customWidth="1"/>
    <col min="13570" max="13570" width="11.140625" style="18" customWidth="1"/>
    <col min="13571" max="13573" width="13.28515625" style="18" customWidth="1"/>
    <col min="13574" max="13574" width="13.85546875" style="18" customWidth="1"/>
    <col min="13575" max="13575" width="15.140625" style="18" customWidth="1"/>
    <col min="13576" max="13576" width="13.28515625" style="18" customWidth="1"/>
    <col min="13577" max="13577" width="14.140625" style="18" customWidth="1"/>
    <col min="13578" max="13578" width="14.85546875" style="18" customWidth="1"/>
    <col min="13579" max="13579" width="13.28515625" style="18" customWidth="1"/>
    <col min="13580" max="13580" width="14.140625" style="18" bestFit="1" customWidth="1"/>
    <col min="13581" max="13581" width="14" style="18" customWidth="1"/>
    <col min="13582" max="13582" width="12.85546875" style="18" customWidth="1"/>
    <col min="13583" max="13824" width="11.42578125" style="18"/>
    <col min="13825" max="13825" width="26.85546875" style="18" customWidth="1"/>
    <col min="13826" max="13826" width="11.140625" style="18" customWidth="1"/>
    <col min="13827" max="13829" width="13.28515625" style="18" customWidth="1"/>
    <col min="13830" max="13830" width="13.85546875" style="18" customWidth="1"/>
    <col min="13831" max="13831" width="15.140625" style="18" customWidth="1"/>
    <col min="13832" max="13832" width="13.28515625" style="18" customWidth="1"/>
    <col min="13833" max="13833" width="14.140625" style="18" customWidth="1"/>
    <col min="13834" max="13834" width="14.85546875" style="18" customWidth="1"/>
    <col min="13835" max="13835" width="13.28515625" style="18" customWidth="1"/>
    <col min="13836" max="13836" width="14.140625" style="18" bestFit="1" customWidth="1"/>
    <col min="13837" max="13837" width="14" style="18" customWidth="1"/>
    <col min="13838" max="13838" width="12.85546875" style="18" customWidth="1"/>
    <col min="13839" max="14080" width="11.42578125" style="18"/>
    <col min="14081" max="14081" width="26.85546875" style="18" customWidth="1"/>
    <col min="14082" max="14082" width="11.140625" style="18" customWidth="1"/>
    <col min="14083" max="14085" width="13.28515625" style="18" customWidth="1"/>
    <col min="14086" max="14086" width="13.85546875" style="18" customWidth="1"/>
    <col min="14087" max="14087" width="15.140625" style="18" customWidth="1"/>
    <col min="14088" max="14088" width="13.28515625" style="18" customWidth="1"/>
    <col min="14089" max="14089" width="14.140625" style="18" customWidth="1"/>
    <col min="14090" max="14090" width="14.85546875" style="18" customWidth="1"/>
    <col min="14091" max="14091" width="13.28515625" style="18" customWidth="1"/>
    <col min="14092" max="14092" width="14.140625" style="18" bestFit="1" customWidth="1"/>
    <col min="14093" max="14093" width="14" style="18" customWidth="1"/>
    <col min="14094" max="14094" width="12.85546875" style="18" customWidth="1"/>
    <col min="14095" max="14336" width="11.42578125" style="18"/>
    <col min="14337" max="14337" width="26.85546875" style="18" customWidth="1"/>
    <col min="14338" max="14338" width="11.140625" style="18" customWidth="1"/>
    <col min="14339" max="14341" width="13.28515625" style="18" customWidth="1"/>
    <col min="14342" max="14342" width="13.85546875" style="18" customWidth="1"/>
    <col min="14343" max="14343" width="15.140625" style="18" customWidth="1"/>
    <col min="14344" max="14344" width="13.28515625" style="18" customWidth="1"/>
    <col min="14345" max="14345" width="14.140625" style="18" customWidth="1"/>
    <col min="14346" max="14346" width="14.85546875" style="18" customWidth="1"/>
    <col min="14347" max="14347" width="13.28515625" style="18" customWidth="1"/>
    <col min="14348" max="14348" width="14.140625" style="18" bestFit="1" customWidth="1"/>
    <col min="14349" max="14349" width="14" style="18" customWidth="1"/>
    <col min="14350" max="14350" width="12.85546875" style="18" customWidth="1"/>
    <col min="14351" max="14592" width="11.42578125" style="18"/>
    <col min="14593" max="14593" width="26.85546875" style="18" customWidth="1"/>
    <col min="14594" max="14594" width="11.140625" style="18" customWidth="1"/>
    <col min="14595" max="14597" width="13.28515625" style="18" customWidth="1"/>
    <col min="14598" max="14598" width="13.85546875" style="18" customWidth="1"/>
    <col min="14599" max="14599" width="15.140625" style="18" customWidth="1"/>
    <col min="14600" max="14600" width="13.28515625" style="18" customWidth="1"/>
    <col min="14601" max="14601" width="14.140625" style="18" customWidth="1"/>
    <col min="14602" max="14602" width="14.85546875" style="18" customWidth="1"/>
    <col min="14603" max="14603" width="13.28515625" style="18" customWidth="1"/>
    <col min="14604" max="14604" width="14.140625" style="18" bestFit="1" customWidth="1"/>
    <col min="14605" max="14605" width="14" style="18" customWidth="1"/>
    <col min="14606" max="14606" width="12.85546875" style="18" customWidth="1"/>
    <col min="14607" max="14848" width="11.42578125" style="18"/>
    <col min="14849" max="14849" width="26.85546875" style="18" customWidth="1"/>
    <col min="14850" max="14850" width="11.140625" style="18" customWidth="1"/>
    <col min="14851" max="14853" width="13.28515625" style="18" customWidth="1"/>
    <col min="14854" max="14854" width="13.85546875" style="18" customWidth="1"/>
    <col min="14855" max="14855" width="15.140625" style="18" customWidth="1"/>
    <col min="14856" max="14856" width="13.28515625" style="18" customWidth="1"/>
    <col min="14857" max="14857" width="14.140625" style="18" customWidth="1"/>
    <col min="14858" max="14858" width="14.85546875" style="18" customWidth="1"/>
    <col min="14859" max="14859" width="13.28515625" style="18" customWidth="1"/>
    <col min="14860" max="14860" width="14.140625" style="18" bestFit="1" customWidth="1"/>
    <col min="14861" max="14861" width="14" style="18" customWidth="1"/>
    <col min="14862" max="14862" width="12.85546875" style="18" customWidth="1"/>
    <col min="14863" max="15104" width="11.42578125" style="18"/>
    <col min="15105" max="15105" width="26.85546875" style="18" customWidth="1"/>
    <col min="15106" max="15106" width="11.140625" style="18" customWidth="1"/>
    <col min="15107" max="15109" width="13.28515625" style="18" customWidth="1"/>
    <col min="15110" max="15110" width="13.85546875" style="18" customWidth="1"/>
    <col min="15111" max="15111" width="15.140625" style="18" customWidth="1"/>
    <col min="15112" max="15112" width="13.28515625" style="18" customWidth="1"/>
    <col min="15113" max="15113" width="14.140625" style="18" customWidth="1"/>
    <col min="15114" max="15114" width="14.85546875" style="18" customWidth="1"/>
    <col min="15115" max="15115" width="13.28515625" style="18" customWidth="1"/>
    <col min="15116" max="15116" width="14.140625" style="18" bestFit="1" customWidth="1"/>
    <col min="15117" max="15117" width="14" style="18" customWidth="1"/>
    <col min="15118" max="15118" width="12.85546875" style="18" customWidth="1"/>
    <col min="15119" max="15360" width="11.42578125" style="18"/>
    <col min="15361" max="15361" width="26.85546875" style="18" customWidth="1"/>
    <col min="15362" max="15362" width="11.140625" style="18" customWidth="1"/>
    <col min="15363" max="15365" width="13.28515625" style="18" customWidth="1"/>
    <col min="15366" max="15366" width="13.85546875" style="18" customWidth="1"/>
    <col min="15367" max="15367" width="15.140625" style="18" customWidth="1"/>
    <col min="15368" max="15368" width="13.28515625" style="18" customWidth="1"/>
    <col min="15369" max="15369" width="14.140625" style="18" customWidth="1"/>
    <col min="15370" max="15370" width="14.85546875" style="18" customWidth="1"/>
    <col min="15371" max="15371" width="13.28515625" style="18" customWidth="1"/>
    <col min="15372" max="15372" width="14.140625" style="18" bestFit="1" customWidth="1"/>
    <col min="15373" max="15373" width="14" style="18" customWidth="1"/>
    <col min="15374" max="15374" width="12.85546875" style="18" customWidth="1"/>
    <col min="15375" max="15616" width="11.42578125" style="18"/>
    <col min="15617" max="15617" width="26.85546875" style="18" customWidth="1"/>
    <col min="15618" max="15618" width="11.140625" style="18" customWidth="1"/>
    <col min="15619" max="15621" width="13.28515625" style="18" customWidth="1"/>
    <col min="15622" max="15622" width="13.85546875" style="18" customWidth="1"/>
    <col min="15623" max="15623" width="15.140625" style="18" customWidth="1"/>
    <col min="15624" max="15624" width="13.28515625" style="18" customWidth="1"/>
    <col min="15625" max="15625" width="14.140625" style="18" customWidth="1"/>
    <col min="15626" max="15626" width="14.85546875" style="18" customWidth="1"/>
    <col min="15627" max="15627" width="13.28515625" style="18" customWidth="1"/>
    <col min="15628" max="15628" width="14.140625" style="18" bestFit="1" customWidth="1"/>
    <col min="15629" max="15629" width="14" style="18" customWidth="1"/>
    <col min="15630" max="15630" width="12.85546875" style="18" customWidth="1"/>
    <col min="15631" max="15872" width="11.42578125" style="18"/>
    <col min="15873" max="15873" width="26.85546875" style="18" customWidth="1"/>
    <col min="15874" max="15874" width="11.140625" style="18" customWidth="1"/>
    <col min="15875" max="15877" width="13.28515625" style="18" customWidth="1"/>
    <col min="15878" max="15878" width="13.85546875" style="18" customWidth="1"/>
    <col min="15879" max="15879" width="15.140625" style="18" customWidth="1"/>
    <col min="15880" max="15880" width="13.28515625" style="18" customWidth="1"/>
    <col min="15881" max="15881" width="14.140625" style="18" customWidth="1"/>
    <col min="15882" max="15882" width="14.85546875" style="18" customWidth="1"/>
    <col min="15883" max="15883" width="13.28515625" style="18" customWidth="1"/>
    <col min="15884" max="15884" width="14.140625" style="18" bestFit="1" customWidth="1"/>
    <col min="15885" max="15885" width="14" style="18" customWidth="1"/>
    <col min="15886" max="15886" width="12.85546875" style="18" customWidth="1"/>
    <col min="15887" max="16128" width="11.42578125" style="18"/>
    <col min="16129" max="16129" width="26.85546875" style="18" customWidth="1"/>
    <col min="16130" max="16130" width="11.140625" style="18" customWidth="1"/>
    <col min="16131" max="16133" width="13.28515625" style="18" customWidth="1"/>
    <col min="16134" max="16134" width="13.85546875" style="18" customWidth="1"/>
    <col min="16135" max="16135" width="15.140625" style="18" customWidth="1"/>
    <col min="16136" max="16136" width="13.28515625" style="18" customWidth="1"/>
    <col min="16137" max="16137" width="14.140625" style="18" customWidth="1"/>
    <col min="16138" max="16138" width="14.85546875" style="18" customWidth="1"/>
    <col min="16139" max="16139" width="13.28515625" style="18" customWidth="1"/>
    <col min="16140" max="16140" width="14.140625" style="18" bestFit="1" customWidth="1"/>
    <col min="16141" max="16141" width="14" style="18" customWidth="1"/>
    <col min="16142" max="16142" width="12.85546875" style="18" customWidth="1"/>
    <col min="16143" max="16384" width="11.42578125" style="18"/>
  </cols>
  <sheetData>
    <row r="1" spans="1:14" s="374" customFormat="1" x14ac:dyDescent="0.2">
      <c r="A1" s="373"/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</row>
    <row r="2" spans="1:14" s="374" customFormat="1" x14ac:dyDescent="0.2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</row>
    <row r="3" spans="1:14" s="374" customFormat="1" x14ac:dyDescent="0.2">
      <c r="A3" s="373"/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</row>
    <row r="4" spans="1:14" s="374" customFormat="1" x14ac:dyDescent="0.2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</row>
    <row r="5" spans="1:14" s="374" customFormat="1" x14ac:dyDescent="0.2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</row>
    <row r="6" spans="1:14" s="374" customFormat="1" x14ac:dyDescent="0.2">
      <c r="A6" s="373"/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1:14" s="374" customFormat="1" x14ac:dyDescent="0.2">
      <c r="A7" s="373"/>
      <c r="B7" s="373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</row>
    <row r="8" spans="1:14" s="374" customFormat="1" x14ac:dyDescent="0.2">
      <c r="A8" s="373"/>
      <c r="B8" s="373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</row>
    <row r="9" spans="1:14" s="374" customFormat="1" x14ac:dyDescent="0.2">
      <c r="A9" s="373"/>
      <c r="B9" s="373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</row>
    <row r="10" spans="1:14" s="374" customFormat="1" x14ac:dyDescent="0.2">
      <c r="A10" s="373"/>
      <c r="B10" s="373"/>
      <c r="C10" s="373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373"/>
    </row>
    <row r="11" spans="1:14" s="374" customFormat="1" x14ac:dyDescent="0.2">
      <c r="A11" s="373"/>
      <c r="B11" s="373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</row>
    <row r="12" spans="1:14" s="374" customFormat="1" x14ac:dyDescent="0.2">
      <c r="A12" s="373"/>
      <c r="B12" s="373"/>
      <c r="C12" s="373"/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373"/>
    </row>
    <row r="13" spans="1:14" s="374" customFormat="1" ht="69" x14ac:dyDescent="0.2">
      <c r="A13" s="373"/>
      <c r="B13" s="716" t="s">
        <v>27</v>
      </c>
      <c r="C13" s="716"/>
      <c r="D13" s="716"/>
      <c r="E13" s="716"/>
      <c r="F13" s="716"/>
      <c r="G13" s="716"/>
      <c r="H13" s="716"/>
      <c r="I13" s="716"/>
      <c r="J13" s="716"/>
      <c r="K13" s="716"/>
      <c r="L13" s="379"/>
      <c r="M13" s="373"/>
      <c r="N13" s="373"/>
    </row>
    <row r="14" spans="1:14" s="374" customFormat="1" ht="69" x14ac:dyDescent="0.2">
      <c r="A14" s="373"/>
      <c r="B14" s="716" t="s">
        <v>28</v>
      </c>
      <c r="C14" s="716"/>
      <c r="D14" s="716"/>
      <c r="E14" s="716"/>
      <c r="F14" s="716"/>
      <c r="G14" s="716"/>
      <c r="H14" s="716"/>
      <c r="I14" s="716"/>
      <c r="J14" s="716"/>
      <c r="K14" s="716"/>
      <c r="L14" s="379"/>
      <c r="M14" s="373"/>
      <c r="N14" s="373"/>
    </row>
    <row r="15" spans="1:14" s="374" customFormat="1" x14ac:dyDescent="0.2">
      <c r="A15" s="373"/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</row>
    <row r="16" spans="1:14" s="374" customFormat="1" x14ac:dyDescent="0.2">
      <c r="A16" s="373"/>
      <c r="B16" s="373"/>
      <c r="C16" s="373"/>
      <c r="D16" s="373"/>
      <c r="E16" s="373"/>
      <c r="F16" s="373"/>
      <c r="G16" s="373"/>
      <c r="H16" s="373"/>
      <c r="I16" s="373"/>
      <c r="J16" s="373"/>
      <c r="K16" s="373"/>
      <c r="L16" s="373"/>
      <c r="M16" s="373"/>
      <c r="N16" s="373"/>
    </row>
    <row r="17" spans="1:14" s="374" customFormat="1" x14ac:dyDescent="0.2">
      <c r="A17" s="373"/>
      <c r="B17" s="373"/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73"/>
    </row>
    <row r="18" spans="1:14" s="374" customFormat="1" x14ac:dyDescent="0.2">
      <c r="A18" s="373"/>
      <c r="B18" s="373"/>
      <c r="C18" s="373"/>
      <c r="D18" s="373"/>
      <c r="E18" s="373"/>
      <c r="F18" s="373"/>
      <c r="G18" s="373"/>
      <c r="H18" s="373"/>
      <c r="I18" s="373"/>
      <c r="J18" s="373"/>
      <c r="K18" s="373"/>
      <c r="L18" s="373"/>
      <c r="M18" s="373"/>
      <c r="N18" s="373"/>
    </row>
    <row r="19" spans="1:14" s="374" customFormat="1" x14ac:dyDescent="0.2">
      <c r="A19" s="373"/>
      <c r="B19" s="373"/>
      <c r="C19" s="373"/>
      <c r="D19" s="373"/>
      <c r="E19" s="373"/>
      <c r="F19" s="373"/>
      <c r="G19" s="373"/>
      <c r="H19" s="373"/>
      <c r="I19" s="373"/>
      <c r="J19" s="373"/>
      <c r="K19" s="373"/>
      <c r="L19" s="373"/>
      <c r="M19" s="373"/>
      <c r="N19" s="373"/>
    </row>
    <row r="20" spans="1:14" s="374" customFormat="1" x14ac:dyDescent="0.2">
      <c r="A20" s="373"/>
      <c r="B20" s="373"/>
      <c r="C20" s="373"/>
      <c r="D20" s="373"/>
      <c r="E20" s="373"/>
      <c r="F20" s="373"/>
      <c r="G20" s="373"/>
      <c r="H20" s="373"/>
      <c r="I20" s="373"/>
      <c r="J20" s="373"/>
      <c r="K20" s="373"/>
      <c r="L20" s="373"/>
      <c r="M20" s="373"/>
      <c r="N20" s="373"/>
    </row>
    <row r="21" spans="1:14" s="374" customFormat="1" x14ac:dyDescent="0.2">
      <c r="A21" s="373"/>
      <c r="B21" s="373"/>
      <c r="C21" s="373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</row>
    <row r="22" spans="1:14" s="374" customFormat="1" x14ac:dyDescent="0.2">
      <c r="A22" s="373"/>
      <c r="B22" s="373"/>
      <c r="C22" s="373"/>
      <c r="D22" s="373"/>
      <c r="E22" s="373"/>
      <c r="F22" s="373"/>
      <c r="G22" s="373"/>
      <c r="H22" s="373"/>
      <c r="I22" s="373"/>
      <c r="J22" s="373"/>
      <c r="K22" s="373"/>
      <c r="L22" s="373"/>
      <c r="M22" s="373"/>
      <c r="N22" s="373"/>
    </row>
    <row r="23" spans="1:14" s="374" customFormat="1" x14ac:dyDescent="0.2">
      <c r="A23" s="373"/>
      <c r="B23" s="373"/>
      <c r="C23" s="373"/>
      <c r="D23" s="373"/>
      <c r="E23" s="373"/>
      <c r="F23" s="373"/>
      <c r="G23" s="373"/>
      <c r="H23" s="373"/>
      <c r="I23" s="373"/>
      <c r="J23" s="373"/>
      <c r="K23" s="373"/>
      <c r="L23" s="373"/>
      <c r="M23" s="373"/>
      <c r="N23" s="373"/>
    </row>
    <row r="24" spans="1:14" s="374" customFormat="1" x14ac:dyDescent="0.2">
      <c r="A24" s="373"/>
      <c r="B24" s="373"/>
      <c r="C24" s="373"/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/>
    </row>
    <row r="25" spans="1:14" s="374" customFormat="1" x14ac:dyDescent="0.2">
      <c r="A25" s="373"/>
      <c r="B25" s="373"/>
      <c r="C25" s="373"/>
      <c r="D25" s="373"/>
      <c r="E25" s="373"/>
      <c r="F25" s="373"/>
      <c r="G25" s="373"/>
      <c r="H25" s="373"/>
      <c r="I25" s="373"/>
      <c r="J25" s="373"/>
      <c r="K25" s="373"/>
      <c r="L25" s="373"/>
      <c r="M25" s="373"/>
      <c r="N25" s="373"/>
    </row>
    <row r="26" spans="1:14" s="374" customFormat="1" x14ac:dyDescent="0.2">
      <c r="A26" s="373"/>
      <c r="B26" s="373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</row>
    <row r="27" spans="1:14" s="374" customFormat="1" x14ac:dyDescent="0.2">
      <c r="A27" s="373"/>
      <c r="B27" s="373"/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</row>
    <row r="28" spans="1:14" s="374" customFormat="1" x14ac:dyDescent="0.2">
      <c r="A28" s="373"/>
      <c r="B28" s="373"/>
      <c r="C28" s="373"/>
      <c r="D28" s="373"/>
      <c r="E28" s="373"/>
      <c r="F28" s="373"/>
      <c r="G28" s="373"/>
      <c r="H28" s="373"/>
      <c r="I28" s="373"/>
      <c r="J28" s="373"/>
      <c r="K28" s="373"/>
      <c r="L28" s="373"/>
      <c r="M28" s="373"/>
      <c r="N28" s="373"/>
    </row>
    <row r="29" spans="1:14" s="374" customFormat="1" x14ac:dyDescent="0.2">
      <c r="A29" s="373"/>
      <c r="B29" s="373"/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</row>
    <row r="30" spans="1:14" s="374" customFormat="1" ht="12.75" customHeight="1" x14ac:dyDescent="0.2">
      <c r="A30" s="373"/>
      <c r="B30" s="373"/>
      <c r="C30" s="373"/>
      <c r="D30" s="373"/>
      <c r="E30" s="794" t="s">
        <v>609</v>
      </c>
      <c r="F30" s="794"/>
      <c r="G30" s="794"/>
      <c r="H30" s="794"/>
      <c r="I30" s="794"/>
      <c r="J30" s="794"/>
      <c r="K30" s="794"/>
      <c r="L30" s="380"/>
      <c r="M30" s="373"/>
      <c r="N30" s="373"/>
    </row>
    <row r="31" spans="1:14" s="374" customFormat="1" ht="12.75" customHeight="1" x14ac:dyDescent="0.2">
      <c r="A31" s="373"/>
      <c r="B31" s="373"/>
      <c r="C31" s="373"/>
      <c r="D31" s="373"/>
      <c r="E31" s="794"/>
      <c r="F31" s="794"/>
      <c r="G31" s="794"/>
      <c r="H31" s="794"/>
      <c r="I31" s="794"/>
      <c r="J31" s="794"/>
      <c r="K31" s="794"/>
      <c r="L31" s="380"/>
      <c r="M31" s="373"/>
      <c r="N31" s="373"/>
    </row>
    <row r="32" spans="1:14" s="374" customFormat="1" ht="12.75" customHeight="1" x14ac:dyDescent="0.2">
      <c r="A32" s="373"/>
      <c r="B32" s="373"/>
      <c r="C32" s="373"/>
      <c r="D32" s="373"/>
      <c r="E32" s="794"/>
      <c r="F32" s="794"/>
      <c r="G32" s="794"/>
      <c r="H32" s="794"/>
      <c r="I32" s="794"/>
      <c r="J32" s="794"/>
      <c r="K32" s="794"/>
      <c r="L32" s="380"/>
      <c r="M32" s="373"/>
      <c r="N32" s="373"/>
    </row>
    <row r="33" spans="1:14" s="374" customFormat="1" x14ac:dyDescent="0.2">
      <c r="A33" s="373"/>
      <c r="B33" s="373"/>
      <c r="C33" s="373"/>
      <c r="D33" s="373"/>
      <c r="E33" s="794"/>
      <c r="F33" s="794"/>
      <c r="G33" s="794"/>
      <c r="H33" s="794"/>
      <c r="I33" s="794"/>
      <c r="J33" s="794"/>
      <c r="K33" s="794"/>
      <c r="L33" s="373"/>
      <c r="M33" s="373"/>
      <c r="N33" s="373"/>
    </row>
    <row r="34" spans="1:14" s="374" customFormat="1" x14ac:dyDescent="0.2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</row>
    <row r="35" spans="1:14" s="374" customFormat="1" x14ac:dyDescent="0.2">
      <c r="A35" s="373"/>
      <c r="B35" s="373"/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</row>
    <row r="36" spans="1:14" s="374" customFormat="1" x14ac:dyDescent="0.2">
      <c r="A36" s="373"/>
      <c r="B36" s="373"/>
      <c r="C36" s="37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</row>
    <row r="37" spans="1:14" s="374" customFormat="1" x14ac:dyDescent="0.2">
      <c r="A37" s="373"/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</row>
    <row r="38" spans="1:14" s="374" customFormat="1" x14ac:dyDescent="0.2">
      <c r="A38" s="373"/>
      <c r="B38" s="373"/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</row>
    <row r="39" spans="1:14" s="374" customFormat="1" x14ac:dyDescent="0.2">
      <c r="A39" s="373"/>
      <c r="B39" s="373"/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</row>
    <row r="40" spans="1:14" s="374" customFormat="1" x14ac:dyDescent="0.2">
      <c r="A40" s="373"/>
      <c r="B40" s="373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</row>
    <row r="41" spans="1:14" s="374" customFormat="1" x14ac:dyDescent="0.2">
      <c r="A41" s="373"/>
      <c r="B41" s="373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</row>
    <row r="42" spans="1:14" s="374" customFormat="1" x14ac:dyDescent="0.2">
      <c r="A42" s="373"/>
      <c r="B42" s="373"/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</row>
    <row r="43" spans="1:14" s="374" customFormat="1" x14ac:dyDescent="0.2">
      <c r="A43" s="375"/>
      <c r="B43" s="375"/>
      <c r="C43" s="375"/>
      <c r="D43" s="375"/>
      <c r="E43" s="375"/>
      <c r="F43" s="375"/>
      <c r="G43" s="375"/>
      <c r="H43" s="375"/>
      <c r="I43" s="375"/>
      <c r="J43" s="375"/>
      <c r="K43" s="375"/>
      <c r="L43" s="375"/>
      <c r="M43" s="375"/>
      <c r="N43" s="375"/>
    </row>
    <row r="44" spans="1:14" s="374" customFormat="1" x14ac:dyDescent="0.2">
      <c r="A44" s="375"/>
      <c r="B44" s="375"/>
      <c r="C44" s="375"/>
      <c r="D44" s="375"/>
      <c r="E44" s="375"/>
      <c r="F44" s="375"/>
      <c r="G44" s="375"/>
      <c r="H44" s="375"/>
      <c r="I44" s="375"/>
      <c r="J44" s="375"/>
      <c r="K44" s="375"/>
      <c r="L44" s="375"/>
      <c r="M44" s="375"/>
      <c r="N44" s="375"/>
    </row>
    <row r="45" spans="1:14" s="374" customFormat="1" x14ac:dyDescent="0.2">
      <c r="A45" s="375"/>
      <c r="B45" s="375"/>
      <c r="C45" s="375"/>
      <c r="D45" s="375"/>
      <c r="E45" s="375"/>
      <c r="F45" s="375"/>
      <c r="G45" s="375"/>
      <c r="H45" s="375"/>
      <c r="I45" s="375"/>
      <c r="J45" s="375"/>
      <c r="K45" s="375"/>
      <c r="L45" s="375"/>
      <c r="M45" s="375"/>
      <c r="N45" s="375"/>
    </row>
    <row r="46" spans="1:14" s="374" customFormat="1" x14ac:dyDescent="0.2">
      <c r="A46" s="375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  <c r="M46" s="375"/>
      <c r="N46" s="375"/>
    </row>
    <row r="47" spans="1:14" s="374" customFormat="1" x14ac:dyDescent="0.2">
      <c r="A47" s="375"/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</row>
    <row r="48" spans="1:14" s="374" customFormat="1" x14ac:dyDescent="0.2">
      <c r="A48" s="375"/>
      <c r="B48" s="375"/>
      <c r="C48" s="375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</row>
    <row r="49" spans="1:14" s="374" customFormat="1" x14ac:dyDescent="0.2">
      <c r="A49" s="375"/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</row>
    <row r="50" spans="1:14" s="374" customFormat="1" x14ac:dyDescent="0.2">
      <c r="A50" s="375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</row>
    <row r="51" spans="1:14" s="374" customFormat="1" x14ac:dyDescent="0.2">
      <c r="A51" s="375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</row>
    <row r="52" spans="1:14" s="374" customFormat="1" x14ac:dyDescent="0.2">
      <c r="A52" s="375"/>
      <c r="B52" s="375"/>
      <c r="C52" s="375"/>
      <c r="D52" s="375"/>
      <c r="E52" s="375"/>
      <c r="F52" s="375"/>
      <c r="G52" s="375"/>
      <c r="H52" s="375"/>
      <c r="I52" s="375"/>
      <c r="J52" s="375"/>
      <c r="K52" s="375"/>
      <c r="L52" s="375"/>
      <c r="M52" s="375"/>
      <c r="N52" s="375"/>
    </row>
    <row r="53" spans="1:14" s="374" customFormat="1" x14ac:dyDescent="0.2">
      <c r="A53" s="375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</row>
    <row r="54" spans="1:14" s="374" customFormat="1" x14ac:dyDescent="0.2">
      <c r="A54" s="375"/>
      <c r="B54" s="375"/>
      <c r="C54" s="375"/>
      <c r="D54" s="375"/>
      <c r="E54" s="375"/>
      <c r="F54" s="375"/>
      <c r="G54" s="375"/>
      <c r="H54" s="375"/>
      <c r="I54" s="375"/>
      <c r="J54" s="375"/>
      <c r="K54" s="375"/>
      <c r="L54" s="375"/>
      <c r="M54" s="375"/>
      <c r="N54" s="375"/>
    </row>
    <row r="55" spans="1:14" s="374" customFormat="1" x14ac:dyDescent="0.2">
      <c r="A55" s="375"/>
      <c r="B55" s="375"/>
      <c r="C55" s="375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</row>
    <row r="56" spans="1:14" s="374" customFormat="1" x14ac:dyDescent="0.2">
      <c r="A56" s="375"/>
      <c r="B56" s="375"/>
      <c r="C56" s="375"/>
      <c r="D56" s="375"/>
      <c r="E56" s="375"/>
      <c r="F56" s="375"/>
      <c r="G56" s="375"/>
      <c r="H56" s="375"/>
      <c r="I56" s="375"/>
      <c r="J56" s="375"/>
      <c r="K56" s="375"/>
      <c r="L56" s="375"/>
      <c r="M56" s="375"/>
      <c r="N56" s="375"/>
    </row>
    <row r="57" spans="1:14" s="374" customFormat="1" x14ac:dyDescent="0.2">
      <c r="A57" s="375"/>
      <c r="B57" s="375"/>
      <c r="C57" s="375"/>
      <c r="D57" s="375"/>
      <c r="E57" s="375"/>
      <c r="F57" s="375"/>
      <c r="G57" s="375"/>
      <c r="H57" s="375"/>
      <c r="I57" s="375"/>
      <c r="J57" s="375"/>
      <c r="K57" s="375"/>
      <c r="L57" s="375"/>
      <c r="M57" s="375"/>
      <c r="N57" s="375"/>
    </row>
    <row r="58" spans="1:14" s="374" customFormat="1" x14ac:dyDescent="0.2">
      <c r="A58" s="375"/>
      <c r="B58" s="375"/>
      <c r="C58" s="375"/>
      <c r="D58" s="375"/>
      <c r="E58" s="375"/>
      <c r="F58" s="375"/>
      <c r="G58" s="375"/>
      <c r="H58" s="375"/>
      <c r="I58" s="375"/>
      <c r="J58" s="375"/>
      <c r="K58" s="375"/>
      <c r="L58" s="375"/>
      <c r="M58" s="375"/>
      <c r="N58" s="375"/>
    </row>
    <row r="59" spans="1:14" s="374" customFormat="1" x14ac:dyDescent="0.2">
      <c r="A59" s="375"/>
      <c r="B59" s="375"/>
      <c r="C59" s="375"/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375"/>
    </row>
    <row r="60" spans="1:14" s="374" customFormat="1" x14ac:dyDescent="0.2">
      <c r="A60" s="375"/>
      <c r="B60" s="375"/>
      <c r="C60" s="375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375"/>
    </row>
    <row r="61" spans="1:14" s="374" customFormat="1" x14ac:dyDescent="0.2">
      <c r="A61" s="375"/>
      <c r="B61" s="375"/>
      <c r="C61" s="375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</row>
    <row r="62" spans="1:14" s="374" customFormat="1" x14ac:dyDescent="0.2">
      <c r="A62" s="375"/>
      <c r="B62" s="375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</row>
    <row r="63" spans="1:14" s="374" customFormat="1" x14ac:dyDescent="0.2">
      <c r="A63" s="375"/>
      <c r="B63" s="375"/>
      <c r="C63" s="375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</row>
    <row r="64" spans="1:14" s="374" customFormat="1" x14ac:dyDescent="0.2">
      <c r="A64" s="375"/>
      <c r="B64" s="375"/>
      <c r="C64" s="375"/>
      <c r="D64" s="375"/>
      <c r="E64" s="375"/>
      <c r="F64" s="375"/>
      <c r="G64" s="375"/>
      <c r="H64" s="375"/>
      <c r="I64" s="375"/>
      <c r="J64" s="375"/>
      <c r="K64" s="375"/>
      <c r="L64" s="375"/>
      <c r="M64" s="375"/>
      <c r="N64" s="375"/>
    </row>
    <row r="65" spans="1:14" s="374" customFormat="1" x14ac:dyDescent="0.2">
      <c r="A65" s="375"/>
      <c r="B65" s="375"/>
      <c r="C65" s="375"/>
      <c r="D65" s="375"/>
      <c r="E65" s="375"/>
      <c r="F65" s="375"/>
      <c r="G65" s="375"/>
      <c r="H65" s="375"/>
      <c r="I65" s="375"/>
      <c r="J65" s="375"/>
      <c r="K65" s="375"/>
      <c r="L65" s="375"/>
      <c r="M65" s="375"/>
      <c r="N65" s="375"/>
    </row>
    <row r="66" spans="1:14" s="374" customFormat="1" x14ac:dyDescent="0.2">
      <c r="A66" s="375"/>
      <c r="B66" s="375"/>
      <c r="C66" s="375"/>
      <c r="D66" s="375"/>
      <c r="E66" s="375"/>
      <c r="F66" s="375"/>
      <c r="G66" s="375"/>
      <c r="H66" s="375"/>
      <c r="I66" s="375"/>
      <c r="J66" s="375"/>
      <c r="K66" s="375"/>
      <c r="L66" s="375"/>
      <c r="M66" s="375"/>
      <c r="N66" s="375"/>
    </row>
    <row r="67" spans="1:14" s="374" customFormat="1" x14ac:dyDescent="0.2">
      <c r="A67" s="375"/>
      <c r="B67" s="375"/>
      <c r="C67" s="375"/>
      <c r="D67" s="375"/>
      <c r="E67" s="375"/>
      <c r="F67" s="375"/>
      <c r="G67" s="375"/>
      <c r="H67" s="375"/>
      <c r="I67" s="375"/>
      <c r="J67" s="375"/>
      <c r="K67" s="375"/>
      <c r="L67" s="375"/>
      <c r="M67" s="375"/>
      <c r="N67" s="375"/>
    </row>
    <row r="68" spans="1:14" s="374" customFormat="1" x14ac:dyDescent="0.2">
      <c r="A68" s="375"/>
      <c r="B68" s="375"/>
      <c r="C68" s="375"/>
      <c r="D68" s="375"/>
      <c r="E68" s="375"/>
      <c r="F68" s="375"/>
      <c r="G68" s="375"/>
      <c r="H68" s="375"/>
      <c r="I68" s="375"/>
      <c r="J68" s="375"/>
      <c r="K68" s="375"/>
      <c r="L68" s="375"/>
      <c r="M68" s="375"/>
      <c r="N68" s="375"/>
    </row>
    <row r="69" spans="1:14" s="374" customFormat="1" x14ac:dyDescent="0.2">
      <c r="A69" s="375"/>
      <c r="B69" s="375"/>
      <c r="C69" s="375"/>
      <c r="D69" s="375"/>
      <c r="E69" s="375"/>
      <c r="F69" s="375"/>
      <c r="G69" s="375"/>
      <c r="H69" s="375"/>
      <c r="I69" s="375"/>
      <c r="J69" s="375"/>
      <c r="K69" s="375"/>
      <c r="L69" s="375"/>
      <c r="M69" s="375"/>
      <c r="N69" s="375"/>
    </row>
    <row r="70" spans="1:14" s="374" customFormat="1" x14ac:dyDescent="0.2">
      <c r="A70" s="375"/>
      <c r="B70" s="375"/>
      <c r="C70" s="375"/>
      <c r="D70" s="375"/>
      <c r="E70" s="375"/>
      <c r="F70" s="375"/>
      <c r="G70" s="375"/>
      <c r="H70" s="375"/>
      <c r="I70" s="375"/>
      <c r="J70" s="375"/>
      <c r="K70" s="375"/>
      <c r="L70" s="375"/>
      <c r="M70" s="375"/>
      <c r="N70" s="375"/>
    </row>
    <row r="71" spans="1:14" s="374" customFormat="1" x14ac:dyDescent="0.2">
      <c r="A71" s="375"/>
      <c r="B71" s="375"/>
      <c r="C71" s="375"/>
      <c r="D71" s="375"/>
      <c r="E71" s="375"/>
      <c r="F71" s="375"/>
      <c r="G71" s="375"/>
      <c r="H71" s="375"/>
      <c r="I71" s="375"/>
      <c r="J71" s="375"/>
      <c r="K71" s="375"/>
      <c r="L71" s="375"/>
      <c r="M71" s="375"/>
      <c r="N71" s="375"/>
    </row>
    <row r="72" spans="1:14" s="374" customFormat="1" ht="12.75" customHeight="1" x14ac:dyDescent="0.2">
      <c r="A72" s="375"/>
      <c r="B72" s="375"/>
      <c r="C72" s="375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375"/>
    </row>
    <row r="73" spans="1:14" s="374" customFormat="1" ht="12.75" customHeight="1" x14ac:dyDescent="0.2">
      <c r="A73" s="375"/>
      <c r="B73" s="375"/>
      <c r="C73" s="375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</row>
    <row r="74" spans="1:14" s="374" customFormat="1" ht="12.75" customHeight="1" x14ac:dyDescent="0.2">
      <c r="A74" s="375"/>
      <c r="B74" s="375"/>
      <c r="C74" s="375"/>
      <c r="D74" s="375"/>
      <c r="E74" s="375"/>
      <c r="F74" s="375"/>
      <c r="G74" s="375"/>
      <c r="H74" s="375"/>
      <c r="I74" s="375"/>
      <c r="J74" s="375"/>
      <c r="K74" s="375"/>
      <c r="L74" s="375"/>
      <c r="M74" s="375"/>
      <c r="N74" s="375"/>
    </row>
    <row r="75" spans="1:14" s="374" customFormat="1" ht="12.75" customHeight="1" x14ac:dyDescent="0.2">
      <c r="A75" s="375"/>
      <c r="B75" s="375"/>
      <c r="C75" s="375"/>
      <c r="D75" s="375"/>
      <c r="E75" s="375"/>
      <c r="F75" s="376"/>
      <c r="G75" s="376"/>
      <c r="H75" s="376"/>
      <c r="I75" s="376"/>
      <c r="J75" s="376"/>
      <c r="K75" s="376"/>
      <c r="L75" s="376"/>
      <c r="M75" s="375"/>
      <c r="N75" s="375"/>
    </row>
    <row r="76" spans="1:14" s="374" customFormat="1" x14ac:dyDescent="0.2">
      <c r="A76" s="375"/>
      <c r="B76" s="375"/>
      <c r="C76" s="375"/>
      <c r="D76" s="375"/>
      <c r="E76" s="375"/>
      <c r="F76" s="375"/>
      <c r="G76" s="375"/>
      <c r="H76" s="375"/>
      <c r="I76" s="375"/>
      <c r="J76" s="375"/>
      <c r="K76" s="375"/>
      <c r="L76" s="375"/>
      <c r="M76" s="375"/>
      <c r="N76" s="375"/>
    </row>
    <row r="77" spans="1:14" s="374" customFormat="1" x14ac:dyDescent="0.2">
      <c r="A77" s="375"/>
      <c r="B77" s="375"/>
      <c r="C77" s="375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</row>
    <row r="78" spans="1:14" s="374" customFormat="1" x14ac:dyDescent="0.2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</row>
    <row r="79" spans="1:14" s="374" customFormat="1" x14ac:dyDescent="0.2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</row>
    <row r="80" spans="1:14" s="374" customFormat="1" x14ac:dyDescent="0.2">
      <c r="A80" s="375"/>
      <c r="B80" s="375"/>
      <c r="C80" s="375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</row>
    <row r="81" spans="1:15" s="374" customFormat="1" x14ac:dyDescent="0.2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</row>
    <row r="82" spans="1:15" s="374" customFormat="1" x14ac:dyDescent="0.2">
      <c r="A82" s="375"/>
      <c r="B82" s="375"/>
      <c r="C82" s="375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</row>
    <row r="83" spans="1:15" s="374" customFormat="1" x14ac:dyDescent="0.2">
      <c r="A83" s="375"/>
      <c r="B83" s="375"/>
      <c r="C83" s="375"/>
      <c r="D83" s="375"/>
      <c r="E83" s="375"/>
      <c r="F83" s="375"/>
      <c r="G83" s="375"/>
      <c r="H83" s="375"/>
      <c r="I83" s="375"/>
      <c r="J83" s="375"/>
      <c r="K83" s="375"/>
      <c r="L83" s="375"/>
      <c r="M83" s="375"/>
      <c r="N83" s="375"/>
    </row>
    <row r="84" spans="1:15" s="374" customFormat="1" x14ac:dyDescent="0.2">
      <c r="A84" s="375"/>
      <c r="B84" s="375"/>
      <c r="C84" s="375"/>
      <c r="D84" s="375"/>
      <c r="E84" s="375"/>
      <c r="F84" s="375"/>
      <c r="G84" s="375"/>
      <c r="H84" s="375"/>
      <c r="I84" s="375"/>
      <c r="J84" s="375"/>
      <c r="K84" s="375"/>
      <c r="L84" s="375"/>
      <c r="M84" s="375"/>
      <c r="N84" s="375"/>
    </row>
    <row r="85" spans="1:15" s="374" customFormat="1" x14ac:dyDescent="0.2">
      <c r="A85" s="375"/>
      <c r="B85" s="375"/>
      <c r="C85" s="375"/>
      <c r="D85" s="375"/>
      <c r="E85" s="375"/>
      <c r="F85" s="375"/>
      <c r="G85" s="375"/>
      <c r="H85" s="375"/>
      <c r="I85" s="375"/>
      <c r="J85" s="375"/>
      <c r="K85" s="375"/>
      <c r="L85" s="375"/>
      <c r="M85" s="375"/>
      <c r="N85" s="375"/>
    </row>
    <row r="86" spans="1:15" s="374" customFormat="1" x14ac:dyDescent="0.2">
      <c r="A86" s="375"/>
      <c r="B86" s="375"/>
      <c r="C86" s="375"/>
      <c r="D86" s="375"/>
      <c r="E86" s="375"/>
      <c r="F86" s="375"/>
      <c r="G86" s="375"/>
      <c r="H86" s="375"/>
      <c r="I86" s="375"/>
      <c r="J86" s="375"/>
      <c r="K86" s="375"/>
      <c r="L86" s="375"/>
      <c r="M86" s="375"/>
      <c r="N86" s="375"/>
    </row>
    <row r="87" spans="1:15" s="374" customFormat="1" x14ac:dyDescent="0.2">
      <c r="A87" s="375"/>
      <c r="B87" s="375"/>
      <c r="C87" s="375"/>
      <c r="D87" s="375"/>
      <c r="E87" s="375"/>
      <c r="F87" s="375"/>
      <c r="G87" s="375"/>
      <c r="H87" s="375"/>
      <c r="I87" s="375"/>
      <c r="J87" s="375"/>
      <c r="K87" s="375"/>
      <c r="L87" s="375"/>
      <c r="M87" s="375"/>
      <c r="N87" s="375"/>
    </row>
    <row r="88" spans="1:15" s="378" customFormat="1" x14ac:dyDescent="0.2">
      <c r="A88" s="377"/>
      <c r="B88" s="377"/>
      <c r="C88" s="377"/>
      <c r="D88" s="377"/>
      <c r="E88" s="377"/>
      <c r="F88" s="377"/>
      <c r="G88" s="377"/>
      <c r="H88" s="377"/>
      <c r="I88" s="377"/>
      <c r="J88" s="377"/>
      <c r="K88" s="377"/>
      <c r="L88" s="377"/>
      <c r="M88" s="375"/>
      <c r="N88" s="375"/>
      <c r="O88" s="374"/>
    </row>
    <row r="89" spans="1:15" s="378" customFormat="1" x14ac:dyDescent="0.2">
      <c r="A89" s="377"/>
      <c r="B89" s="377"/>
      <c r="C89" s="377"/>
      <c r="D89" s="377"/>
      <c r="E89" s="377"/>
      <c r="F89" s="377"/>
      <c r="G89" s="377"/>
      <c r="H89" s="377"/>
      <c r="I89" s="377"/>
      <c r="J89" s="377"/>
      <c r="K89" s="377"/>
      <c r="L89" s="377"/>
      <c r="M89" s="375"/>
      <c r="N89" s="375"/>
      <c r="O89" s="374"/>
    </row>
    <row r="90" spans="1:15" s="378" customFormat="1" x14ac:dyDescent="0.2">
      <c r="A90" s="377"/>
      <c r="B90" s="377"/>
      <c r="C90" s="377"/>
      <c r="D90" s="377"/>
      <c r="E90" s="377"/>
      <c r="F90" s="377"/>
      <c r="G90" s="377"/>
      <c r="H90" s="377"/>
      <c r="I90" s="377"/>
      <c r="J90" s="377"/>
      <c r="K90" s="377"/>
      <c r="L90" s="377"/>
      <c r="M90" s="375"/>
      <c r="N90" s="375"/>
      <c r="O90" s="374"/>
    </row>
    <row r="91" spans="1:15" s="378" customFormat="1" x14ac:dyDescent="0.2">
      <c r="A91" s="377"/>
      <c r="B91" s="377"/>
      <c r="C91" s="377"/>
      <c r="D91" s="377"/>
      <c r="E91" s="377"/>
      <c r="F91" s="377"/>
      <c r="G91" s="377"/>
      <c r="H91" s="377"/>
      <c r="I91" s="377"/>
      <c r="J91" s="377"/>
      <c r="K91" s="377"/>
      <c r="L91" s="377"/>
      <c r="M91" s="375"/>
      <c r="N91" s="375"/>
      <c r="O91" s="374"/>
    </row>
    <row r="92" spans="1:15" s="378" customFormat="1" x14ac:dyDescent="0.2">
      <c r="A92" s="377"/>
      <c r="B92" s="377"/>
      <c r="C92" s="377"/>
      <c r="D92" s="377"/>
      <c r="E92" s="377"/>
      <c r="F92" s="377"/>
      <c r="G92" s="377"/>
      <c r="H92" s="377"/>
      <c r="I92" s="377"/>
      <c r="J92" s="377"/>
      <c r="K92" s="377"/>
      <c r="L92" s="377"/>
      <c r="M92" s="375"/>
      <c r="N92" s="375"/>
      <c r="O92" s="374"/>
    </row>
    <row r="93" spans="1:15" s="378" customFormat="1" x14ac:dyDescent="0.2">
      <c r="A93" s="377"/>
      <c r="B93" s="377"/>
      <c r="C93" s="377"/>
      <c r="D93" s="377"/>
      <c r="E93" s="377"/>
      <c r="F93" s="377"/>
      <c r="G93" s="377"/>
      <c r="H93" s="377"/>
      <c r="I93" s="377"/>
      <c r="J93" s="377"/>
      <c r="K93" s="377"/>
      <c r="L93" s="377"/>
      <c r="M93" s="375"/>
      <c r="N93" s="375"/>
      <c r="O93" s="374"/>
    </row>
    <row r="94" spans="1:15" s="378" customFormat="1" x14ac:dyDescent="0.2">
      <c r="A94" s="377"/>
      <c r="B94" s="377"/>
      <c r="C94" s="377"/>
      <c r="D94" s="377"/>
      <c r="E94" s="377"/>
      <c r="F94" s="377"/>
      <c r="G94" s="377"/>
      <c r="H94" s="377"/>
      <c r="I94" s="377"/>
      <c r="J94" s="377"/>
      <c r="K94" s="377"/>
      <c r="L94" s="377"/>
      <c r="M94" s="375"/>
      <c r="N94" s="375"/>
      <c r="O94" s="374"/>
    </row>
    <row r="95" spans="1:15" s="378" customFormat="1" x14ac:dyDescent="0.2">
      <c r="A95" s="377"/>
      <c r="B95" s="377"/>
      <c r="C95" s="377"/>
      <c r="D95" s="377"/>
      <c r="E95" s="377"/>
      <c r="F95" s="377"/>
      <c r="G95" s="377"/>
      <c r="H95" s="377"/>
      <c r="I95" s="377"/>
      <c r="J95" s="377"/>
      <c r="K95" s="377"/>
      <c r="L95" s="377"/>
      <c r="M95" s="375"/>
      <c r="N95" s="375"/>
      <c r="O95" s="374"/>
    </row>
    <row r="96" spans="1:15" s="378" customFormat="1" x14ac:dyDescent="0.2">
      <c r="A96" s="377"/>
      <c r="B96" s="377"/>
      <c r="C96" s="377"/>
      <c r="D96" s="377"/>
      <c r="E96" s="377"/>
      <c r="F96" s="377"/>
      <c r="G96" s="377"/>
      <c r="H96" s="377"/>
      <c r="I96" s="377"/>
      <c r="J96" s="377"/>
      <c r="K96" s="377"/>
      <c r="L96" s="377"/>
      <c r="M96" s="375"/>
      <c r="N96" s="375"/>
      <c r="O96" s="374"/>
    </row>
    <row r="97" spans="1:15" s="378" customFormat="1" x14ac:dyDescent="0.2">
      <c r="A97" s="377"/>
      <c r="B97" s="377"/>
      <c r="C97" s="377"/>
      <c r="D97" s="377"/>
      <c r="E97" s="377"/>
      <c r="F97" s="377"/>
      <c r="G97" s="377"/>
      <c r="H97" s="377"/>
      <c r="I97" s="377"/>
      <c r="J97" s="377"/>
      <c r="K97" s="377"/>
      <c r="L97" s="377"/>
      <c r="M97" s="375"/>
      <c r="N97" s="375"/>
      <c r="O97" s="374"/>
    </row>
    <row r="98" spans="1:15" s="378" customFormat="1" x14ac:dyDescent="0.2">
      <c r="A98" s="377"/>
      <c r="B98" s="377"/>
      <c r="C98" s="377"/>
      <c r="D98" s="377"/>
      <c r="E98" s="377"/>
      <c r="F98" s="377"/>
      <c r="G98" s="377"/>
      <c r="H98" s="377"/>
      <c r="I98" s="377"/>
      <c r="J98" s="377"/>
      <c r="K98" s="377"/>
      <c r="L98" s="377"/>
      <c r="M98" s="375"/>
      <c r="N98" s="375"/>
      <c r="O98" s="374"/>
    </row>
    <row r="99" spans="1:15" s="378" customFormat="1" x14ac:dyDescent="0.2">
      <c r="A99" s="377"/>
      <c r="B99" s="377"/>
      <c r="C99" s="377"/>
      <c r="D99" s="377"/>
      <c r="E99" s="377"/>
      <c r="F99" s="377"/>
      <c r="G99" s="377"/>
      <c r="H99" s="377"/>
      <c r="I99" s="377"/>
      <c r="J99" s="377"/>
      <c r="K99" s="377"/>
      <c r="L99" s="377"/>
      <c r="M99" s="375"/>
      <c r="N99" s="375"/>
      <c r="O99" s="374"/>
    </row>
    <row r="100" spans="1:15" s="378" customFormat="1" x14ac:dyDescent="0.2">
      <c r="A100" s="377"/>
      <c r="B100" s="377"/>
      <c r="C100" s="377"/>
      <c r="D100" s="377"/>
      <c r="E100" s="377"/>
      <c r="F100" s="377"/>
      <c r="G100" s="377"/>
      <c r="H100" s="377"/>
      <c r="I100" s="377"/>
      <c r="J100" s="377"/>
      <c r="K100" s="377"/>
      <c r="L100" s="377"/>
      <c r="M100" s="375"/>
      <c r="N100" s="375"/>
      <c r="O100" s="374"/>
    </row>
    <row r="101" spans="1:15" s="378" customFormat="1" x14ac:dyDescent="0.2">
      <c r="A101" s="377"/>
      <c r="B101" s="377"/>
      <c r="C101" s="377"/>
      <c r="D101" s="377"/>
      <c r="E101" s="377"/>
      <c r="F101" s="377"/>
      <c r="G101" s="377"/>
      <c r="H101" s="377"/>
      <c r="I101" s="377"/>
      <c r="J101" s="377"/>
      <c r="K101" s="377"/>
      <c r="L101" s="377"/>
      <c r="M101" s="375"/>
      <c r="N101" s="375"/>
      <c r="O101" s="374"/>
    </row>
    <row r="102" spans="1:15" s="378" customFormat="1" x14ac:dyDescent="0.2">
      <c r="A102" s="377"/>
      <c r="B102" s="377"/>
      <c r="C102" s="377"/>
      <c r="D102" s="377"/>
      <c r="E102" s="377"/>
      <c r="F102" s="377"/>
      <c r="G102" s="377"/>
      <c r="H102" s="377"/>
      <c r="I102" s="377"/>
      <c r="J102" s="377"/>
      <c r="K102" s="377"/>
      <c r="L102" s="377"/>
      <c r="M102" s="375"/>
      <c r="N102" s="375"/>
      <c r="O102" s="374"/>
    </row>
    <row r="103" spans="1:15" s="378" customFormat="1" x14ac:dyDescent="0.2">
      <c r="A103" s="377"/>
      <c r="B103" s="377"/>
      <c r="C103" s="377"/>
      <c r="D103" s="377"/>
      <c r="E103" s="377"/>
      <c r="F103" s="377"/>
      <c r="G103" s="377"/>
      <c r="H103" s="377"/>
      <c r="I103" s="377"/>
      <c r="J103" s="377"/>
      <c r="K103" s="377"/>
      <c r="L103" s="377"/>
      <c r="M103" s="375"/>
      <c r="N103" s="375"/>
      <c r="O103" s="374"/>
    </row>
    <row r="104" spans="1:15" s="378" customFormat="1" x14ac:dyDescent="0.2">
      <c r="A104" s="377"/>
      <c r="B104" s="377"/>
      <c r="C104" s="377"/>
      <c r="D104" s="377"/>
      <c r="E104" s="377"/>
      <c r="F104" s="377"/>
      <c r="G104" s="377"/>
      <c r="H104" s="377"/>
      <c r="I104" s="377"/>
      <c r="J104" s="377"/>
      <c r="K104" s="377"/>
      <c r="L104" s="377"/>
      <c r="M104" s="375"/>
      <c r="N104" s="375"/>
      <c r="O104" s="374"/>
    </row>
    <row r="105" spans="1:15" s="378" customFormat="1" x14ac:dyDescent="0.2">
      <c r="A105" s="377"/>
      <c r="B105" s="377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5"/>
      <c r="N105" s="375"/>
      <c r="O105" s="374"/>
    </row>
    <row r="106" spans="1:15" s="378" customFormat="1" x14ac:dyDescent="0.2">
      <c r="A106" s="377"/>
      <c r="B106" s="377"/>
      <c r="C106" s="377"/>
      <c r="D106" s="377"/>
      <c r="E106" s="377"/>
      <c r="F106" s="377"/>
      <c r="G106" s="377"/>
      <c r="H106" s="377"/>
      <c r="I106" s="377"/>
      <c r="J106" s="377"/>
      <c r="K106" s="377"/>
      <c r="L106" s="377"/>
      <c r="M106" s="375"/>
      <c r="N106" s="375"/>
      <c r="O106" s="374"/>
    </row>
    <row r="107" spans="1:15" s="378" customFormat="1" x14ac:dyDescent="0.2">
      <c r="A107" s="377"/>
      <c r="B107" s="377"/>
      <c r="C107" s="377"/>
      <c r="D107" s="377"/>
      <c r="E107" s="377"/>
      <c r="F107" s="377"/>
      <c r="G107" s="377"/>
      <c r="H107" s="377"/>
      <c r="I107" s="377"/>
      <c r="J107" s="377"/>
      <c r="K107" s="377"/>
      <c r="L107" s="377"/>
      <c r="M107" s="375"/>
      <c r="N107" s="375"/>
      <c r="O107" s="374"/>
    </row>
    <row r="108" spans="1:15" s="378" customFormat="1" x14ac:dyDescent="0.2">
      <c r="A108" s="377"/>
      <c r="B108" s="377"/>
      <c r="C108" s="377"/>
      <c r="D108" s="377"/>
      <c r="E108" s="377"/>
      <c r="F108" s="377"/>
      <c r="G108" s="377"/>
      <c r="H108" s="377"/>
      <c r="I108" s="377"/>
      <c r="J108" s="377"/>
      <c r="K108" s="377"/>
      <c r="L108" s="377"/>
      <c r="M108" s="375"/>
      <c r="N108" s="375"/>
      <c r="O108" s="374"/>
    </row>
    <row r="109" spans="1:15" s="378" customFormat="1" x14ac:dyDescent="0.2">
      <c r="A109" s="377"/>
      <c r="B109" s="377"/>
      <c r="C109" s="377"/>
      <c r="D109" s="377"/>
      <c r="E109" s="377"/>
      <c r="F109" s="377"/>
      <c r="G109" s="377"/>
      <c r="H109" s="377"/>
      <c r="I109" s="377"/>
      <c r="J109" s="377"/>
      <c r="K109" s="377"/>
      <c r="L109" s="377"/>
      <c r="M109" s="375"/>
      <c r="N109" s="375"/>
      <c r="O109" s="374"/>
    </row>
    <row r="110" spans="1:15" s="378" customFormat="1" x14ac:dyDescent="0.2">
      <c r="A110" s="377"/>
      <c r="B110" s="377"/>
      <c r="C110" s="377"/>
      <c r="D110" s="377"/>
      <c r="E110" s="377"/>
      <c r="F110" s="377"/>
      <c r="G110" s="377"/>
      <c r="H110" s="377"/>
      <c r="I110" s="377"/>
      <c r="J110" s="377"/>
      <c r="K110" s="377"/>
      <c r="L110" s="377"/>
      <c r="M110" s="375"/>
      <c r="N110" s="375"/>
      <c r="O110" s="374"/>
    </row>
    <row r="111" spans="1:15" s="378" customFormat="1" x14ac:dyDescent="0.2">
      <c r="A111" s="377"/>
      <c r="B111" s="377"/>
      <c r="C111" s="377"/>
      <c r="D111" s="377"/>
      <c r="E111" s="377"/>
      <c r="F111" s="377"/>
      <c r="G111" s="377"/>
      <c r="H111" s="377"/>
      <c r="I111" s="377"/>
      <c r="J111" s="377"/>
      <c r="K111" s="377"/>
      <c r="L111" s="377"/>
      <c r="M111" s="375"/>
      <c r="N111" s="375"/>
      <c r="O111" s="374"/>
    </row>
    <row r="112" spans="1:15" s="378" customFormat="1" x14ac:dyDescent="0.2">
      <c r="A112" s="377"/>
      <c r="B112" s="377"/>
      <c r="C112" s="377"/>
      <c r="D112" s="377"/>
      <c r="E112" s="377"/>
      <c r="F112" s="377"/>
      <c r="G112" s="377"/>
      <c r="H112" s="377"/>
      <c r="I112" s="377"/>
      <c r="J112" s="377"/>
      <c r="K112" s="377"/>
      <c r="L112" s="377"/>
      <c r="M112" s="375"/>
      <c r="N112" s="375"/>
      <c r="O112" s="374"/>
    </row>
    <row r="113" spans="1:15" s="378" customFormat="1" x14ac:dyDescent="0.2">
      <c r="A113" s="377"/>
      <c r="B113" s="377"/>
      <c r="C113" s="377"/>
      <c r="D113" s="377"/>
      <c r="E113" s="377"/>
      <c r="F113" s="377"/>
      <c r="G113" s="377"/>
      <c r="H113" s="377"/>
      <c r="I113" s="377"/>
      <c r="J113" s="377"/>
      <c r="K113" s="377"/>
      <c r="L113" s="377"/>
      <c r="M113" s="375"/>
      <c r="N113" s="375"/>
      <c r="O113" s="374"/>
    </row>
    <row r="114" spans="1:15" s="378" customFormat="1" x14ac:dyDescent="0.2">
      <c r="A114" s="377"/>
      <c r="B114" s="377"/>
      <c r="C114" s="377"/>
      <c r="D114" s="377"/>
      <c r="E114" s="377"/>
      <c r="F114" s="377"/>
      <c r="G114" s="377"/>
      <c r="H114" s="377"/>
      <c r="I114" s="377"/>
      <c r="J114" s="377"/>
      <c r="K114" s="377"/>
      <c r="L114" s="377"/>
      <c r="M114" s="375"/>
      <c r="N114" s="375"/>
      <c r="O114" s="374"/>
    </row>
    <row r="115" spans="1:15" s="378" customFormat="1" x14ac:dyDescent="0.2">
      <c r="A115" s="377"/>
      <c r="B115" s="377"/>
      <c r="C115" s="377"/>
      <c r="D115" s="377"/>
      <c r="E115" s="377"/>
      <c r="F115" s="377"/>
      <c r="G115" s="377"/>
      <c r="H115" s="377"/>
      <c r="I115" s="377"/>
      <c r="J115" s="377"/>
      <c r="K115" s="377"/>
      <c r="L115" s="377"/>
      <c r="M115" s="375"/>
      <c r="N115" s="375"/>
      <c r="O115" s="374"/>
    </row>
    <row r="116" spans="1:15" s="378" customFormat="1" x14ac:dyDescent="0.2">
      <c r="A116" s="377"/>
      <c r="B116" s="377"/>
      <c r="C116" s="377"/>
      <c r="D116" s="377"/>
      <c r="E116" s="377"/>
      <c r="F116" s="377"/>
      <c r="G116" s="377"/>
      <c r="H116" s="377"/>
      <c r="I116" s="377"/>
      <c r="J116" s="377"/>
      <c r="K116" s="377"/>
      <c r="L116" s="377"/>
      <c r="M116" s="375"/>
      <c r="N116" s="375"/>
      <c r="O116" s="374"/>
    </row>
    <row r="117" spans="1:15" s="378" customFormat="1" x14ac:dyDescent="0.2">
      <c r="A117" s="377"/>
      <c r="B117" s="377"/>
      <c r="C117" s="377"/>
      <c r="D117" s="377"/>
      <c r="E117" s="377"/>
      <c r="F117" s="377"/>
      <c r="G117" s="377"/>
      <c r="H117" s="377"/>
      <c r="I117" s="377"/>
      <c r="J117" s="377"/>
      <c r="K117" s="377"/>
      <c r="L117" s="377"/>
      <c r="M117" s="375"/>
      <c r="N117" s="375"/>
      <c r="O117" s="374"/>
    </row>
    <row r="118" spans="1:15" s="378" customFormat="1" x14ac:dyDescent="0.2">
      <c r="A118" s="377"/>
      <c r="B118" s="377"/>
      <c r="C118" s="377"/>
      <c r="D118" s="377"/>
      <c r="E118" s="377"/>
      <c r="F118" s="377"/>
      <c r="G118" s="377"/>
      <c r="H118" s="377"/>
      <c r="I118" s="377"/>
      <c r="J118" s="377"/>
      <c r="K118" s="377"/>
      <c r="L118" s="377"/>
      <c r="M118" s="375"/>
      <c r="N118" s="375"/>
      <c r="O118" s="374"/>
    </row>
    <row r="119" spans="1:15" s="378" customFormat="1" x14ac:dyDescent="0.2">
      <c r="A119" s="377"/>
      <c r="B119" s="377"/>
      <c r="C119" s="377"/>
      <c r="D119" s="377"/>
      <c r="E119" s="377"/>
      <c r="F119" s="377"/>
      <c r="G119" s="377"/>
      <c r="H119" s="377"/>
      <c r="I119" s="377"/>
      <c r="J119" s="377"/>
      <c r="K119" s="377"/>
      <c r="L119" s="377"/>
      <c r="M119" s="375"/>
      <c r="N119" s="375"/>
      <c r="O119" s="374"/>
    </row>
    <row r="120" spans="1:15" s="378" customFormat="1" x14ac:dyDescent="0.2">
      <c r="A120" s="377"/>
      <c r="B120" s="377"/>
      <c r="C120" s="377"/>
      <c r="D120" s="377"/>
      <c r="E120" s="377"/>
      <c r="F120" s="377"/>
      <c r="G120" s="377"/>
      <c r="H120" s="377"/>
      <c r="I120" s="377"/>
      <c r="J120" s="377"/>
      <c r="K120" s="377"/>
      <c r="L120" s="377"/>
      <c r="M120" s="375"/>
      <c r="N120" s="375"/>
      <c r="O120" s="374"/>
    </row>
    <row r="121" spans="1:15" s="378" customFormat="1" x14ac:dyDescent="0.2">
      <c r="A121" s="377"/>
      <c r="B121" s="377"/>
      <c r="C121" s="377"/>
      <c r="D121" s="377"/>
      <c r="E121" s="377"/>
      <c r="F121" s="377"/>
      <c r="G121" s="377"/>
      <c r="H121" s="377"/>
      <c r="I121" s="377"/>
      <c r="J121" s="377"/>
      <c r="K121" s="377"/>
      <c r="L121" s="377"/>
      <c r="M121" s="375"/>
      <c r="N121" s="375"/>
      <c r="O121" s="374"/>
    </row>
    <row r="122" spans="1:15" s="378" customFormat="1" x14ac:dyDescent="0.2">
      <c r="A122" s="377"/>
      <c r="B122" s="377"/>
      <c r="C122" s="377"/>
      <c r="D122" s="377"/>
      <c r="E122" s="377"/>
      <c r="F122" s="377"/>
      <c r="G122" s="377"/>
      <c r="H122" s="377"/>
      <c r="I122" s="377"/>
      <c r="J122" s="377"/>
      <c r="K122" s="377"/>
      <c r="L122" s="377"/>
      <c r="M122" s="375"/>
      <c r="N122" s="375"/>
      <c r="O122" s="374"/>
    </row>
    <row r="123" spans="1:15" s="378" customFormat="1" x14ac:dyDescent="0.2">
      <c r="A123" s="377"/>
      <c r="B123" s="377"/>
      <c r="C123" s="377"/>
      <c r="D123" s="377"/>
      <c r="E123" s="377"/>
      <c r="F123" s="377"/>
      <c r="G123" s="377"/>
      <c r="H123" s="377"/>
      <c r="I123" s="377"/>
      <c r="J123" s="377"/>
      <c r="K123" s="377"/>
      <c r="L123" s="377"/>
      <c r="M123" s="375"/>
      <c r="N123" s="375"/>
      <c r="O123" s="374"/>
    </row>
    <row r="124" spans="1:15" s="378" customFormat="1" x14ac:dyDescent="0.2">
      <c r="A124" s="377"/>
      <c r="B124" s="377"/>
      <c r="C124" s="377"/>
      <c r="D124" s="377"/>
      <c r="E124" s="377"/>
      <c r="F124" s="377"/>
      <c r="G124" s="377"/>
      <c r="H124" s="377"/>
      <c r="I124" s="377"/>
      <c r="J124" s="377"/>
      <c r="K124" s="377"/>
      <c r="L124" s="377"/>
      <c r="M124" s="375"/>
      <c r="N124" s="375"/>
      <c r="O124" s="374"/>
    </row>
    <row r="125" spans="1:15" s="378" customFormat="1" x14ac:dyDescent="0.2">
      <c r="A125" s="377"/>
      <c r="B125" s="377"/>
      <c r="C125" s="377"/>
      <c r="D125" s="377"/>
      <c r="E125" s="377"/>
      <c r="F125" s="377"/>
      <c r="G125" s="377"/>
      <c r="H125" s="377"/>
      <c r="I125" s="377"/>
      <c r="J125" s="377"/>
      <c r="K125" s="377"/>
      <c r="L125" s="377"/>
      <c r="M125" s="375"/>
      <c r="N125" s="375"/>
      <c r="O125" s="374"/>
    </row>
    <row r="126" spans="1:15" s="378" customFormat="1" x14ac:dyDescent="0.2">
      <c r="A126" s="377"/>
      <c r="B126" s="377"/>
      <c r="C126" s="377"/>
      <c r="D126" s="377"/>
      <c r="E126" s="377"/>
      <c r="F126" s="377"/>
      <c r="G126" s="377"/>
      <c r="H126" s="377"/>
      <c r="I126" s="377"/>
      <c r="J126" s="377"/>
      <c r="K126" s="377"/>
      <c r="L126" s="377"/>
      <c r="M126" s="375"/>
      <c r="N126" s="375"/>
      <c r="O126" s="374"/>
    </row>
    <row r="127" spans="1:15" s="378" customFormat="1" x14ac:dyDescent="0.2">
      <c r="A127" s="377"/>
      <c r="B127" s="377"/>
      <c r="C127" s="377"/>
      <c r="D127" s="377"/>
      <c r="E127" s="377"/>
      <c r="F127" s="377"/>
      <c r="G127" s="377"/>
      <c r="H127" s="377"/>
      <c r="I127" s="377"/>
      <c r="J127" s="377"/>
      <c r="K127" s="377"/>
      <c r="L127" s="377"/>
      <c r="M127" s="375"/>
      <c r="N127" s="375"/>
      <c r="O127" s="374"/>
    </row>
    <row r="128" spans="1:15" s="378" customFormat="1" x14ac:dyDescent="0.2">
      <c r="A128" s="377"/>
      <c r="B128" s="377"/>
      <c r="C128" s="377"/>
      <c r="D128" s="377"/>
      <c r="E128" s="377"/>
      <c r="F128" s="377"/>
      <c r="G128" s="377"/>
      <c r="H128" s="377"/>
      <c r="I128" s="377"/>
      <c r="J128" s="377"/>
      <c r="K128" s="377"/>
      <c r="L128" s="377"/>
      <c r="M128" s="375"/>
      <c r="N128" s="375"/>
      <c r="O128" s="374"/>
    </row>
    <row r="129" spans="1:15" s="378" customFormat="1" x14ac:dyDescent="0.2">
      <c r="A129" s="377"/>
      <c r="B129" s="377"/>
      <c r="C129" s="377"/>
      <c r="D129" s="377"/>
      <c r="E129" s="377"/>
      <c r="F129" s="377"/>
      <c r="G129" s="377"/>
      <c r="H129" s="377"/>
      <c r="I129" s="377"/>
      <c r="J129" s="377"/>
      <c r="K129" s="377"/>
      <c r="L129" s="377"/>
      <c r="M129" s="375"/>
      <c r="N129" s="375"/>
      <c r="O129" s="374"/>
    </row>
    <row r="130" spans="1:15" s="378" customFormat="1" x14ac:dyDescent="0.2">
      <c r="A130" s="377"/>
      <c r="B130" s="377"/>
      <c r="C130" s="377"/>
      <c r="D130" s="377"/>
      <c r="E130" s="377"/>
      <c r="F130" s="377"/>
      <c r="G130" s="377"/>
      <c r="H130" s="377"/>
      <c r="I130" s="377"/>
      <c r="J130" s="377"/>
      <c r="K130" s="377"/>
      <c r="L130" s="377"/>
      <c r="M130" s="377"/>
      <c r="N130" s="377"/>
    </row>
    <row r="131" spans="1:15" s="378" customFormat="1" x14ac:dyDescent="0.2">
      <c r="A131" s="377"/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</row>
    <row r="132" spans="1:15" s="374" customFormat="1" x14ac:dyDescent="0.2">
      <c r="A132" s="375"/>
      <c r="B132" s="375"/>
      <c r="C132" s="375"/>
      <c r="D132" s="375"/>
      <c r="E132" s="375"/>
      <c r="F132" s="375"/>
      <c r="G132" s="375"/>
      <c r="H132" s="375"/>
      <c r="I132" s="375"/>
      <c r="J132" s="375"/>
      <c r="K132" s="375"/>
      <c r="L132" s="375"/>
      <c r="M132" s="375"/>
      <c r="N132" s="375"/>
    </row>
    <row r="133" spans="1:15" s="374" customFormat="1" x14ac:dyDescent="0.2">
      <c r="A133" s="375"/>
      <c r="B133" s="717"/>
      <c r="C133" s="717"/>
      <c r="D133" s="717"/>
      <c r="E133" s="717"/>
      <c r="F133" s="717"/>
      <c r="G133" s="717"/>
      <c r="H133" s="717"/>
      <c r="I133" s="717"/>
      <c r="J133" s="717"/>
      <c r="K133" s="717"/>
      <c r="L133" s="717"/>
      <c r="M133" s="717"/>
      <c r="N133" s="717"/>
    </row>
    <row r="134" spans="1:15" s="374" customFormat="1" x14ac:dyDescent="0.2">
      <c r="A134" s="375"/>
      <c r="B134" s="717"/>
      <c r="C134" s="717"/>
      <c r="D134" s="717"/>
      <c r="E134" s="717"/>
      <c r="F134" s="717"/>
      <c r="G134" s="717"/>
      <c r="H134" s="717"/>
      <c r="I134" s="717"/>
      <c r="J134" s="717"/>
      <c r="K134" s="717"/>
      <c r="L134" s="717"/>
      <c r="M134" s="717"/>
      <c r="N134" s="717"/>
    </row>
    <row r="135" spans="1:15" s="374" customFormat="1" x14ac:dyDescent="0.2">
      <c r="A135" s="375"/>
      <c r="B135" s="717"/>
      <c r="C135" s="717"/>
      <c r="D135" s="717"/>
      <c r="E135" s="717"/>
      <c r="F135" s="717"/>
      <c r="G135" s="717"/>
      <c r="H135" s="717"/>
      <c r="I135" s="717"/>
      <c r="J135" s="717"/>
      <c r="K135" s="717"/>
      <c r="L135" s="717"/>
      <c r="M135" s="717"/>
      <c r="N135" s="717"/>
    </row>
    <row r="136" spans="1:15" s="374" customFormat="1" x14ac:dyDescent="0.2">
      <c r="A136" s="375"/>
      <c r="B136" s="717"/>
      <c r="C136" s="717"/>
      <c r="D136" s="717"/>
      <c r="E136" s="717"/>
      <c r="F136" s="717"/>
      <c r="G136" s="717"/>
      <c r="H136" s="717"/>
      <c r="I136" s="717"/>
      <c r="J136" s="717"/>
      <c r="K136" s="717"/>
      <c r="L136" s="717"/>
      <c r="M136" s="717"/>
      <c r="N136" s="717"/>
    </row>
    <row r="137" spans="1:15" s="374" customFormat="1" x14ac:dyDescent="0.2">
      <c r="A137" s="375"/>
      <c r="B137" s="717"/>
      <c r="C137" s="717"/>
      <c r="D137" s="717"/>
      <c r="E137" s="717"/>
      <c r="F137" s="717"/>
      <c r="G137" s="717"/>
      <c r="H137" s="717"/>
      <c r="I137" s="717"/>
      <c r="J137" s="717"/>
      <c r="K137" s="717"/>
      <c r="L137" s="717"/>
      <c r="M137" s="717"/>
      <c r="N137" s="717"/>
    </row>
    <row r="138" spans="1:15" s="374" customFormat="1" x14ac:dyDescent="0.2">
      <c r="A138" s="375"/>
      <c r="B138" s="717"/>
      <c r="C138" s="717"/>
      <c r="D138" s="717"/>
      <c r="E138" s="717"/>
      <c r="F138" s="717"/>
      <c r="G138" s="717"/>
      <c r="H138" s="717"/>
      <c r="I138" s="717"/>
      <c r="J138" s="717"/>
      <c r="K138" s="717"/>
      <c r="L138" s="717"/>
      <c r="M138" s="717"/>
      <c r="N138" s="717"/>
    </row>
    <row r="139" spans="1:15" s="374" customFormat="1" x14ac:dyDescent="0.2">
      <c r="A139" s="375"/>
      <c r="B139" s="717"/>
      <c r="C139" s="717"/>
      <c r="D139" s="717"/>
      <c r="E139" s="717"/>
      <c r="F139" s="717"/>
      <c r="G139" s="717"/>
      <c r="H139" s="717"/>
      <c r="I139" s="717"/>
      <c r="J139" s="717"/>
      <c r="K139" s="717"/>
      <c r="L139" s="717"/>
      <c r="M139" s="717"/>
      <c r="N139" s="717"/>
    </row>
    <row r="140" spans="1:15" s="374" customFormat="1" x14ac:dyDescent="0.2">
      <c r="A140" s="375"/>
      <c r="B140" s="717"/>
      <c r="C140" s="717"/>
      <c r="D140" s="717"/>
      <c r="E140" s="717"/>
      <c r="F140" s="717"/>
      <c r="G140" s="717"/>
      <c r="H140" s="717"/>
      <c r="I140" s="717"/>
      <c r="J140" s="717"/>
      <c r="K140" s="717"/>
      <c r="L140" s="717"/>
      <c r="M140" s="717"/>
      <c r="N140" s="717"/>
    </row>
    <row r="141" spans="1:15" s="374" customFormat="1" x14ac:dyDescent="0.2">
      <c r="A141" s="375"/>
      <c r="B141" s="717"/>
      <c r="C141" s="717"/>
      <c r="D141" s="717"/>
      <c r="E141" s="717"/>
      <c r="F141" s="717"/>
      <c r="G141" s="717"/>
      <c r="H141" s="717"/>
      <c r="I141" s="717"/>
      <c r="J141" s="717"/>
      <c r="K141" s="717"/>
      <c r="L141" s="717"/>
      <c r="M141" s="717"/>
      <c r="N141" s="717"/>
    </row>
    <row r="142" spans="1:15" s="374" customFormat="1" x14ac:dyDescent="0.2">
      <c r="A142" s="375"/>
      <c r="B142" s="375"/>
      <c r="C142" s="375"/>
      <c r="D142" s="375"/>
      <c r="E142" s="375"/>
      <c r="F142" s="375"/>
      <c r="G142" s="375"/>
      <c r="H142" s="375"/>
      <c r="I142" s="375"/>
      <c r="J142" s="375"/>
      <c r="K142" s="375"/>
      <c r="L142" s="375"/>
      <c r="M142" s="375"/>
      <c r="N142" s="375"/>
    </row>
    <row r="143" spans="1:15" s="374" customFormat="1" x14ac:dyDescent="0.2">
      <c r="A143" s="375"/>
      <c r="B143" s="375"/>
      <c r="C143" s="375"/>
      <c r="D143" s="375"/>
      <c r="E143" s="375"/>
      <c r="F143" s="375"/>
      <c r="G143" s="375"/>
      <c r="H143" s="375"/>
      <c r="I143" s="375"/>
      <c r="J143" s="375"/>
      <c r="K143" s="375"/>
      <c r="L143" s="375"/>
      <c r="M143" s="375"/>
      <c r="N143" s="375"/>
    </row>
    <row r="144" spans="1:15" s="374" customFormat="1" x14ac:dyDescent="0.2">
      <c r="A144" s="375"/>
      <c r="B144" s="375"/>
      <c r="C144" s="375"/>
      <c r="D144" s="375"/>
      <c r="E144" s="375"/>
      <c r="F144" s="375"/>
      <c r="G144" s="375"/>
      <c r="H144" s="375"/>
      <c r="I144" s="375"/>
      <c r="J144" s="375"/>
      <c r="K144" s="375"/>
      <c r="L144" s="375"/>
      <c r="M144" s="375"/>
      <c r="N144" s="375"/>
    </row>
    <row r="145" spans="1:14" s="374" customFormat="1" x14ac:dyDescent="0.2">
      <c r="A145" s="375"/>
      <c r="B145" s="375"/>
      <c r="C145" s="375"/>
      <c r="D145" s="375"/>
      <c r="E145" s="375"/>
      <c r="F145" s="375"/>
      <c r="G145" s="375"/>
      <c r="H145" s="375"/>
      <c r="I145" s="375"/>
      <c r="J145" s="375"/>
      <c r="K145" s="375"/>
      <c r="L145" s="375"/>
      <c r="M145" s="375"/>
      <c r="N145" s="375"/>
    </row>
    <row r="146" spans="1:14" s="374" customFormat="1" x14ac:dyDescent="0.2">
      <c r="A146" s="375"/>
      <c r="B146" s="375"/>
      <c r="C146" s="375"/>
      <c r="D146" s="375"/>
      <c r="E146" s="375"/>
      <c r="F146" s="375"/>
      <c r="G146" s="375"/>
      <c r="H146" s="375"/>
      <c r="I146" s="375"/>
      <c r="J146" s="375"/>
      <c r="K146" s="375"/>
      <c r="L146" s="375"/>
      <c r="M146" s="375"/>
      <c r="N146" s="375"/>
    </row>
    <row r="147" spans="1:14" s="374" customFormat="1" x14ac:dyDescent="0.2">
      <c r="A147" s="375"/>
      <c r="B147" s="375"/>
      <c r="C147" s="375"/>
      <c r="D147" s="375"/>
      <c r="E147" s="375"/>
      <c r="F147" s="375"/>
      <c r="G147" s="375"/>
      <c r="H147" s="375"/>
      <c r="I147" s="375"/>
      <c r="J147" s="375"/>
      <c r="K147" s="375"/>
      <c r="L147" s="375"/>
      <c r="M147" s="375"/>
      <c r="N147" s="375"/>
    </row>
    <row r="148" spans="1:14" s="374" customFormat="1" x14ac:dyDescent="0.2">
      <c r="A148" s="375"/>
      <c r="B148" s="375"/>
      <c r="C148" s="375"/>
      <c r="D148" s="375"/>
      <c r="E148" s="375"/>
      <c r="F148" s="375"/>
      <c r="G148" s="375"/>
      <c r="H148" s="375"/>
      <c r="I148" s="375"/>
      <c r="J148" s="375"/>
      <c r="K148" s="375"/>
      <c r="L148" s="375"/>
      <c r="M148" s="375"/>
      <c r="N148" s="375"/>
    </row>
    <row r="149" spans="1:14" s="374" customFormat="1" x14ac:dyDescent="0.2">
      <c r="A149" s="375"/>
      <c r="B149" s="375"/>
      <c r="C149" s="375"/>
      <c r="D149" s="375"/>
      <c r="E149" s="375"/>
      <c r="F149" s="375"/>
      <c r="G149" s="375"/>
      <c r="H149" s="375"/>
      <c r="I149" s="375"/>
      <c r="J149" s="375"/>
      <c r="K149" s="375"/>
      <c r="L149" s="375"/>
      <c r="M149" s="375"/>
      <c r="N149" s="375"/>
    </row>
    <row r="150" spans="1:14" s="374" customFormat="1" x14ac:dyDescent="0.2">
      <c r="A150" s="375"/>
      <c r="B150" s="375"/>
      <c r="C150" s="375"/>
      <c r="D150" s="375"/>
      <c r="E150" s="375"/>
      <c r="F150" s="375"/>
      <c r="G150" s="375"/>
      <c r="H150" s="375"/>
      <c r="I150" s="375"/>
      <c r="J150" s="375"/>
      <c r="K150" s="375"/>
      <c r="L150" s="375"/>
      <c r="M150" s="375"/>
      <c r="N150" s="375"/>
    </row>
    <row r="151" spans="1:14" s="374" customFormat="1" x14ac:dyDescent="0.2">
      <c r="A151" s="375"/>
      <c r="B151" s="375"/>
      <c r="C151" s="375"/>
      <c r="D151" s="37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</row>
    <row r="152" spans="1:14" s="374" customFormat="1" x14ac:dyDescent="0.2">
      <c r="A152" s="375"/>
      <c r="B152" s="375"/>
      <c r="C152" s="375"/>
      <c r="D152" s="375"/>
      <c r="E152" s="375"/>
      <c r="F152" s="375"/>
      <c r="G152" s="375"/>
      <c r="H152" s="375"/>
      <c r="I152" s="375"/>
      <c r="J152" s="375"/>
      <c r="K152" s="375"/>
      <c r="L152" s="375"/>
      <c r="M152" s="375"/>
      <c r="N152" s="375"/>
    </row>
    <row r="153" spans="1:14" s="374" customFormat="1" x14ac:dyDescent="0.2">
      <c r="A153" s="375"/>
      <c r="B153" s="375"/>
      <c r="C153" s="375"/>
      <c r="D153" s="375"/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</row>
    <row r="154" spans="1:14" s="374" customFormat="1" x14ac:dyDescent="0.2">
      <c r="A154" s="375"/>
      <c r="B154" s="375"/>
      <c r="C154" s="375"/>
      <c r="D154" s="375"/>
      <c r="E154" s="375"/>
      <c r="F154" s="375"/>
      <c r="G154" s="375"/>
      <c r="H154" s="375"/>
      <c r="I154" s="375"/>
      <c r="J154" s="375"/>
      <c r="K154" s="375"/>
      <c r="L154" s="375"/>
      <c r="M154" s="375"/>
      <c r="N154" s="375"/>
    </row>
    <row r="155" spans="1:14" s="374" customFormat="1" x14ac:dyDescent="0.2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</row>
    <row r="156" spans="1:14" s="374" customFormat="1" x14ac:dyDescent="0.2">
      <c r="A156" s="375"/>
      <c r="B156" s="375"/>
      <c r="C156" s="375"/>
      <c r="D156" s="375"/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</row>
    <row r="157" spans="1:14" s="374" customFormat="1" x14ac:dyDescent="0.2">
      <c r="A157" s="375"/>
      <c r="B157" s="375"/>
      <c r="C157" s="375"/>
      <c r="D157" s="375"/>
      <c r="E157" s="375"/>
      <c r="F157" s="375"/>
      <c r="G157" s="375"/>
      <c r="H157" s="375"/>
      <c r="I157" s="375"/>
      <c r="J157" s="375"/>
      <c r="K157" s="375"/>
      <c r="L157" s="375"/>
      <c r="M157" s="375"/>
      <c r="N157" s="375"/>
    </row>
    <row r="158" spans="1:14" s="374" customFormat="1" x14ac:dyDescent="0.2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</row>
    <row r="159" spans="1:14" s="374" customFormat="1" x14ac:dyDescent="0.2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</row>
    <row r="160" spans="1:14" s="374" customFormat="1" x14ac:dyDescent="0.2">
      <c r="A160" s="375"/>
      <c r="B160" s="375"/>
      <c r="C160" s="375"/>
      <c r="D160" s="375"/>
      <c r="E160" s="375"/>
      <c r="F160" s="375"/>
      <c r="G160" s="375"/>
      <c r="H160" s="375"/>
      <c r="I160" s="375"/>
      <c r="J160" s="375"/>
      <c r="K160" s="375"/>
      <c r="L160" s="375"/>
      <c r="M160" s="375"/>
      <c r="N160" s="375"/>
    </row>
    <row r="161" spans="1:14" s="374" customFormat="1" x14ac:dyDescent="0.2">
      <c r="A161" s="375"/>
      <c r="B161" s="375"/>
      <c r="C161" s="375"/>
      <c r="D161" s="375"/>
      <c r="E161" s="375"/>
      <c r="F161" s="375"/>
      <c r="G161" s="375"/>
      <c r="H161" s="375"/>
      <c r="I161" s="375"/>
      <c r="J161" s="375"/>
      <c r="K161" s="375"/>
      <c r="L161" s="375"/>
      <c r="M161" s="375"/>
      <c r="N161" s="375"/>
    </row>
    <row r="162" spans="1:14" s="374" customFormat="1" x14ac:dyDescent="0.2">
      <c r="A162" s="375"/>
      <c r="B162" s="375"/>
      <c r="C162" s="375"/>
      <c r="D162" s="375"/>
      <c r="E162" s="375"/>
      <c r="F162" s="375"/>
      <c r="G162" s="375"/>
      <c r="H162" s="375"/>
      <c r="I162" s="375"/>
      <c r="J162" s="375"/>
      <c r="K162" s="375"/>
      <c r="L162" s="375"/>
      <c r="M162" s="375"/>
      <c r="N162" s="375"/>
    </row>
    <row r="163" spans="1:14" s="374" customFormat="1" x14ac:dyDescent="0.2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</row>
    <row r="164" spans="1:14" s="374" customFormat="1" x14ac:dyDescent="0.2">
      <c r="A164" s="375"/>
      <c r="B164" s="375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</row>
    <row r="165" spans="1:14" s="374" customFormat="1" x14ac:dyDescent="0.2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</row>
    <row r="166" spans="1:14" s="374" customFormat="1" x14ac:dyDescent="0.2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</row>
    <row r="167" spans="1:14" s="374" customFormat="1" x14ac:dyDescent="0.2">
      <c r="A167" s="375"/>
      <c r="B167" s="375"/>
      <c r="C167" s="375"/>
      <c r="D167" s="375"/>
      <c r="E167" s="375"/>
      <c r="F167" s="375"/>
      <c r="G167" s="375"/>
      <c r="H167" s="375"/>
      <c r="I167" s="375"/>
      <c r="J167" s="375"/>
      <c r="K167" s="375"/>
      <c r="L167" s="375"/>
      <c r="M167" s="375"/>
      <c r="N167" s="375"/>
    </row>
    <row r="168" spans="1:14" s="374" customFormat="1" x14ac:dyDescent="0.2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</row>
    <row r="169" spans="1:14" s="374" customFormat="1" x14ac:dyDescent="0.2">
      <c r="A169" s="375"/>
      <c r="B169" s="375"/>
      <c r="C169" s="375"/>
      <c r="D169" s="375"/>
      <c r="E169" s="375"/>
      <c r="F169" s="375"/>
      <c r="G169" s="375"/>
      <c r="H169" s="375"/>
      <c r="I169" s="375"/>
      <c r="J169" s="375"/>
      <c r="K169" s="375"/>
      <c r="L169" s="375"/>
      <c r="M169" s="375"/>
      <c r="N169" s="375"/>
    </row>
    <row r="170" spans="1:14" s="374" customFormat="1" x14ac:dyDescent="0.2">
      <c r="A170" s="375"/>
      <c r="B170" s="375"/>
      <c r="C170" s="375"/>
      <c r="D170" s="375"/>
      <c r="E170" s="375"/>
      <c r="F170" s="375"/>
      <c r="G170" s="375"/>
      <c r="H170" s="375"/>
      <c r="I170" s="375"/>
      <c r="J170" s="375"/>
      <c r="K170" s="375"/>
      <c r="L170" s="375"/>
      <c r="M170" s="375"/>
      <c r="N170" s="375"/>
    </row>
    <row r="171" spans="1:14" s="374" customFormat="1" x14ac:dyDescent="0.2">
      <c r="A171" s="375"/>
      <c r="B171" s="375"/>
      <c r="C171" s="375"/>
      <c r="D171" s="375"/>
      <c r="E171" s="375"/>
      <c r="F171" s="375"/>
      <c r="G171" s="375"/>
      <c r="H171" s="375"/>
      <c r="I171" s="375"/>
      <c r="J171" s="375"/>
      <c r="K171" s="375"/>
      <c r="L171" s="375"/>
      <c r="M171" s="375"/>
      <c r="N171" s="375"/>
    </row>
    <row r="172" spans="1:14" s="374" customFormat="1" x14ac:dyDescent="0.2">
      <c r="A172" s="375"/>
      <c r="B172" s="375"/>
      <c r="C172" s="375"/>
      <c r="D172" s="375"/>
      <c r="E172" s="375"/>
      <c r="F172" s="375"/>
      <c r="G172" s="375"/>
      <c r="H172" s="375"/>
      <c r="I172" s="375"/>
      <c r="J172" s="375"/>
      <c r="K172" s="375"/>
      <c r="L172" s="375"/>
      <c r="M172" s="375"/>
      <c r="N172" s="375"/>
    </row>
    <row r="173" spans="1:14" s="374" customFormat="1" x14ac:dyDescent="0.2">
      <c r="A173" s="375"/>
      <c r="B173" s="375"/>
      <c r="C173" s="375"/>
      <c r="D173" s="375"/>
      <c r="E173" s="375"/>
      <c r="F173" s="375"/>
      <c r="G173" s="375"/>
      <c r="H173" s="375"/>
      <c r="I173" s="375"/>
      <c r="J173" s="375"/>
      <c r="K173" s="375"/>
      <c r="L173" s="375"/>
      <c r="M173" s="375"/>
      <c r="N173" s="375"/>
    </row>
    <row r="174" spans="1:14" s="374" customFormat="1" x14ac:dyDescent="0.2">
      <c r="A174" s="375"/>
      <c r="B174" s="375"/>
      <c r="C174" s="375"/>
      <c r="D174" s="375"/>
      <c r="E174" s="375"/>
      <c r="F174" s="375"/>
      <c r="G174" s="375"/>
      <c r="H174" s="375"/>
      <c r="I174" s="375"/>
      <c r="J174" s="375"/>
      <c r="K174" s="375"/>
      <c r="L174" s="375"/>
      <c r="M174" s="375"/>
      <c r="N174" s="375"/>
    </row>
    <row r="175" spans="1:14" s="374" customFormat="1" x14ac:dyDescent="0.2">
      <c r="A175" s="375"/>
      <c r="B175" s="375"/>
      <c r="C175" s="375"/>
      <c r="D175" s="375"/>
      <c r="E175" s="375"/>
      <c r="F175" s="375"/>
      <c r="G175" s="375"/>
      <c r="H175" s="375"/>
      <c r="I175" s="375"/>
      <c r="J175" s="375"/>
      <c r="K175" s="375"/>
      <c r="L175" s="375"/>
      <c r="M175" s="375"/>
      <c r="N175" s="375"/>
    </row>
    <row r="176" spans="1:14" s="374" customFormat="1" x14ac:dyDescent="0.2">
      <c r="A176" s="375"/>
      <c r="B176" s="375"/>
      <c r="C176" s="375"/>
      <c r="D176" s="375"/>
      <c r="E176" s="375"/>
      <c r="F176" s="375"/>
      <c r="G176" s="375"/>
      <c r="H176" s="375"/>
      <c r="I176" s="375"/>
      <c r="J176" s="375"/>
      <c r="K176" s="375"/>
      <c r="L176" s="375"/>
      <c r="M176" s="375"/>
      <c r="N176" s="375"/>
    </row>
    <row r="177" spans="1:14" s="374" customFormat="1" x14ac:dyDescent="0.2">
      <c r="A177" s="375"/>
      <c r="B177" s="375"/>
      <c r="C177" s="375"/>
      <c r="D177" s="375"/>
      <c r="E177" s="375"/>
      <c r="F177" s="375"/>
      <c r="G177" s="375"/>
      <c r="H177" s="375"/>
      <c r="I177" s="375"/>
      <c r="J177" s="375"/>
      <c r="K177" s="375"/>
      <c r="L177" s="375"/>
      <c r="M177" s="375"/>
      <c r="N177" s="375"/>
    </row>
    <row r="178" spans="1:14" s="374" customFormat="1" x14ac:dyDescent="0.2">
      <c r="A178" s="375"/>
      <c r="B178" s="375"/>
      <c r="C178" s="375"/>
      <c r="D178" s="375"/>
      <c r="E178" s="375"/>
      <c r="F178" s="375"/>
      <c r="G178" s="375"/>
      <c r="H178" s="375"/>
      <c r="I178" s="375"/>
      <c r="J178" s="375"/>
      <c r="K178" s="375"/>
      <c r="L178" s="375"/>
      <c r="M178" s="375"/>
      <c r="N178" s="375"/>
    </row>
    <row r="179" spans="1:14" s="374" customFormat="1" x14ac:dyDescent="0.2">
      <c r="A179" s="375"/>
      <c r="B179" s="375"/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</row>
    <row r="180" spans="1:14" s="374" customFormat="1" x14ac:dyDescent="0.2">
      <c r="A180" s="375"/>
      <c r="B180" s="375"/>
      <c r="C180" s="375"/>
      <c r="D180" s="37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</row>
    <row r="181" spans="1:14" s="374" customFormat="1" x14ac:dyDescent="0.2">
      <c r="A181" s="375"/>
      <c r="B181" s="375"/>
      <c r="C181" s="375"/>
      <c r="D181" s="375"/>
      <c r="E181" s="375"/>
      <c r="F181" s="375"/>
      <c r="G181" s="375"/>
      <c r="H181" s="375"/>
      <c r="I181" s="375"/>
      <c r="J181" s="375"/>
      <c r="K181" s="375"/>
      <c r="L181" s="375"/>
      <c r="M181" s="375"/>
      <c r="N181" s="375"/>
    </row>
    <row r="182" spans="1:14" s="374" customFormat="1" x14ac:dyDescent="0.2">
      <c r="A182" s="375"/>
      <c r="B182" s="375"/>
      <c r="C182" s="375"/>
      <c r="D182" s="375"/>
      <c r="E182" s="375"/>
      <c r="F182" s="375"/>
      <c r="G182" s="375"/>
      <c r="H182" s="375"/>
      <c r="I182" s="375"/>
      <c r="J182" s="375"/>
      <c r="K182" s="375"/>
      <c r="L182" s="375"/>
      <c r="M182" s="375"/>
      <c r="N182" s="375"/>
    </row>
    <row r="183" spans="1:14" s="374" customFormat="1" x14ac:dyDescent="0.2">
      <c r="A183" s="375"/>
      <c r="B183" s="375"/>
      <c r="C183" s="375"/>
      <c r="D183" s="375"/>
      <c r="E183" s="375"/>
      <c r="F183" s="375"/>
      <c r="G183" s="375"/>
      <c r="H183" s="375"/>
      <c r="I183" s="375"/>
      <c r="J183" s="375"/>
      <c r="K183" s="375"/>
      <c r="L183" s="375"/>
      <c r="M183" s="375"/>
      <c r="N183" s="375"/>
    </row>
    <row r="184" spans="1:14" s="374" customFormat="1" x14ac:dyDescent="0.2">
      <c r="A184" s="375"/>
      <c r="B184" s="375"/>
      <c r="C184" s="375"/>
      <c r="D184" s="375"/>
      <c r="E184" s="375"/>
      <c r="F184" s="375"/>
      <c r="G184" s="375"/>
      <c r="H184" s="375"/>
      <c r="I184" s="375"/>
      <c r="J184" s="375"/>
      <c r="K184" s="375"/>
      <c r="L184" s="375"/>
      <c r="M184" s="375"/>
      <c r="N184" s="375"/>
    </row>
    <row r="185" spans="1:14" s="374" customFormat="1" x14ac:dyDescent="0.2">
      <c r="A185" s="375"/>
      <c r="B185" s="375"/>
      <c r="C185" s="375"/>
      <c r="D185" s="375"/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</row>
    <row r="186" spans="1:14" s="374" customFormat="1" x14ac:dyDescent="0.2">
      <c r="A186" s="375"/>
      <c r="B186" s="375"/>
      <c r="C186" s="375"/>
      <c r="D186" s="375"/>
      <c r="E186" s="375"/>
      <c r="F186" s="375"/>
      <c r="G186" s="375"/>
      <c r="H186" s="375"/>
      <c r="I186" s="375"/>
      <c r="J186" s="375"/>
      <c r="K186" s="375"/>
      <c r="L186" s="375"/>
      <c r="M186" s="375"/>
      <c r="N186" s="375"/>
    </row>
    <row r="187" spans="1:14" s="374" customFormat="1" x14ac:dyDescent="0.2">
      <c r="A187" s="375"/>
      <c r="B187" s="375"/>
      <c r="C187" s="375"/>
      <c r="D187" s="375"/>
      <c r="E187" s="375"/>
      <c r="F187" s="375"/>
      <c r="G187" s="375"/>
      <c r="H187" s="375"/>
      <c r="I187" s="375"/>
      <c r="J187" s="375"/>
      <c r="K187" s="375"/>
      <c r="L187" s="375"/>
      <c r="M187" s="375"/>
      <c r="N187" s="375"/>
    </row>
    <row r="188" spans="1:14" s="374" customFormat="1" x14ac:dyDescent="0.2">
      <c r="A188" s="375"/>
      <c r="B188" s="375"/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</row>
    <row r="189" spans="1:14" s="374" customFormat="1" x14ac:dyDescent="0.2">
      <c r="A189" s="375"/>
      <c r="B189" s="375"/>
      <c r="C189" s="375"/>
      <c r="D189" s="375"/>
      <c r="E189" s="375"/>
      <c r="F189" s="375"/>
      <c r="G189" s="375"/>
      <c r="H189" s="375"/>
      <c r="I189" s="375"/>
      <c r="J189" s="375"/>
      <c r="K189" s="375"/>
      <c r="L189" s="375"/>
      <c r="M189" s="375"/>
      <c r="N189" s="375"/>
    </row>
    <row r="190" spans="1:14" s="374" customFormat="1" x14ac:dyDescent="0.2">
      <c r="A190" s="375"/>
      <c r="B190" s="375"/>
      <c r="C190" s="375"/>
      <c r="D190" s="375"/>
      <c r="E190" s="375"/>
      <c r="F190" s="375"/>
      <c r="G190" s="375"/>
      <c r="H190" s="375"/>
      <c r="I190" s="375"/>
      <c r="J190" s="375"/>
      <c r="K190" s="375"/>
      <c r="L190" s="375"/>
      <c r="M190" s="375"/>
      <c r="N190" s="375"/>
    </row>
    <row r="191" spans="1:14" s="374" customFormat="1" x14ac:dyDescent="0.2">
      <c r="A191" s="375"/>
      <c r="B191" s="375"/>
      <c r="C191" s="375"/>
      <c r="D191" s="375"/>
      <c r="E191" s="375"/>
      <c r="F191" s="375"/>
      <c r="G191" s="375"/>
      <c r="H191" s="375"/>
      <c r="I191" s="375"/>
      <c r="J191" s="375"/>
      <c r="K191" s="375"/>
      <c r="L191" s="375"/>
      <c r="M191" s="375"/>
      <c r="N191" s="375"/>
    </row>
    <row r="192" spans="1:14" s="374" customFormat="1" x14ac:dyDescent="0.2">
      <c r="A192" s="375"/>
      <c r="B192" s="375"/>
      <c r="C192" s="375"/>
      <c r="D192" s="375"/>
      <c r="E192" s="375"/>
      <c r="F192" s="375"/>
      <c r="G192" s="375"/>
      <c r="H192" s="375"/>
      <c r="I192" s="375"/>
      <c r="J192" s="375"/>
      <c r="K192" s="375"/>
      <c r="L192" s="375"/>
      <c r="M192" s="375"/>
      <c r="N192" s="375"/>
    </row>
    <row r="193" spans="1:14" s="374" customFormat="1" x14ac:dyDescent="0.2">
      <c r="A193" s="375"/>
      <c r="B193" s="375"/>
      <c r="C193" s="375"/>
      <c r="D193" s="375"/>
      <c r="E193" s="375"/>
      <c r="F193" s="375"/>
      <c r="G193" s="375"/>
      <c r="H193" s="375"/>
      <c r="I193" s="375"/>
      <c r="J193" s="375"/>
      <c r="K193" s="375"/>
      <c r="L193" s="375"/>
      <c r="M193" s="375"/>
      <c r="N193" s="375"/>
    </row>
    <row r="194" spans="1:14" s="374" customFormat="1" x14ac:dyDescent="0.2">
      <c r="A194" s="375"/>
      <c r="B194" s="375"/>
      <c r="C194" s="375"/>
      <c r="D194" s="375"/>
      <c r="E194" s="375"/>
      <c r="F194" s="375"/>
      <c r="G194" s="375"/>
      <c r="H194" s="375"/>
      <c r="I194" s="375"/>
      <c r="J194" s="375"/>
      <c r="K194" s="375"/>
      <c r="L194" s="375"/>
      <c r="M194" s="375"/>
      <c r="N194" s="375"/>
    </row>
    <row r="195" spans="1:14" s="374" customFormat="1" x14ac:dyDescent="0.2">
      <c r="A195" s="375"/>
      <c r="B195" s="375"/>
      <c r="C195" s="375"/>
      <c r="D195" s="375"/>
      <c r="E195" s="375"/>
      <c r="F195" s="375"/>
      <c r="G195" s="375"/>
      <c r="H195" s="375"/>
      <c r="I195" s="375"/>
      <c r="J195" s="375"/>
      <c r="K195" s="375"/>
      <c r="L195" s="375"/>
      <c r="M195" s="375"/>
      <c r="N195" s="375"/>
    </row>
    <row r="196" spans="1:14" s="374" customFormat="1" x14ac:dyDescent="0.2">
      <c r="A196" s="375"/>
      <c r="B196" s="375"/>
      <c r="C196" s="375"/>
      <c r="D196" s="375"/>
      <c r="E196" s="375"/>
      <c r="F196" s="375"/>
      <c r="G196" s="375"/>
      <c r="H196" s="375"/>
      <c r="I196" s="375"/>
      <c r="J196" s="375"/>
      <c r="K196" s="375"/>
      <c r="L196" s="375"/>
      <c r="M196" s="375"/>
      <c r="N196" s="375"/>
    </row>
    <row r="197" spans="1:14" s="374" customFormat="1" x14ac:dyDescent="0.2">
      <c r="A197" s="375"/>
      <c r="B197" s="375"/>
      <c r="C197" s="375"/>
      <c r="D197" s="375"/>
      <c r="E197" s="375"/>
      <c r="F197" s="375"/>
      <c r="G197" s="375"/>
      <c r="H197" s="375"/>
      <c r="I197" s="375"/>
      <c r="J197" s="375"/>
      <c r="K197" s="375"/>
      <c r="L197" s="375"/>
      <c r="M197" s="375"/>
      <c r="N197" s="375"/>
    </row>
    <row r="198" spans="1:14" s="374" customFormat="1" x14ac:dyDescent="0.2">
      <c r="A198" s="375"/>
      <c r="B198" s="375"/>
      <c r="C198" s="375"/>
      <c r="D198" s="375"/>
      <c r="E198" s="375"/>
      <c r="F198" s="375"/>
      <c r="G198" s="375"/>
      <c r="H198" s="375"/>
      <c r="I198" s="375"/>
      <c r="J198" s="375"/>
      <c r="K198" s="375"/>
      <c r="L198" s="375"/>
      <c r="M198" s="375"/>
      <c r="N198" s="375"/>
    </row>
    <row r="199" spans="1:14" s="374" customFormat="1" x14ac:dyDescent="0.2">
      <c r="A199" s="375"/>
      <c r="B199" s="375"/>
      <c r="C199" s="375"/>
      <c r="D199" s="375"/>
      <c r="E199" s="375"/>
      <c r="F199" s="375"/>
      <c r="G199" s="375"/>
      <c r="H199" s="375"/>
      <c r="I199" s="375"/>
      <c r="J199" s="375"/>
      <c r="K199" s="375"/>
      <c r="L199" s="375"/>
      <c r="M199" s="375"/>
      <c r="N199" s="375"/>
    </row>
    <row r="200" spans="1:14" s="374" customFormat="1" x14ac:dyDescent="0.2">
      <c r="A200" s="375"/>
      <c r="B200" s="375"/>
      <c r="C200" s="375"/>
      <c r="D200" s="375"/>
      <c r="E200" s="375"/>
      <c r="F200" s="375"/>
      <c r="G200" s="375"/>
      <c r="H200" s="375"/>
      <c r="I200" s="375"/>
      <c r="J200" s="375"/>
      <c r="K200" s="375"/>
      <c r="L200" s="375"/>
      <c r="M200" s="375"/>
      <c r="N200" s="375"/>
    </row>
    <row r="201" spans="1:14" s="374" customFormat="1" x14ac:dyDescent="0.2">
      <c r="A201" s="375"/>
      <c r="B201" s="375"/>
      <c r="C201" s="375"/>
      <c r="D201" s="375"/>
      <c r="E201" s="375"/>
      <c r="F201" s="375"/>
      <c r="G201" s="375"/>
      <c r="H201" s="375"/>
      <c r="I201" s="375"/>
      <c r="J201" s="375"/>
      <c r="K201" s="375"/>
      <c r="L201" s="375"/>
      <c r="M201" s="375"/>
      <c r="N201" s="375"/>
    </row>
    <row r="202" spans="1:14" s="374" customFormat="1" x14ac:dyDescent="0.2">
      <c r="A202" s="375"/>
      <c r="B202" s="375"/>
      <c r="C202" s="375"/>
      <c r="D202" s="375"/>
      <c r="E202" s="375"/>
      <c r="F202" s="375"/>
      <c r="G202" s="375"/>
      <c r="H202" s="375"/>
      <c r="I202" s="375"/>
      <c r="J202" s="375"/>
      <c r="K202" s="375"/>
      <c r="L202" s="375"/>
      <c r="M202" s="375"/>
      <c r="N202" s="375"/>
    </row>
    <row r="203" spans="1:14" s="374" customFormat="1" x14ac:dyDescent="0.2">
      <c r="A203" s="375"/>
      <c r="B203" s="375"/>
      <c r="C203" s="375"/>
      <c r="D203" s="375"/>
      <c r="E203" s="375"/>
      <c r="F203" s="375"/>
      <c r="G203" s="375"/>
      <c r="H203" s="375"/>
      <c r="I203" s="375"/>
      <c r="J203" s="375"/>
      <c r="K203" s="375"/>
      <c r="L203" s="375"/>
      <c r="M203" s="375"/>
      <c r="N203" s="375"/>
    </row>
    <row r="204" spans="1:14" s="374" customFormat="1" x14ac:dyDescent="0.2">
      <c r="A204" s="375"/>
      <c r="B204" s="375"/>
      <c r="C204" s="375"/>
      <c r="D204" s="375"/>
      <c r="E204" s="375"/>
      <c r="F204" s="375"/>
      <c r="G204" s="375"/>
      <c r="H204" s="375"/>
      <c r="I204" s="375"/>
      <c r="J204" s="375"/>
      <c r="K204" s="375"/>
      <c r="L204" s="375"/>
      <c r="M204" s="375"/>
      <c r="N204" s="375"/>
    </row>
    <row r="205" spans="1:14" s="374" customFormat="1" x14ac:dyDescent="0.2">
      <c r="A205" s="375"/>
      <c r="B205" s="375"/>
      <c r="C205" s="375"/>
      <c r="D205" s="375"/>
      <c r="E205" s="375"/>
      <c r="F205" s="375"/>
      <c r="G205" s="375"/>
      <c r="H205" s="375"/>
      <c r="I205" s="375"/>
      <c r="J205" s="375"/>
      <c r="K205" s="375"/>
      <c r="L205" s="375"/>
      <c r="M205" s="375"/>
      <c r="N205" s="375"/>
    </row>
    <row r="206" spans="1:14" s="374" customFormat="1" x14ac:dyDescent="0.2">
      <c r="A206" s="375"/>
      <c r="B206" s="375"/>
      <c r="C206" s="375"/>
      <c r="D206" s="375"/>
      <c r="E206" s="375"/>
      <c r="F206" s="375"/>
      <c r="G206" s="375"/>
      <c r="H206" s="375"/>
      <c r="I206" s="375"/>
      <c r="J206" s="375"/>
      <c r="K206" s="375"/>
      <c r="L206" s="375"/>
      <c r="M206" s="375"/>
      <c r="N206" s="375"/>
    </row>
    <row r="207" spans="1:14" s="374" customFormat="1" x14ac:dyDescent="0.2">
      <c r="A207" s="375"/>
      <c r="B207" s="375"/>
      <c r="C207" s="375"/>
      <c r="D207" s="375"/>
      <c r="E207" s="375"/>
      <c r="F207" s="375"/>
      <c r="G207" s="375"/>
      <c r="H207" s="375"/>
      <c r="I207" s="375"/>
      <c r="J207" s="375"/>
      <c r="K207" s="375"/>
      <c r="L207" s="375"/>
      <c r="M207" s="375"/>
      <c r="N207" s="375"/>
    </row>
    <row r="208" spans="1:14" s="374" customFormat="1" x14ac:dyDescent="0.2">
      <c r="A208" s="375"/>
      <c r="B208" s="375"/>
      <c r="C208" s="375"/>
      <c r="D208" s="375"/>
      <c r="E208" s="375"/>
      <c r="F208" s="375"/>
      <c r="G208" s="375"/>
      <c r="H208" s="375"/>
      <c r="I208" s="375"/>
      <c r="J208" s="375"/>
      <c r="K208" s="375"/>
      <c r="L208" s="375"/>
      <c r="M208" s="375"/>
      <c r="N208" s="375"/>
    </row>
    <row r="209" spans="1:14" s="374" customFormat="1" x14ac:dyDescent="0.2">
      <c r="A209" s="375"/>
      <c r="B209" s="375"/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</row>
    <row r="210" spans="1:14" s="374" customFormat="1" x14ac:dyDescent="0.2">
      <c r="A210" s="375"/>
      <c r="B210" s="375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</row>
    <row r="211" spans="1:14" s="374" customFormat="1" x14ac:dyDescent="0.2">
      <c r="A211" s="375"/>
      <c r="B211" s="375"/>
      <c r="C211" s="375"/>
      <c r="D211" s="375"/>
      <c r="E211" s="375"/>
      <c r="F211" s="375"/>
      <c r="G211" s="375"/>
      <c r="H211" s="375"/>
      <c r="I211" s="375"/>
      <c r="J211" s="375"/>
      <c r="K211" s="375"/>
      <c r="L211" s="375"/>
      <c r="M211" s="375"/>
      <c r="N211" s="375"/>
    </row>
    <row r="212" spans="1:14" s="374" customFormat="1" x14ac:dyDescent="0.2">
      <c r="A212" s="375"/>
      <c r="B212" s="375"/>
      <c r="C212" s="375"/>
      <c r="D212" s="375"/>
      <c r="E212" s="375"/>
      <c r="F212" s="375"/>
      <c r="G212" s="375"/>
      <c r="H212" s="375"/>
      <c r="I212" s="375"/>
      <c r="J212" s="375"/>
      <c r="K212" s="375"/>
      <c r="L212" s="375"/>
      <c r="M212" s="375"/>
      <c r="N212" s="375"/>
    </row>
    <row r="213" spans="1:14" s="374" customFormat="1" x14ac:dyDescent="0.2">
      <c r="A213" s="375"/>
      <c r="B213" s="375"/>
      <c r="C213" s="375"/>
      <c r="D213" s="375"/>
      <c r="E213" s="375"/>
      <c r="F213" s="375"/>
      <c r="G213" s="375"/>
      <c r="H213" s="375"/>
      <c r="I213" s="375"/>
      <c r="J213" s="375"/>
      <c r="K213" s="375"/>
      <c r="L213" s="375"/>
      <c r="M213" s="375"/>
      <c r="N213" s="375"/>
    </row>
    <row r="214" spans="1:14" s="374" customFormat="1" x14ac:dyDescent="0.2">
      <c r="A214" s="375"/>
      <c r="B214" s="375"/>
      <c r="C214" s="375"/>
      <c r="D214" s="375"/>
      <c r="E214" s="375"/>
      <c r="F214" s="375"/>
      <c r="G214" s="375"/>
      <c r="H214" s="375"/>
      <c r="I214" s="375"/>
      <c r="J214" s="375"/>
      <c r="K214" s="375"/>
      <c r="L214" s="375"/>
      <c r="M214" s="375"/>
      <c r="N214" s="375"/>
    </row>
    <row r="215" spans="1:14" s="374" customFormat="1" x14ac:dyDescent="0.2">
      <c r="A215" s="375"/>
      <c r="B215" s="375"/>
      <c r="C215" s="375"/>
      <c r="D215" s="375"/>
      <c r="E215" s="375"/>
      <c r="F215" s="375"/>
      <c r="G215" s="375"/>
      <c r="H215" s="375"/>
      <c r="I215" s="375"/>
      <c r="J215" s="375"/>
      <c r="K215" s="375"/>
      <c r="L215" s="375"/>
      <c r="M215" s="375"/>
      <c r="N215" s="375"/>
    </row>
    <row r="216" spans="1:14" s="374" customFormat="1" x14ac:dyDescent="0.2">
      <c r="A216" s="375"/>
      <c r="B216" s="375"/>
      <c r="C216" s="375"/>
      <c r="D216" s="375"/>
      <c r="E216" s="375"/>
      <c r="F216" s="375"/>
      <c r="G216" s="375"/>
      <c r="H216" s="375"/>
      <c r="I216" s="375"/>
      <c r="J216" s="375"/>
      <c r="K216" s="375"/>
      <c r="L216" s="375"/>
      <c r="M216" s="375"/>
      <c r="N216" s="375"/>
    </row>
    <row r="217" spans="1:14" s="374" customFormat="1" x14ac:dyDescent="0.2">
      <c r="A217" s="375"/>
      <c r="B217" s="375"/>
      <c r="C217" s="375"/>
      <c r="D217" s="375"/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</row>
    <row r="218" spans="1:14" s="374" customFormat="1" x14ac:dyDescent="0.2">
      <c r="A218" s="375"/>
      <c r="B218" s="375"/>
      <c r="C218" s="375"/>
      <c r="D218" s="375"/>
      <c r="E218" s="375"/>
      <c r="F218" s="375"/>
      <c r="G218" s="375"/>
      <c r="H218" s="375"/>
      <c r="I218" s="375"/>
      <c r="J218" s="375"/>
      <c r="K218" s="375"/>
      <c r="L218" s="375"/>
      <c r="M218" s="375"/>
      <c r="N218" s="375"/>
    </row>
    <row r="219" spans="1:14" s="374" customFormat="1" x14ac:dyDescent="0.2">
      <c r="A219" s="375"/>
      <c r="B219" s="375"/>
      <c r="C219" s="375"/>
      <c r="D219" s="375"/>
      <c r="E219" s="375"/>
      <c r="F219" s="375"/>
      <c r="G219" s="375"/>
      <c r="H219" s="375"/>
      <c r="I219" s="375"/>
      <c r="J219" s="375"/>
      <c r="K219" s="375"/>
      <c r="L219" s="375"/>
      <c r="M219" s="375"/>
      <c r="N219" s="375"/>
    </row>
    <row r="220" spans="1:14" s="374" customFormat="1" x14ac:dyDescent="0.2">
      <c r="A220" s="375"/>
      <c r="B220" s="375"/>
      <c r="C220" s="375"/>
      <c r="D220" s="375"/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</row>
    <row r="221" spans="1:14" s="374" customFormat="1" x14ac:dyDescent="0.2">
      <c r="A221" s="375"/>
      <c r="B221" s="375"/>
      <c r="C221" s="375"/>
      <c r="D221" s="375"/>
      <c r="E221" s="375"/>
      <c r="F221" s="375"/>
      <c r="G221" s="375"/>
      <c r="H221" s="375"/>
      <c r="I221" s="375"/>
      <c r="J221" s="375"/>
      <c r="K221" s="375"/>
      <c r="L221" s="375"/>
      <c r="M221" s="375"/>
      <c r="N221" s="375"/>
    </row>
    <row r="222" spans="1:14" s="374" customFormat="1" x14ac:dyDescent="0.2">
      <c r="A222" s="375"/>
      <c r="B222" s="375"/>
      <c r="C222" s="375"/>
      <c r="D222" s="375"/>
      <c r="E222" s="375"/>
      <c r="F222" s="375"/>
      <c r="G222" s="375"/>
      <c r="H222" s="375"/>
      <c r="I222" s="375"/>
      <c r="J222" s="375"/>
      <c r="K222" s="375"/>
      <c r="L222" s="375"/>
      <c r="M222" s="375"/>
      <c r="N222" s="375"/>
    </row>
    <row r="223" spans="1:14" s="374" customFormat="1" x14ac:dyDescent="0.2">
      <c r="A223" s="375"/>
      <c r="B223" s="375"/>
      <c r="C223" s="375"/>
      <c r="D223" s="375"/>
      <c r="E223" s="375"/>
      <c r="F223" s="375"/>
      <c r="G223" s="375"/>
      <c r="H223" s="375"/>
      <c r="I223" s="375"/>
      <c r="J223" s="375"/>
      <c r="K223" s="375"/>
      <c r="L223" s="375"/>
      <c r="M223" s="375"/>
      <c r="N223" s="375"/>
    </row>
    <row r="224" spans="1:14" s="374" customFormat="1" x14ac:dyDescent="0.2">
      <c r="A224" s="375"/>
      <c r="B224" s="375"/>
      <c r="C224" s="375"/>
      <c r="D224" s="375"/>
      <c r="E224" s="375"/>
      <c r="F224" s="375"/>
      <c r="G224" s="375"/>
      <c r="H224" s="375"/>
      <c r="I224" s="375"/>
      <c r="J224" s="375"/>
      <c r="K224" s="375"/>
      <c r="L224" s="375"/>
      <c r="M224" s="375"/>
      <c r="N224" s="375"/>
    </row>
    <row r="225" spans="1:14" s="374" customFormat="1" x14ac:dyDescent="0.2">
      <c r="A225" s="375"/>
      <c r="B225" s="375"/>
      <c r="C225" s="375"/>
      <c r="D225" s="375"/>
      <c r="E225" s="375"/>
      <c r="F225" s="375"/>
      <c r="G225" s="375"/>
      <c r="H225" s="375"/>
      <c r="I225" s="375"/>
      <c r="J225" s="375"/>
      <c r="K225" s="375"/>
      <c r="L225" s="375"/>
      <c r="M225" s="375"/>
      <c r="N225" s="375"/>
    </row>
    <row r="226" spans="1:14" s="374" customFormat="1" x14ac:dyDescent="0.2">
      <c r="A226" s="375"/>
      <c r="B226" s="375"/>
      <c r="C226" s="375"/>
      <c r="D226" s="375"/>
      <c r="E226" s="375"/>
      <c r="F226" s="375"/>
      <c r="G226" s="375"/>
      <c r="H226" s="375"/>
      <c r="I226" s="375"/>
      <c r="J226" s="375"/>
      <c r="K226" s="375"/>
      <c r="L226" s="375"/>
      <c r="M226" s="375"/>
      <c r="N226" s="375"/>
    </row>
    <row r="227" spans="1:14" s="374" customFormat="1" x14ac:dyDescent="0.2">
      <c r="A227" s="375"/>
      <c r="B227" s="375"/>
      <c r="C227" s="375"/>
      <c r="D227" s="375"/>
      <c r="E227" s="375"/>
      <c r="F227" s="375"/>
      <c r="G227" s="375"/>
      <c r="H227" s="375"/>
      <c r="I227" s="375"/>
      <c r="J227" s="375"/>
      <c r="K227" s="375"/>
      <c r="L227" s="375"/>
      <c r="M227" s="375"/>
      <c r="N227" s="375"/>
    </row>
    <row r="228" spans="1:14" s="374" customFormat="1" x14ac:dyDescent="0.2">
      <c r="A228" s="375"/>
      <c r="B228" s="375"/>
      <c r="C228" s="375"/>
      <c r="D228" s="375"/>
      <c r="E228" s="375"/>
      <c r="F228" s="375"/>
      <c r="G228" s="375"/>
      <c r="H228" s="375"/>
      <c r="I228" s="375"/>
      <c r="J228" s="375"/>
      <c r="K228" s="375"/>
      <c r="L228" s="375"/>
      <c r="M228" s="375"/>
      <c r="N228" s="375"/>
    </row>
    <row r="229" spans="1:14" s="374" customFormat="1" x14ac:dyDescent="0.2">
      <c r="A229" s="375"/>
      <c r="B229" s="375"/>
      <c r="C229" s="375"/>
      <c r="D229" s="375"/>
      <c r="E229" s="375"/>
      <c r="F229" s="375"/>
      <c r="G229" s="375"/>
      <c r="H229" s="375"/>
      <c r="I229" s="375"/>
      <c r="J229" s="375"/>
      <c r="K229" s="375"/>
      <c r="L229" s="375"/>
      <c r="M229" s="375"/>
      <c r="N229" s="375"/>
    </row>
    <row r="230" spans="1:14" s="374" customFormat="1" x14ac:dyDescent="0.2">
      <c r="A230" s="375"/>
      <c r="B230" s="375"/>
      <c r="C230" s="375"/>
      <c r="D230" s="375"/>
      <c r="E230" s="375"/>
      <c r="F230" s="375"/>
      <c r="G230" s="375"/>
      <c r="H230" s="375"/>
      <c r="I230" s="375"/>
      <c r="J230" s="375"/>
      <c r="K230" s="375"/>
      <c r="L230" s="375"/>
      <c r="M230" s="375"/>
      <c r="N230" s="375"/>
    </row>
    <row r="231" spans="1:14" s="374" customFormat="1" x14ac:dyDescent="0.2">
      <c r="A231" s="375"/>
      <c r="B231" s="375"/>
      <c r="C231" s="375"/>
      <c r="D231" s="375"/>
      <c r="E231" s="375"/>
      <c r="F231" s="375"/>
      <c r="G231" s="375"/>
      <c r="H231" s="375"/>
      <c r="I231" s="375"/>
      <c r="J231" s="375"/>
      <c r="K231" s="375"/>
      <c r="L231" s="375"/>
      <c r="M231" s="375"/>
      <c r="N231" s="375"/>
    </row>
    <row r="232" spans="1:14" s="374" customFormat="1" x14ac:dyDescent="0.2">
      <c r="A232" s="375"/>
      <c r="B232" s="375"/>
      <c r="C232" s="375"/>
      <c r="D232" s="375"/>
      <c r="E232" s="375"/>
      <c r="F232" s="375"/>
      <c r="G232" s="375"/>
      <c r="H232" s="375"/>
      <c r="I232" s="375"/>
      <c r="J232" s="375"/>
      <c r="K232" s="375"/>
      <c r="L232" s="375"/>
      <c r="M232" s="375"/>
      <c r="N232" s="375"/>
    </row>
    <row r="233" spans="1:14" s="374" customFormat="1" x14ac:dyDescent="0.2">
      <c r="A233" s="375"/>
      <c r="B233" s="375"/>
      <c r="C233" s="375"/>
      <c r="D233" s="375"/>
      <c r="E233" s="375"/>
      <c r="F233" s="375"/>
      <c r="G233" s="375"/>
      <c r="H233" s="375"/>
      <c r="I233" s="375"/>
      <c r="J233" s="375"/>
      <c r="K233" s="375"/>
      <c r="L233" s="375"/>
      <c r="M233" s="375"/>
      <c r="N233" s="375"/>
    </row>
    <row r="234" spans="1:14" s="374" customFormat="1" x14ac:dyDescent="0.2">
      <c r="A234" s="375"/>
      <c r="B234" s="375"/>
      <c r="C234" s="375"/>
      <c r="D234" s="375"/>
      <c r="E234" s="375"/>
      <c r="F234" s="375"/>
      <c r="G234" s="375"/>
      <c r="H234" s="375"/>
      <c r="I234" s="375"/>
      <c r="J234" s="375"/>
      <c r="K234" s="375"/>
      <c r="L234" s="375"/>
      <c r="M234" s="375"/>
      <c r="N234" s="375"/>
    </row>
    <row r="235" spans="1:14" s="374" customFormat="1" x14ac:dyDescent="0.2">
      <c r="A235" s="375"/>
      <c r="B235" s="375"/>
      <c r="C235" s="375"/>
      <c r="D235" s="375"/>
      <c r="E235" s="375"/>
      <c r="F235" s="375"/>
      <c r="G235" s="375"/>
      <c r="H235" s="375"/>
      <c r="I235" s="375"/>
      <c r="J235" s="375"/>
      <c r="K235" s="375"/>
      <c r="L235" s="375"/>
      <c r="M235" s="375"/>
      <c r="N235" s="375"/>
    </row>
    <row r="236" spans="1:14" s="374" customFormat="1" x14ac:dyDescent="0.2">
      <c r="A236" s="375"/>
      <c r="B236" s="375"/>
      <c r="C236" s="375"/>
      <c r="D236" s="375"/>
      <c r="E236" s="375"/>
      <c r="F236" s="375"/>
      <c r="G236" s="375"/>
      <c r="H236" s="375"/>
      <c r="I236" s="375"/>
      <c r="J236" s="375"/>
      <c r="K236" s="375"/>
      <c r="L236" s="375"/>
      <c r="M236" s="375"/>
      <c r="N236" s="375"/>
    </row>
    <row r="237" spans="1:14" s="374" customFormat="1" x14ac:dyDescent="0.2">
      <c r="A237" s="375"/>
      <c r="B237" s="375"/>
      <c r="C237" s="375"/>
      <c r="D237" s="375"/>
      <c r="E237" s="375"/>
      <c r="F237" s="375"/>
      <c r="G237" s="375"/>
      <c r="H237" s="375"/>
      <c r="I237" s="375"/>
      <c r="J237" s="375"/>
      <c r="K237" s="375"/>
      <c r="L237" s="375"/>
      <c r="M237" s="375"/>
      <c r="N237" s="375"/>
    </row>
    <row r="238" spans="1:14" s="374" customFormat="1" x14ac:dyDescent="0.2">
      <c r="A238" s="375"/>
      <c r="B238" s="375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</row>
    <row r="239" spans="1:14" s="374" customFormat="1" x14ac:dyDescent="0.2">
      <c r="A239" s="375"/>
      <c r="B239" s="375"/>
      <c r="C239" s="375"/>
      <c r="D239" s="375"/>
      <c r="E239" s="375"/>
      <c r="F239" s="375"/>
      <c r="G239" s="375"/>
      <c r="H239" s="375"/>
      <c r="I239" s="375"/>
      <c r="J239" s="375"/>
      <c r="K239" s="375"/>
      <c r="L239" s="375"/>
      <c r="M239" s="375"/>
      <c r="N239" s="375"/>
    </row>
    <row r="240" spans="1:14" s="374" customFormat="1" x14ac:dyDescent="0.2">
      <c r="A240" s="375"/>
      <c r="B240" s="375"/>
      <c r="C240" s="375"/>
      <c r="D240" s="375"/>
      <c r="E240" s="375"/>
      <c r="F240" s="375"/>
      <c r="G240" s="375"/>
      <c r="H240" s="375"/>
      <c r="I240" s="375"/>
      <c r="J240" s="375"/>
      <c r="K240" s="375"/>
      <c r="L240" s="375"/>
      <c r="M240" s="375"/>
      <c r="N240" s="375"/>
    </row>
    <row r="241" spans="1:14" s="374" customFormat="1" x14ac:dyDescent="0.2">
      <c r="A241" s="375"/>
      <c r="B241" s="375"/>
      <c r="C241" s="375"/>
      <c r="D241" s="375"/>
      <c r="E241" s="375"/>
      <c r="F241" s="375"/>
      <c r="G241" s="375"/>
      <c r="H241" s="375"/>
      <c r="I241" s="375"/>
      <c r="J241" s="375"/>
      <c r="K241" s="375"/>
      <c r="L241" s="375"/>
      <c r="M241" s="375"/>
      <c r="N241" s="375"/>
    </row>
    <row r="242" spans="1:14" s="374" customFormat="1" x14ac:dyDescent="0.2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</row>
    <row r="243" spans="1:14" s="374" customFormat="1" x14ac:dyDescent="0.2">
      <c r="A243" s="375"/>
      <c r="B243" s="375"/>
      <c r="C243" s="375"/>
      <c r="D243" s="375"/>
      <c r="E243" s="375"/>
      <c r="F243" s="375"/>
      <c r="G243" s="375"/>
      <c r="H243" s="375"/>
      <c r="I243" s="375"/>
      <c r="J243" s="375"/>
      <c r="K243" s="375"/>
      <c r="L243" s="375"/>
      <c r="M243" s="375"/>
      <c r="N243" s="375"/>
    </row>
    <row r="244" spans="1:14" s="374" customFormat="1" x14ac:dyDescent="0.2">
      <c r="A244" s="375"/>
      <c r="B244" s="375"/>
      <c r="C244" s="375"/>
      <c r="D244" s="375"/>
      <c r="E244" s="375"/>
      <c r="F244" s="375"/>
      <c r="G244" s="375"/>
      <c r="H244" s="375"/>
      <c r="I244" s="375"/>
      <c r="J244" s="375"/>
      <c r="K244" s="375"/>
      <c r="L244" s="375"/>
      <c r="M244" s="375"/>
      <c r="N244" s="375"/>
    </row>
    <row r="245" spans="1:14" s="374" customFormat="1" x14ac:dyDescent="0.2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</row>
    <row r="246" spans="1:14" s="374" customFormat="1" x14ac:dyDescent="0.2">
      <c r="A246" s="375"/>
      <c r="B246" s="375"/>
      <c r="C246" s="375"/>
      <c r="D246" s="375"/>
      <c r="E246" s="375"/>
      <c r="F246" s="375"/>
      <c r="G246" s="375"/>
      <c r="H246" s="375"/>
      <c r="I246" s="375"/>
      <c r="J246" s="375"/>
      <c r="K246" s="375"/>
      <c r="L246" s="375"/>
      <c r="M246" s="375"/>
      <c r="N246" s="375"/>
    </row>
    <row r="247" spans="1:14" s="374" customFormat="1" x14ac:dyDescent="0.2">
      <c r="A247" s="375"/>
      <c r="B247" s="375"/>
      <c r="C247" s="375"/>
      <c r="D247" s="375"/>
      <c r="E247" s="375"/>
      <c r="F247" s="375"/>
      <c r="G247" s="375"/>
      <c r="H247" s="375"/>
      <c r="I247" s="375"/>
      <c r="J247" s="375"/>
      <c r="K247" s="375"/>
      <c r="L247" s="375"/>
      <c r="M247" s="375"/>
      <c r="N247" s="375"/>
    </row>
    <row r="248" spans="1:14" s="374" customFormat="1" x14ac:dyDescent="0.2">
      <c r="A248" s="375"/>
      <c r="B248" s="375"/>
      <c r="C248" s="375"/>
      <c r="D248" s="375"/>
      <c r="E248" s="375"/>
      <c r="F248" s="375"/>
      <c r="G248" s="375"/>
      <c r="H248" s="375"/>
      <c r="I248" s="375"/>
      <c r="J248" s="375"/>
      <c r="K248" s="375"/>
      <c r="L248" s="375"/>
      <c r="M248" s="375"/>
      <c r="N248" s="375"/>
    </row>
    <row r="249" spans="1:14" s="374" customFormat="1" x14ac:dyDescent="0.2">
      <c r="A249" s="375"/>
      <c r="B249" s="375"/>
      <c r="C249" s="375"/>
      <c r="D249" s="375"/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</row>
    <row r="250" spans="1:14" s="374" customFormat="1" x14ac:dyDescent="0.2">
      <c r="A250" s="375"/>
      <c r="B250" s="375"/>
      <c r="C250" s="375"/>
      <c r="D250" s="375"/>
      <c r="E250" s="375"/>
      <c r="F250" s="375"/>
      <c r="G250" s="375"/>
      <c r="H250" s="375"/>
      <c r="I250" s="375"/>
      <c r="J250" s="375"/>
      <c r="K250" s="375"/>
      <c r="L250" s="375"/>
      <c r="M250" s="375"/>
      <c r="N250" s="375"/>
    </row>
    <row r="251" spans="1:14" s="374" customFormat="1" x14ac:dyDescent="0.2">
      <c r="A251" s="375"/>
      <c r="B251" s="375"/>
      <c r="C251" s="375"/>
      <c r="D251" s="375"/>
      <c r="E251" s="375"/>
      <c r="F251" s="375"/>
      <c r="G251" s="375"/>
      <c r="H251" s="375"/>
      <c r="I251" s="375"/>
      <c r="J251" s="375"/>
      <c r="K251" s="375"/>
      <c r="L251" s="375"/>
      <c r="M251" s="375"/>
      <c r="N251" s="375"/>
    </row>
    <row r="252" spans="1:14" s="374" customFormat="1" x14ac:dyDescent="0.2">
      <c r="A252" s="375"/>
      <c r="B252" s="375"/>
      <c r="C252" s="375"/>
      <c r="D252" s="375"/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</row>
    <row r="253" spans="1:14" s="374" customFormat="1" x14ac:dyDescent="0.2">
      <c r="A253" s="375"/>
      <c r="B253" s="375"/>
      <c r="C253" s="375"/>
      <c r="D253" s="375"/>
      <c r="E253" s="375"/>
      <c r="F253" s="375"/>
      <c r="G253" s="375"/>
      <c r="H253" s="375"/>
      <c r="I253" s="375"/>
      <c r="J253" s="375"/>
      <c r="K253" s="375"/>
      <c r="L253" s="375"/>
      <c r="M253" s="375"/>
      <c r="N253" s="375"/>
    </row>
    <row r="254" spans="1:14" s="374" customFormat="1" x14ac:dyDescent="0.2">
      <c r="A254" s="375"/>
      <c r="B254" s="375"/>
      <c r="C254" s="375"/>
      <c r="D254" s="375"/>
      <c r="E254" s="375"/>
      <c r="F254" s="375"/>
      <c r="G254" s="375"/>
      <c r="H254" s="375"/>
      <c r="I254" s="375"/>
      <c r="J254" s="375"/>
      <c r="K254" s="375"/>
      <c r="L254" s="375"/>
      <c r="M254" s="375"/>
      <c r="N254" s="375"/>
    </row>
    <row r="255" spans="1:14" s="374" customFormat="1" x14ac:dyDescent="0.2">
      <c r="A255" s="375"/>
      <c r="B255" s="375"/>
      <c r="C255" s="375"/>
      <c r="D255" s="375"/>
      <c r="E255" s="375"/>
      <c r="F255" s="375"/>
      <c r="G255" s="375"/>
      <c r="H255" s="375"/>
      <c r="I255" s="375"/>
      <c r="J255" s="375"/>
      <c r="K255" s="375"/>
      <c r="L255" s="375"/>
      <c r="M255" s="375"/>
      <c r="N255" s="375"/>
    </row>
    <row r="256" spans="1:14" x14ac:dyDescent="0.2">
      <c r="A256" s="381"/>
      <c r="B256" s="381"/>
      <c r="C256" s="381"/>
      <c r="D256" s="381"/>
      <c r="E256" s="381"/>
      <c r="F256" s="381"/>
      <c r="G256" s="381"/>
      <c r="H256" s="381"/>
      <c r="I256" s="381"/>
      <c r="J256" s="381"/>
      <c r="K256" s="381"/>
      <c r="L256" s="381"/>
      <c r="M256" s="381"/>
      <c r="N256" s="381"/>
    </row>
    <row r="257" spans="1:14" x14ac:dyDescent="0.2">
      <c r="A257" s="381"/>
      <c r="B257" s="381"/>
      <c r="C257" s="381"/>
      <c r="D257" s="381"/>
      <c r="E257" s="381"/>
      <c r="F257" s="381"/>
      <c r="G257" s="381"/>
      <c r="H257" s="381"/>
      <c r="I257" s="381"/>
      <c r="J257" s="381"/>
      <c r="K257" s="381"/>
      <c r="L257" s="381"/>
      <c r="M257" s="381"/>
      <c r="N257" s="381"/>
    </row>
    <row r="258" spans="1:14" x14ac:dyDescent="0.2">
      <c r="A258" s="381"/>
      <c r="B258" s="381"/>
      <c r="C258" s="381"/>
      <c r="D258" s="381"/>
      <c r="E258" s="381"/>
      <c r="F258" s="381"/>
      <c r="G258" s="381"/>
      <c r="H258" s="381"/>
      <c r="I258" s="381"/>
      <c r="J258" s="381"/>
      <c r="K258" s="381"/>
      <c r="L258" s="381"/>
      <c r="M258" s="381"/>
      <c r="N258" s="381"/>
    </row>
    <row r="259" spans="1:14" x14ac:dyDescent="0.2">
      <c r="A259" s="381"/>
      <c r="B259" s="381"/>
      <c r="C259" s="381"/>
      <c r="D259" s="381"/>
      <c r="E259" s="381"/>
      <c r="F259" s="381"/>
      <c r="G259" s="381"/>
      <c r="H259" s="381"/>
      <c r="I259" s="381"/>
      <c r="J259" s="381"/>
      <c r="K259" s="381"/>
      <c r="L259" s="381"/>
      <c r="M259" s="381"/>
      <c r="N259" s="381"/>
    </row>
    <row r="260" spans="1:14" x14ac:dyDescent="0.2">
      <c r="A260" s="381"/>
      <c r="B260" s="381"/>
      <c r="C260" s="381"/>
      <c r="D260" s="381"/>
      <c r="E260" s="381"/>
      <c r="F260" s="381"/>
      <c r="G260" s="381"/>
      <c r="H260" s="381"/>
      <c r="I260" s="381"/>
      <c r="J260" s="381"/>
      <c r="K260" s="381"/>
      <c r="L260" s="381"/>
      <c r="M260" s="381"/>
      <c r="N260" s="381"/>
    </row>
    <row r="261" spans="1:14" x14ac:dyDescent="0.2">
      <c r="A261" s="381"/>
      <c r="B261" s="381"/>
      <c r="C261" s="381"/>
      <c r="D261" s="381"/>
      <c r="E261" s="381"/>
      <c r="F261" s="381"/>
      <c r="G261" s="381"/>
      <c r="H261" s="381"/>
      <c r="I261" s="381"/>
      <c r="J261" s="381"/>
      <c r="K261" s="381"/>
      <c r="L261" s="381"/>
      <c r="M261" s="381"/>
      <c r="N261" s="381"/>
    </row>
    <row r="262" spans="1:14" x14ac:dyDescent="0.2">
      <c r="A262" s="381"/>
      <c r="B262" s="381"/>
      <c r="C262" s="381"/>
      <c r="D262" s="381"/>
      <c r="E262" s="381"/>
      <c r="F262" s="381"/>
      <c r="G262" s="381"/>
      <c r="H262" s="381"/>
      <c r="I262" s="381"/>
      <c r="J262" s="381"/>
      <c r="K262" s="381"/>
      <c r="L262" s="381"/>
      <c r="M262" s="381"/>
      <c r="N262" s="381"/>
    </row>
    <row r="263" spans="1:14" x14ac:dyDescent="0.2">
      <c r="A263" s="381"/>
      <c r="B263" s="381"/>
      <c r="C263" s="381"/>
      <c r="D263" s="381"/>
      <c r="E263" s="381"/>
      <c r="F263" s="381"/>
      <c r="G263" s="381"/>
      <c r="H263" s="381"/>
      <c r="I263" s="381"/>
      <c r="J263" s="381"/>
      <c r="K263" s="381"/>
      <c r="L263" s="381"/>
      <c r="M263" s="381"/>
      <c r="N263" s="381"/>
    </row>
    <row r="264" spans="1:14" x14ac:dyDescent="0.2">
      <c r="A264" s="381"/>
      <c r="B264" s="381"/>
      <c r="C264" s="381"/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1"/>
    </row>
    <row r="265" spans="1:14" x14ac:dyDescent="0.2">
      <c r="A265" s="381"/>
      <c r="B265" s="381"/>
      <c r="C265" s="381"/>
      <c r="D265" s="381"/>
      <c r="E265" s="381"/>
      <c r="F265" s="381"/>
      <c r="G265" s="381"/>
      <c r="H265" s="381"/>
      <c r="I265" s="381"/>
      <c r="J265" s="381"/>
      <c r="K265" s="381"/>
      <c r="L265" s="381"/>
      <c r="M265" s="381"/>
      <c r="N265" s="381"/>
    </row>
    <row r="266" spans="1:14" x14ac:dyDescent="0.2">
      <c r="A266" s="381"/>
      <c r="B266" s="381"/>
      <c r="C266" s="381"/>
      <c r="D266" s="381"/>
      <c r="E266" s="381"/>
      <c r="F266" s="381"/>
      <c r="G266" s="381"/>
      <c r="H266" s="381"/>
      <c r="I266" s="381"/>
      <c r="J266" s="381"/>
      <c r="K266" s="381"/>
      <c r="L266" s="381"/>
      <c r="M266" s="381"/>
      <c r="N266" s="381"/>
    </row>
    <row r="267" spans="1:14" x14ac:dyDescent="0.2">
      <c r="A267" s="381"/>
      <c r="B267" s="381"/>
      <c r="C267" s="381"/>
      <c r="D267" s="381"/>
      <c r="E267" s="381"/>
      <c r="F267" s="381"/>
      <c r="G267" s="381"/>
      <c r="H267" s="381"/>
      <c r="I267" s="381"/>
      <c r="J267" s="381"/>
      <c r="K267" s="381"/>
      <c r="L267" s="381"/>
      <c r="M267" s="381"/>
      <c r="N267" s="381"/>
    </row>
    <row r="268" spans="1:14" ht="50.1" customHeight="1" x14ac:dyDescent="0.2">
      <c r="A268" s="722" t="s">
        <v>40</v>
      </c>
      <c r="B268" s="722"/>
      <c r="C268" s="722"/>
      <c r="D268" s="722"/>
      <c r="E268" s="722"/>
      <c r="F268" s="722"/>
      <c r="G268" s="722"/>
      <c r="H268" s="722"/>
      <c r="I268" s="722"/>
      <c r="J268" s="722"/>
      <c r="K268" s="722"/>
      <c r="L268" s="722"/>
      <c r="M268" s="722"/>
      <c r="N268" s="722"/>
    </row>
    <row r="269" spans="1:14" s="382" customFormat="1" ht="15" customHeight="1" x14ac:dyDescent="0.35">
      <c r="A269" s="383"/>
      <c r="B269" s="383"/>
      <c r="C269" s="383"/>
      <c r="D269" s="383"/>
      <c r="E269" s="383"/>
      <c r="F269" s="383"/>
      <c r="G269" s="383"/>
      <c r="H269" s="383"/>
      <c r="I269" s="383"/>
      <c r="J269" s="383"/>
      <c r="K269" s="383"/>
      <c r="L269" s="383"/>
      <c r="M269" s="383"/>
      <c r="N269" s="383"/>
    </row>
    <row r="270" spans="1:14" ht="50.1" customHeight="1" x14ac:dyDescent="0.2">
      <c r="A270" s="713" t="s">
        <v>41</v>
      </c>
      <c r="B270" s="713"/>
      <c r="C270" s="713"/>
      <c r="D270" s="713"/>
      <c r="E270" s="713"/>
      <c r="F270" s="713"/>
      <c r="G270" s="713"/>
      <c r="H270" s="713"/>
      <c r="I270" s="713"/>
      <c r="J270" s="713"/>
      <c r="K270" s="713"/>
      <c r="L270" s="713"/>
      <c r="M270" s="713"/>
      <c r="N270" s="713"/>
    </row>
    <row r="271" spans="1:14" ht="20.100000000000001" customHeight="1" x14ac:dyDescent="0.2"/>
    <row r="272" spans="1:14" s="504" customFormat="1" ht="24.95" customHeight="1" x14ac:dyDescent="0.25">
      <c r="A272" s="715" t="s">
        <v>481</v>
      </c>
      <c r="B272" s="715"/>
      <c r="C272" s="715"/>
      <c r="D272" s="715"/>
      <c r="E272" s="715"/>
      <c r="F272" s="715"/>
      <c r="M272" s="714" t="s">
        <v>153</v>
      </c>
      <c r="N272" s="714"/>
    </row>
    <row r="273" spans="1:14" ht="20.100000000000001" customHeight="1" x14ac:dyDescent="0.25">
      <c r="A273" s="384"/>
      <c r="B273" s="384"/>
      <c r="C273" s="384"/>
      <c r="D273" s="384"/>
      <c r="E273" s="384"/>
      <c r="F273" s="384"/>
      <c r="M273" s="385"/>
      <c r="N273" s="385"/>
    </row>
    <row r="274" spans="1:14" s="504" customFormat="1" ht="24.95" customHeight="1" x14ac:dyDescent="0.25">
      <c r="A274" s="715" t="s">
        <v>482</v>
      </c>
      <c r="B274" s="715"/>
      <c r="C274" s="715"/>
      <c r="D274" s="715"/>
      <c r="E274" s="715"/>
      <c r="F274" s="715"/>
      <c r="M274" s="714" t="s">
        <v>154</v>
      </c>
      <c r="N274" s="714"/>
    </row>
    <row r="275" spans="1:14" ht="20.100000000000001" customHeight="1" x14ac:dyDescent="0.2">
      <c r="A275" s="386" t="s">
        <v>5</v>
      </c>
      <c r="M275" s="711" t="s">
        <v>42</v>
      </c>
      <c r="N275" s="711"/>
    </row>
    <row r="276" spans="1:14" ht="20.100000000000001" customHeight="1" x14ac:dyDescent="0.2">
      <c r="A276" s="386" t="s">
        <v>6</v>
      </c>
      <c r="M276" s="711" t="s">
        <v>42</v>
      </c>
      <c r="N276" s="711"/>
    </row>
    <row r="277" spans="1:14" ht="20.100000000000001" customHeight="1" x14ac:dyDescent="0.2">
      <c r="A277" s="386" t="s">
        <v>18</v>
      </c>
      <c r="M277" s="711" t="s">
        <v>43</v>
      </c>
      <c r="N277" s="711"/>
    </row>
    <row r="278" spans="1:14" ht="20.100000000000001" customHeight="1" x14ac:dyDescent="0.2">
      <c r="A278" s="386" t="s">
        <v>7</v>
      </c>
      <c r="M278" s="711" t="s">
        <v>43</v>
      </c>
      <c r="N278" s="711"/>
    </row>
    <row r="279" spans="1:14" ht="20.100000000000001" customHeight="1" x14ac:dyDescent="0.2">
      <c r="A279" s="386" t="s">
        <v>8</v>
      </c>
      <c r="M279" s="711" t="s">
        <v>44</v>
      </c>
      <c r="N279" s="711"/>
    </row>
    <row r="280" spans="1:14" ht="20.100000000000001" customHeight="1" x14ac:dyDescent="0.2">
      <c r="A280" s="386" t="s">
        <v>9</v>
      </c>
      <c r="M280" s="711" t="s">
        <v>44</v>
      </c>
      <c r="N280" s="711"/>
    </row>
    <row r="281" spans="1:14" ht="20.100000000000001" customHeight="1" x14ac:dyDescent="0.2">
      <c r="A281" s="386" t="s">
        <v>10</v>
      </c>
      <c r="M281" s="711" t="s">
        <v>45</v>
      </c>
      <c r="N281" s="711"/>
    </row>
    <row r="282" spans="1:14" ht="20.100000000000001" customHeight="1" x14ac:dyDescent="0.2">
      <c r="A282" s="386" t="s">
        <v>11</v>
      </c>
      <c r="M282" s="711" t="s">
        <v>45</v>
      </c>
      <c r="N282" s="711"/>
    </row>
    <row r="283" spans="1:14" ht="20.100000000000001" customHeight="1" x14ac:dyDescent="0.2">
      <c r="A283" s="386" t="s">
        <v>12</v>
      </c>
      <c r="M283" s="711" t="s">
        <v>146</v>
      </c>
      <c r="N283" s="711"/>
    </row>
    <row r="284" spans="1:14" ht="20.100000000000001" customHeight="1" x14ac:dyDescent="0.2">
      <c r="A284" s="386"/>
      <c r="M284" s="505"/>
      <c r="N284" s="505"/>
    </row>
    <row r="285" spans="1:14" s="504" customFormat="1" ht="24.95" customHeight="1" x14ac:dyDescent="0.25">
      <c r="A285" s="715" t="s">
        <v>483</v>
      </c>
      <c r="B285" s="715"/>
      <c r="C285" s="715"/>
      <c r="D285" s="715"/>
      <c r="E285" s="715"/>
      <c r="F285" s="715"/>
      <c r="M285" s="714" t="s">
        <v>155</v>
      </c>
      <c r="N285" s="714"/>
    </row>
    <row r="286" spans="1:14" ht="20.100000000000001" customHeight="1" x14ac:dyDescent="0.25">
      <c r="A286" s="387" t="s">
        <v>46</v>
      </c>
      <c r="B286" s="388"/>
      <c r="C286" s="388"/>
      <c r="D286" s="388"/>
      <c r="E286" s="388"/>
      <c r="F286" s="388"/>
      <c r="M286" s="711" t="s">
        <v>147</v>
      </c>
      <c r="N286" s="711"/>
    </row>
    <row r="287" spans="1:14" ht="20.100000000000001" customHeight="1" x14ac:dyDescent="0.2">
      <c r="A287" s="387" t="s">
        <v>47</v>
      </c>
      <c r="M287" s="711" t="s">
        <v>147</v>
      </c>
      <c r="N287" s="711"/>
    </row>
    <row r="288" spans="1:14" ht="20.100000000000001" customHeight="1" x14ac:dyDescent="0.2">
      <c r="A288" s="387" t="s">
        <v>48</v>
      </c>
      <c r="M288" s="711" t="s">
        <v>148</v>
      </c>
      <c r="N288" s="711"/>
    </row>
    <row r="289" spans="1:14" ht="20.100000000000001" customHeight="1" x14ac:dyDescent="0.2">
      <c r="A289" s="387" t="s">
        <v>49</v>
      </c>
      <c r="M289" s="711" t="s">
        <v>148</v>
      </c>
      <c r="N289" s="711"/>
    </row>
    <row r="290" spans="1:14" ht="20.100000000000001" customHeight="1" x14ac:dyDescent="0.2">
      <c r="A290" s="387" t="s">
        <v>50</v>
      </c>
      <c r="M290" s="711" t="s">
        <v>149</v>
      </c>
      <c r="N290" s="711"/>
    </row>
    <row r="291" spans="1:14" ht="19.5" customHeight="1" x14ac:dyDescent="0.2">
      <c r="A291" s="387" t="s">
        <v>51</v>
      </c>
      <c r="M291" s="711" t="s">
        <v>149</v>
      </c>
      <c r="N291" s="711"/>
    </row>
    <row r="292" spans="1:14" ht="20.100000000000001" customHeight="1" x14ac:dyDescent="0.2">
      <c r="A292" s="387" t="s">
        <v>52</v>
      </c>
      <c r="M292" s="711" t="s">
        <v>150</v>
      </c>
      <c r="N292" s="711"/>
    </row>
    <row r="293" spans="1:14" ht="20.100000000000001" customHeight="1" x14ac:dyDescent="0.2">
      <c r="A293" s="387" t="s">
        <v>53</v>
      </c>
      <c r="M293" s="711" t="s">
        <v>150</v>
      </c>
      <c r="N293" s="711"/>
    </row>
    <row r="294" spans="1:14" ht="20.100000000000001" customHeight="1" x14ac:dyDescent="0.2">
      <c r="A294" s="387" t="s">
        <v>54</v>
      </c>
      <c r="M294" s="711" t="s">
        <v>151</v>
      </c>
      <c r="N294" s="711"/>
    </row>
    <row r="295" spans="1:14" ht="20.100000000000001" customHeight="1" x14ac:dyDescent="0.2">
      <c r="A295" s="387" t="s">
        <v>55</v>
      </c>
      <c r="M295" s="711" t="s">
        <v>151</v>
      </c>
      <c r="N295" s="711"/>
    </row>
    <row r="296" spans="1:14" ht="20.100000000000001" customHeight="1" x14ac:dyDescent="0.2">
      <c r="A296" s="387" t="s">
        <v>56</v>
      </c>
      <c r="M296" s="711" t="s">
        <v>152</v>
      </c>
      <c r="N296" s="711"/>
    </row>
    <row r="297" spans="1:14" ht="20.100000000000001" customHeight="1" x14ac:dyDescent="0.2">
      <c r="A297" s="387" t="s">
        <v>57</v>
      </c>
      <c r="M297" s="711" t="s">
        <v>152</v>
      </c>
      <c r="N297" s="711"/>
    </row>
    <row r="298" spans="1:14" ht="20.100000000000001" customHeight="1" x14ac:dyDescent="0.2">
      <c r="A298" s="387"/>
      <c r="M298" s="506"/>
      <c r="N298" s="506"/>
    </row>
    <row r="299" spans="1:14" s="504" customFormat="1" ht="24.95" customHeight="1" x14ac:dyDescent="0.25">
      <c r="A299" s="715" t="s">
        <v>488</v>
      </c>
      <c r="B299" s="715"/>
      <c r="C299" s="715"/>
      <c r="D299" s="715"/>
      <c r="E299" s="715"/>
      <c r="F299" s="715"/>
      <c r="M299" s="714" t="s">
        <v>161</v>
      </c>
      <c r="N299" s="714"/>
    </row>
    <row r="300" spans="1:14" ht="20.100000000000001" customHeight="1" x14ac:dyDescent="0.25">
      <c r="A300" s="389" t="s">
        <v>493</v>
      </c>
      <c r="B300" s="387"/>
      <c r="M300" s="711" t="s">
        <v>156</v>
      </c>
      <c r="N300" s="711"/>
    </row>
    <row r="301" spans="1:14" ht="20.100000000000001" customHeight="1" x14ac:dyDescent="0.25">
      <c r="A301" s="721" t="s">
        <v>462</v>
      </c>
      <c r="B301" s="712"/>
      <c r="C301" s="712"/>
      <c r="D301" s="712"/>
      <c r="E301" s="712"/>
      <c r="F301" s="712"/>
      <c r="M301" s="711" t="s">
        <v>156</v>
      </c>
      <c r="N301" s="711"/>
    </row>
    <row r="302" spans="1:14" ht="20.100000000000001" customHeight="1" x14ac:dyDescent="0.25">
      <c r="A302" s="721" t="s">
        <v>463</v>
      </c>
      <c r="B302" s="712"/>
      <c r="C302" s="712"/>
      <c r="D302" s="712"/>
      <c r="E302" s="712"/>
      <c r="F302" s="712"/>
      <c r="M302" s="711" t="s">
        <v>157</v>
      </c>
      <c r="N302" s="711"/>
    </row>
    <row r="303" spans="1:14" ht="20.100000000000001" customHeight="1" x14ac:dyDescent="0.25">
      <c r="A303" s="389" t="s">
        <v>494</v>
      </c>
      <c r="B303" s="389"/>
      <c r="C303" s="389"/>
      <c r="M303" s="711" t="s">
        <v>158</v>
      </c>
      <c r="N303" s="711"/>
    </row>
    <row r="304" spans="1:14" ht="20.100000000000001" customHeight="1" x14ac:dyDescent="0.25">
      <c r="A304" s="389" t="s">
        <v>464</v>
      </c>
      <c r="B304" s="389"/>
      <c r="C304" s="389"/>
      <c r="M304" s="711" t="s">
        <v>159</v>
      </c>
      <c r="N304" s="711"/>
    </row>
    <row r="305" spans="1:14" ht="20.100000000000001" customHeight="1" x14ac:dyDescent="0.25">
      <c r="A305" s="389" t="s">
        <v>465</v>
      </c>
      <c r="B305" s="389"/>
      <c r="C305" s="389"/>
      <c r="M305" s="711" t="s">
        <v>160</v>
      </c>
      <c r="N305" s="711"/>
    </row>
    <row r="306" spans="1:14" ht="20.100000000000001" customHeight="1" x14ac:dyDescent="0.25">
      <c r="A306" s="389" t="s">
        <v>466</v>
      </c>
      <c r="B306" s="389"/>
      <c r="C306" s="389"/>
      <c r="M306" s="711" t="s">
        <v>162</v>
      </c>
      <c r="N306" s="711"/>
    </row>
    <row r="307" spans="1:14" ht="20.100000000000001" customHeight="1" x14ac:dyDescent="0.25">
      <c r="A307" s="389" t="s">
        <v>467</v>
      </c>
      <c r="B307" s="389"/>
      <c r="C307" s="389"/>
      <c r="M307" s="711" t="s">
        <v>163</v>
      </c>
      <c r="N307" s="711"/>
    </row>
    <row r="308" spans="1:14" ht="20.100000000000001" customHeight="1" x14ac:dyDescent="0.2">
      <c r="M308" s="505"/>
      <c r="N308" s="505"/>
    </row>
    <row r="309" spans="1:14" s="504" customFormat="1" ht="24.95" customHeight="1" x14ac:dyDescent="0.25">
      <c r="A309" s="715" t="s">
        <v>487</v>
      </c>
      <c r="B309" s="715"/>
      <c r="C309" s="715"/>
      <c r="D309" s="715"/>
      <c r="E309" s="715"/>
      <c r="F309" s="715"/>
      <c r="M309" s="714" t="s">
        <v>164</v>
      </c>
      <c r="N309" s="714"/>
    </row>
    <row r="310" spans="1:14" ht="20.100000000000001" customHeight="1" x14ac:dyDescent="0.25">
      <c r="A310" s="712" t="s">
        <v>468</v>
      </c>
      <c r="B310" s="712"/>
      <c r="C310" s="712"/>
      <c r="D310" s="712"/>
      <c r="E310" s="712"/>
      <c r="F310" s="712"/>
      <c r="M310" s="711" t="s">
        <v>165</v>
      </c>
      <c r="N310" s="711"/>
    </row>
    <row r="311" spans="1:14" ht="20.100000000000001" customHeight="1" x14ac:dyDescent="0.25">
      <c r="A311" s="712" t="s">
        <v>469</v>
      </c>
      <c r="B311" s="712"/>
      <c r="C311" s="712"/>
      <c r="D311" s="712"/>
      <c r="E311" s="712"/>
      <c r="F311" s="712"/>
      <c r="M311" s="711" t="s">
        <v>165</v>
      </c>
      <c r="N311" s="711"/>
    </row>
    <row r="312" spans="1:14" ht="20.100000000000001" customHeight="1" x14ac:dyDescent="0.25">
      <c r="A312" s="712" t="s">
        <v>470</v>
      </c>
      <c r="B312" s="712"/>
      <c r="C312" s="712"/>
      <c r="D312" s="712"/>
      <c r="E312" s="712"/>
      <c r="F312" s="712"/>
      <c r="M312" s="711" t="s">
        <v>165</v>
      </c>
      <c r="N312" s="711"/>
    </row>
    <row r="313" spans="1:14" ht="20.100000000000001" customHeight="1" x14ac:dyDescent="0.25">
      <c r="A313" s="712" t="s">
        <v>471</v>
      </c>
      <c r="B313" s="712"/>
      <c r="C313" s="712"/>
      <c r="D313" s="712"/>
      <c r="E313" s="712"/>
      <c r="F313" s="712"/>
      <c r="M313" s="711" t="s">
        <v>166</v>
      </c>
      <c r="N313" s="711"/>
    </row>
    <row r="314" spans="1:14" ht="20.100000000000001" customHeight="1" x14ac:dyDescent="0.25">
      <c r="A314" s="712" t="s">
        <v>472</v>
      </c>
      <c r="B314" s="712"/>
      <c r="C314" s="712"/>
      <c r="D314" s="712"/>
      <c r="E314" s="712"/>
      <c r="F314" s="712"/>
      <c r="M314" s="711" t="s">
        <v>166</v>
      </c>
      <c r="N314" s="711"/>
    </row>
    <row r="315" spans="1:14" ht="20.100000000000001" customHeight="1" x14ac:dyDescent="0.2">
      <c r="M315" s="505"/>
      <c r="N315" s="505"/>
    </row>
    <row r="316" spans="1:14" ht="20.100000000000001" customHeight="1" x14ac:dyDescent="0.2">
      <c r="M316" s="505"/>
      <c r="N316" s="505"/>
    </row>
    <row r="317" spans="1:14" ht="20.100000000000001" customHeight="1" x14ac:dyDescent="0.2">
      <c r="M317" s="505"/>
      <c r="N317" s="505"/>
    </row>
    <row r="318" spans="1:14" s="508" customFormat="1" ht="50.1" customHeight="1" x14ac:dyDescent="0.45">
      <c r="A318" s="713" t="s">
        <v>58</v>
      </c>
      <c r="B318" s="713"/>
      <c r="C318" s="713"/>
      <c r="D318" s="713"/>
      <c r="E318" s="713"/>
      <c r="F318" s="713"/>
      <c r="G318" s="713"/>
      <c r="H318" s="713"/>
      <c r="I318" s="713"/>
      <c r="J318" s="713"/>
      <c r="K318" s="713"/>
      <c r="L318" s="713"/>
      <c r="M318" s="713"/>
      <c r="N318" s="713"/>
    </row>
    <row r="319" spans="1:14" ht="20.100000000000001" customHeight="1" x14ac:dyDescent="0.35">
      <c r="A319" s="391"/>
      <c r="B319" s="391"/>
      <c r="C319" s="391"/>
      <c r="D319" s="391"/>
      <c r="E319" s="391"/>
      <c r="F319" s="391"/>
      <c r="G319" s="391"/>
      <c r="H319" s="391"/>
      <c r="I319" s="391"/>
      <c r="J319" s="391"/>
      <c r="K319" s="391"/>
      <c r="L319" s="391"/>
      <c r="M319" s="391"/>
      <c r="N319" s="391"/>
    </row>
    <row r="320" spans="1:14" s="504" customFormat="1" ht="24.95" customHeight="1" x14ac:dyDescent="0.25">
      <c r="A320" s="715" t="s">
        <v>489</v>
      </c>
      <c r="B320" s="715"/>
      <c r="C320" s="715"/>
      <c r="D320" s="715"/>
      <c r="E320" s="715"/>
      <c r="F320" s="715"/>
      <c r="M320" s="714" t="s">
        <v>167</v>
      </c>
      <c r="N320" s="714"/>
    </row>
    <row r="321" spans="1:14" ht="20.100000000000001" customHeight="1" x14ac:dyDescent="0.2">
      <c r="M321" s="392"/>
      <c r="N321" s="392"/>
    </row>
    <row r="322" spans="1:14" s="504" customFormat="1" ht="24.95" customHeight="1" x14ac:dyDescent="0.25">
      <c r="A322" s="715" t="s">
        <v>490</v>
      </c>
      <c r="B322" s="715"/>
      <c r="C322" s="715"/>
      <c r="D322" s="715"/>
      <c r="E322" s="715"/>
      <c r="F322" s="715"/>
      <c r="M322" s="714" t="s">
        <v>168</v>
      </c>
      <c r="N322" s="714"/>
    </row>
    <row r="323" spans="1:14" ht="20.100000000000001" customHeight="1" x14ac:dyDescent="0.2">
      <c r="M323" s="392"/>
      <c r="N323" s="392"/>
    </row>
    <row r="324" spans="1:14" s="504" customFormat="1" ht="24.95" customHeight="1" x14ac:dyDescent="0.25">
      <c r="A324" s="715" t="s">
        <v>491</v>
      </c>
      <c r="B324" s="715"/>
      <c r="C324" s="715"/>
      <c r="D324" s="715"/>
      <c r="E324" s="715"/>
      <c r="F324" s="715"/>
      <c r="M324" s="714" t="s">
        <v>169</v>
      </c>
      <c r="N324" s="714"/>
    </row>
    <row r="325" spans="1:14" ht="20.100000000000001" customHeight="1" x14ac:dyDescent="0.25">
      <c r="A325" s="389" t="s">
        <v>586</v>
      </c>
      <c r="B325" s="390"/>
      <c r="C325" s="393"/>
      <c r="M325" s="711" t="s">
        <v>170</v>
      </c>
      <c r="N325" s="711"/>
    </row>
    <row r="326" spans="1:14" ht="20.100000000000001" customHeight="1" x14ac:dyDescent="0.25">
      <c r="A326" s="389" t="s">
        <v>473</v>
      </c>
      <c r="B326" s="389"/>
      <c r="C326" s="389"/>
      <c r="M326" s="711" t="s">
        <v>171</v>
      </c>
      <c r="N326" s="711"/>
    </row>
    <row r="327" spans="1:14" ht="20.100000000000001" customHeight="1" x14ac:dyDescent="0.25">
      <c r="A327" s="389" t="s">
        <v>474</v>
      </c>
      <c r="B327" s="389"/>
      <c r="C327" s="389"/>
      <c r="M327" s="711" t="s">
        <v>172</v>
      </c>
      <c r="N327" s="711"/>
    </row>
    <row r="328" spans="1:14" ht="20.100000000000001" customHeight="1" x14ac:dyDescent="0.25">
      <c r="A328" s="389" t="s">
        <v>475</v>
      </c>
      <c r="B328" s="389"/>
      <c r="C328" s="389"/>
      <c r="M328" s="718" t="s">
        <v>173</v>
      </c>
      <c r="N328" s="718"/>
    </row>
    <row r="329" spans="1:14" ht="20.100000000000001" customHeight="1" x14ac:dyDescent="0.25">
      <c r="A329" s="389" t="s">
        <v>476</v>
      </c>
      <c r="B329" s="389"/>
      <c r="C329" s="389"/>
      <c r="M329" s="718" t="s">
        <v>174</v>
      </c>
      <c r="N329" s="718"/>
    </row>
    <row r="330" spans="1:14" ht="20.100000000000001" customHeight="1" x14ac:dyDescent="0.25">
      <c r="A330" s="389" t="s">
        <v>477</v>
      </c>
      <c r="B330" s="389"/>
      <c r="C330" s="389"/>
      <c r="M330" s="718" t="s">
        <v>175</v>
      </c>
      <c r="N330" s="718"/>
    </row>
    <row r="331" spans="1:14" ht="20.100000000000001" customHeight="1" x14ac:dyDescent="0.2">
      <c r="M331" s="725"/>
      <c r="N331" s="725"/>
    </row>
    <row r="332" spans="1:14" s="504" customFormat="1" ht="24.95" customHeight="1" x14ac:dyDescent="0.25">
      <c r="A332" s="715" t="s">
        <v>492</v>
      </c>
      <c r="B332" s="715"/>
      <c r="C332" s="715"/>
      <c r="D332" s="715"/>
      <c r="E332" s="715"/>
      <c r="F332" s="715"/>
      <c r="M332" s="714" t="s">
        <v>176</v>
      </c>
      <c r="N332" s="714"/>
    </row>
    <row r="333" spans="1:14" s="504" customFormat="1" ht="24.95" customHeight="1" x14ac:dyDescent="0.25">
      <c r="A333" s="696"/>
      <c r="B333" s="696"/>
      <c r="C333" s="696"/>
      <c r="D333" s="696"/>
      <c r="E333" s="696"/>
      <c r="F333" s="696"/>
      <c r="G333" s="697"/>
      <c r="H333" s="697"/>
      <c r="I333" s="697"/>
      <c r="J333" s="697"/>
      <c r="K333" s="697"/>
      <c r="L333" s="697"/>
      <c r="M333" s="698"/>
      <c r="N333" s="698"/>
    </row>
    <row r="334" spans="1:14" s="504" customFormat="1" ht="24.95" customHeight="1" x14ac:dyDescent="0.25">
      <c r="A334" s="696"/>
      <c r="B334" s="696"/>
      <c r="C334" s="696"/>
      <c r="D334" s="696"/>
      <c r="E334" s="696"/>
      <c r="F334" s="696"/>
      <c r="G334" s="697"/>
      <c r="H334" s="697"/>
      <c r="I334" s="697"/>
      <c r="J334" s="697"/>
      <c r="K334" s="697"/>
      <c r="L334" s="697"/>
      <c r="M334" s="698"/>
      <c r="N334" s="698"/>
    </row>
    <row r="335" spans="1:14" s="504" customFormat="1" ht="24.95" customHeight="1" x14ac:dyDescent="0.25">
      <c r="A335" s="696"/>
      <c r="B335" s="696"/>
      <c r="C335" s="696"/>
      <c r="D335" s="696"/>
      <c r="E335" s="696"/>
      <c r="F335" s="696"/>
      <c r="G335" s="697"/>
      <c r="H335" s="697"/>
      <c r="I335" s="697"/>
      <c r="J335" s="697"/>
      <c r="K335" s="697"/>
      <c r="L335" s="697"/>
      <c r="M335" s="698"/>
      <c r="N335" s="698"/>
    </row>
    <row r="336" spans="1:14" s="504" customFormat="1" ht="24.95" customHeight="1" x14ac:dyDescent="0.25">
      <c r="A336" s="696"/>
      <c r="B336" s="696"/>
      <c r="C336" s="696"/>
      <c r="D336" s="696"/>
      <c r="E336" s="696"/>
      <c r="F336" s="696"/>
      <c r="G336" s="697"/>
      <c r="H336" s="697"/>
      <c r="I336" s="697"/>
      <c r="J336" s="697"/>
      <c r="K336" s="697"/>
      <c r="L336" s="697"/>
      <c r="M336" s="698"/>
      <c r="N336" s="698"/>
    </row>
    <row r="337" spans="1:14" s="504" customFormat="1" ht="24.95" customHeight="1" x14ac:dyDescent="0.25">
      <c r="A337" s="696"/>
      <c r="B337" s="696"/>
      <c r="C337" s="696"/>
      <c r="D337" s="696"/>
      <c r="E337" s="696"/>
      <c r="F337" s="696"/>
      <c r="G337" s="697"/>
      <c r="H337" s="697"/>
      <c r="I337" s="697"/>
      <c r="J337" s="697"/>
      <c r="K337" s="697"/>
      <c r="L337" s="697"/>
      <c r="M337" s="698"/>
      <c r="N337" s="698"/>
    </row>
    <row r="338" spans="1:14" s="504" customFormat="1" ht="24.95" customHeight="1" x14ac:dyDescent="0.25">
      <c r="A338" s="696"/>
      <c r="B338" s="696"/>
      <c r="C338" s="696"/>
      <c r="D338" s="696"/>
      <c r="E338" s="696"/>
      <c r="F338" s="696"/>
      <c r="G338" s="697"/>
      <c r="H338" s="697"/>
      <c r="I338" s="697"/>
      <c r="J338" s="697"/>
      <c r="K338" s="697"/>
      <c r="L338" s="697"/>
      <c r="M338" s="698"/>
      <c r="N338" s="698"/>
    </row>
    <row r="339" spans="1:14" s="504" customFormat="1" ht="24.95" customHeight="1" x14ac:dyDescent="0.25">
      <c r="A339" s="696"/>
      <c r="B339" s="696"/>
      <c r="C339" s="696"/>
      <c r="D339" s="696"/>
      <c r="E339" s="696"/>
      <c r="F339" s="696"/>
      <c r="G339" s="697"/>
      <c r="H339" s="697"/>
      <c r="I339" s="697"/>
      <c r="J339" s="697"/>
      <c r="K339" s="697"/>
      <c r="L339" s="697"/>
      <c r="M339" s="698"/>
      <c r="N339" s="698"/>
    </row>
    <row r="340" spans="1:14" s="504" customFormat="1" ht="24.95" customHeight="1" x14ac:dyDescent="0.25">
      <c r="A340" s="696"/>
      <c r="B340" s="696"/>
      <c r="C340" s="696"/>
      <c r="D340" s="696"/>
      <c r="E340" s="696"/>
      <c r="F340" s="696"/>
      <c r="G340" s="697"/>
      <c r="H340" s="697"/>
      <c r="I340" s="697"/>
      <c r="J340" s="697"/>
      <c r="K340" s="697"/>
      <c r="L340" s="697"/>
      <c r="M340" s="698"/>
      <c r="N340" s="698"/>
    </row>
    <row r="341" spans="1:14" s="504" customFormat="1" ht="24.95" customHeight="1" x14ac:dyDescent="0.25">
      <c r="A341" s="696"/>
      <c r="B341" s="696"/>
      <c r="C341" s="696"/>
      <c r="D341" s="696"/>
      <c r="E341" s="696"/>
      <c r="F341" s="696"/>
      <c r="G341" s="697"/>
      <c r="H341" s="697"/>
      <c r="I341" s="697"/>
      <c r="J341" s="697"/>
      <c r="K341" s="697"/>
      <c r="L341" s="697"/>
      <c r="M341" s="698"/>
      <c r="N341" s="698"/>
    </row>
    <row r="342" spans="1:14" s="504" customFormat="1" ht="24.95" customHeight="1" x14ac:dyDescent="0.25">
      <c r="A342" s="696"/>
      <c r="B342" s="696"/>
      <c r="C342" s="696"/>
      <c r="D342" s="696"/>
      <c r="E342" s="696"/>
      <c r="F342" s="696"/>
      <c r="G342" s="697"/>
      <c r="H342" s="697"/>
      <c r="I342" s="697"/>
      <c r="J342" s="697"/>
      <c r="K342" s="697"/>
      <c r="L342" s="697"/>
      <c r="M342" s="698"/>
      <c r="N342" s="698"/>
    </row>
    <row r="343" spans="1:14" s="504" customFormat="1" ht="24.95" customHeight="1" x14ac:dyDescent="0.25">
      <c r="A343" s="696"/>
      <c r="B343" s="696"/>
      <c r="C343" s="696"/>
      <c r="D343" s="696"/>
      <c r="E343" s="696"/>
      <c r="F343" s="696"/>
      <c r="G343" s="697"/>
      <c r="H343" s="697"/>
      <c r="I343" s="697"/>
      <c r="J343" s="697"/>
      <c r="K343" s="697"/>
      <c r="L343" s="697"/>
      <c r="M343" s="698"/>
      <c r="N343" s="698"/>
    </row>
    <row r="344" spans="1:14" s="504" customFormat="1" ht="24.95" customHeight="1" x14ac:dyDescent="0.25">
      <c r="A344" s="696"/>
      <c r="B344" s="696"/>
      <c r="C344" s="696"/>
      <c r="D344" s="696"/>
      <c r="E344" s="696"/>
      <c r="F344" s="696"/>
      <c r="G344" s="697"/>
      <c r="H344" s="697"/>
      <c r="I344" s="697"/>
      <c r="J344" s="697"/>
      <c r="K344" s="697"/>
      <c r="L344" s="697"/>
      <c r="M344" s="698"/>
      <c r="N344" s="698"/>
    </row>
    <row r="345" spans="1:14" ht="24.95" customHeight="1" x14ac:dyDescent="0.2"/>
    <row r="346" spans="1:14" s="508" customFormat="1" ht="50.1" customHeight="1" x14ac:dyDescent="0.45">
      <c r="A346" s="713" t="s">
        <v>575</v>
      </c>
      <c r="B346" s="713"/>
      <c r="C346" s="713"/>
      <c r="D346" s="713"/>
      <c r="E346" s="713"/>
      <c r="F346" s="713"/>
      <c r="G346" s="713"/>
      <c r="H346" s="713"/>
      <c r="I346" s="713"/>
      <c r="J346" s="713"/>
      <c r="K346" s="713"/>
      <c r="L346" s="713"/>
      <c r="M346" s="713"/>
      <c r="N346" s="713"/>
    </row>
    <row r="347" spans="1:14" ht="20.100000000000001" customHeight="1" x14ac:dyDescent="0.35">
      <c r="A347" s="391"/>
      <c r="B347" s="391"/>
      <c r="C347" s="391"/>
      <c r="D347" s="391"/>
      <c r="E347" s="391"/>
      <c r="F347" s="391"/>
      <c r="G347" s="391"/>
      <c r="H347" s="391"/>
      <c r="I347" s="391"/>
      <c r="J347" s="391"/>
      <c r="K347" s="391"/>
      <c r="L347" s="391"/>
      <c r="M347" s="391"/>
      <c r="N347" s="391"/>
    </row>
    <row r="348" spans="1:14" ht="24.95" customHeight="1" x14ac:dyDescent="0.25">
      <c r="A348" s="715" t="s">
        <v>641</v>
      </c>
      <c r="B348" s="715"/>
      <c r="C348" s="715"/>
      <c r="D348" s="715"/>
      <c r="E348" s="715"/>
      <c r="F348" s="715"/>
      <c r="G348" s="504"/>
      <c r="H348" s="504"/>
      <c r="I348" s="504"/>
      <c r="J348" s="504"/>
      <c r="K348" s="504"/>
      <c r="L348" s="504"/>
      <c r="M348" s="714" t="s">
        <v>177</v>
      </c>
      <c r="N348" s="714"/>
    </row>
    <row r="349" spans="1:14" ht="20.100000000000001" customHeight="1" x14ac:dyDescent="0.35">
      <c r="A349" s="391"/>
      <c r="B349" s="391"/>
      <c r="C349" s="391"/>
      <c r="D349" s="391"/>
      <c r="E349" s="391"/>
      <c r="F349" s="391"/>
      <c r="G349" s="391"/>
      <c r="H349" s="391"/>
      <c r="I349" s="391"/>
      <c r="J349" s="391"/>
      <c r="K349" s="391"/>
      <c r="L349" s="391"/>
      <c r="M349" s="391"/>
      <c r="N349" s="391"/>
    </row>
    <row r="350" spans="1:14" s="504" customFormat="1" ht="24.95" customHeight="1" x14ac:dyDescent="0.25">
      <c r="A350" s="715" t="s">
        <v>604</v>
      </c>
      <c r="B350" s="715"/>
      <c r="C350" s="715"/>
      <c r="D350" s="715"/>
      <c r="E350" s="715"/>
      <c r="F350" s="715"/>
      <c r="M350" s="714" t="s">
        <v>177</v>
      </c>
      <c r="N350" s="714"/>
    </row>
    <row r="351" spans="1:14" ht="20.100000000000001" customHeight="1" x14ac:dyDescent="0.2">
      <c r="M351" s="392"/>
      <c r="N351" s="392"/>
    </row>
    <row r="352" spans="1:14" s="504" customFormat="1" ht="24.95" customHeight="1" x14ac:dyDescent="0.25">
      <c r="A352" s="715" t="s">
        <v>605</v>
      </c>
      <c r="B352" s="715"/>
      <c r="C352" s="715"/>
      <c r="D352" s="715"/>
      <c r="E352" s="715"/>
      <c r="F352" s="715"/>
      <c r="G352" s="715"/>
      <c r="H352" s="715"/>
      <c r="I352" s="715"/>
      <c r="J352" s="715"/>
      <c r="K352" s="715"/>
      <c r="M352" s="714" t="s">
        <v>630</v>
      </c>
      <c r="N352" s="714"/>
    </row>
    <row r="353" spans="1:14" ht="20.100000000000001" customHeight="1" x14ac:dyDescent="0.2">
      <c r="M353" s="392"/>
      <c r="N353" s="392"/>
    </row>
    <row r="354" spans="1:14" ht="20.100000000000001" customHeight="1" x14ac:dyDescent="0.25">
      <c r="A354" s="715" t="s">
        <v>639</v>
      </c>
      <c r="B354" s="715"/>
      <c r="C354" s="715"/>
      <c r="D354" s="715"/>
      <c r="E354" s="715"/>
      <c r="F354" s="715"/>
      <c r="G354" s="715"/>
      <c r="H354" s="715"/>
      <c r="I354" s="715"/>
      <c r="J354" s="715"/>
      <c r="K354" s="715"/>
      <c r="L354" s="504"/>
      <c r="M354" s="714" t="s">
        <v>631</v>
      </c>
      <c r="N354" s="714"/>
    </row>
    <row r="355" spans="1:14" ht="20.100000000000001" customHeight="1" x14ac:dyDescent="0.2">
      <c r="M355" s="392"/>
      <c r="N355" s="392"/>
    </row>
    <row r="356" spans="1:14" ht="20.100000000000001" customHeight="1" x14ac:dyDescent="0.25">
      <c r="A356" s="715" t="s">
        <v>606</v>
      </c>
      <c r="B356" s="715"/>
      <c r="C356" s="715"/>
      <c r="D356" s="715"/>
      <c r="E356" s="715"/>
      <c r="F356" s="715"/>
      <c r="G356" s="504"/>
      <c r="H356" s="504"/>
      <c r="I356" s="504"/>
      <c r="J356" s="504"/>
      <c r="K356" s="504"/>
      <c r="L356" s="504"/>
      <c r="M356" s="714" t="s">
        <v>632</v>
      </c>
      <c r="N356" s="714"/>
    </row>
    <row r="357" spans="1:14" ht="20.100000000000001" customHeight="1" x14ac:dyDescent="0.2">
      <c r="M357" s="392"/>
      <c r="N357" s="392"/>
    </row>
    <row r="358" spans="1:14" s="504" customFormat="1" ht="24.95" customHeight="1" x14ac:dyDescent="0.25">
      <c r="A358" s="715" t="s">
        <v>642</v>
      </c>
      <c r="B358" s="715"/>
      <c r="C358" s="715"/>
      <c r="D358" s="715"/>
      <c r="E358" s="715"/>
      <c r="F358" s="715"/>
      <c r="G358" s="715"/>
      <c r="H358" s="715"/>
      <c r="I358" s="715"/>
      <c r="J358" s="715"/>
      <c r="K358" s="715"/>
      <c r="L358" s="715"/>
      <c r="M358" s="714" t="s">
        <v>633</v>
      </c>
      <c r="N358" s="714"/>
    </row>
    <row r="359" spans="1:14" s="504" customFormat="1" ht="24.95" customHeight="1" x14ac:dyDescent="0.25">
      <c r="A359" s="696"/>
      <c r="B359" s="696"/>
      <c r="C359" s="696"/>
      <c r="D359" s="696"/>
      <c r="E359" s="696"/>
      <c r="F359" s="696"/>
      <c r="G359" s="697"/>
      <c r="H359" s="697"/>
      <c r="I359" s="697"/>
      <c r="J359" s="697"/>
      <c r="K359" s="697"/>
      <c r="L359" s="697"/>
      <c r="M359" s="698"/>
      <c r="N359" s="698"/>
    </row>
    <row r="360" spans="1:14" s="504" customFormat="1" ht="24.95" customHeight="1" x14ac:dyDescent="0.25">
      <c r="A360" s="715" t="s">
        <v>576</v>
      </c>
      <c r="B360" s="715"/>
      <c r="C360" s="715"/>
      <c r="D360" s="715"/>
      <c r="E360" s="715"/>
      <c r="F360" s="715"/>
      <c r="G360" s="715"/>
      <c r="H360" s="715"/>
      <c r="I360" s="715"/>
      <c r="J360" s="715"/>
      <c r="K360" s="715"/>
      <c r="M360" s="714" t="s">
        <v>592</v>
      </c>
      <c r="N360" s="714"/>
    </row>
    <row r="361" spans="1:14" ht="20.100000000000001" customHeight="1" x14ac:dyDescent="0.25">
      <c r="A361" s="666" t="s">
        <v>585</v>
      </c>
      <c r="B361" s="390"/>
      <c r="C361" s="393"/>
      <c r="M361" s="711" t="s">
        <v>592</v>
      </c>
      <c r="N361" s="711"/>
    </row>
    <row r="362" spans="1:14" ht="20.100000000000001" customHeight="1" x14ac:dyDescent="0.25">
      <c r="A362" s="666" t="s">
        <v>580</v>
      </c>
      <c r="B362" s="666"/>
      <c r="C362" s="666"/>
      <c r="M362" s="711" t="s">
        <v>592</v>
      </c>
      <c r="N362" s="711"/>
    </row>
    <row r="363" spans="1:14" ht="20.100000000000001" customHeight="1" x14ac:dyDescent="0.25">
      <c r="A363" s="666" t="s">
        <v>581</v>
      </c>
      <c r="B363" s="666"/>
      <c r="C363" s="666"/>
      <c r="M363" s="711" t="s">
        <v>593</v>
      </c>
      <c r="N363" s="711"/>
    </row>
    <row r="364" spans="1:14" ht="20.100000000000001" customHeight="1" x14ac:dyDescent="0.25">
      <c r="A364" s="666" t="s">
        <v>579</v>
      </c>
      <c r="B364" s="666"/>
      <c r="C364" s="666"/>
      <c r="M364" s="718" t="s">
        <v>593</v>
      </c>
      <c r="N364" s="718"/>
    </row>
    <row r="365" spans="1:14" ht="20.100000000000001" customHeight="1" x14ac:dyDescent="0.25">
      <c r="A365" s="666" t="s">
        <v>643</v>
      </c>
      <c r="B365" s="666"/>
      <c r="C365" s="666"/>
      <c r="M365" s="718" t="s">
        <v>594</v>
      </c>
      <c r="N365" s="718"/>
    </row>
    <row r="366" spans="1:14" ht="20.100000000000001" customHeight="1" x14ac:dyDescent="0.25">
      <c r="A366" s="705"/>
      <c r="B366" s="705"/>
      <c r="C366" s="705"/>
      <c r="M366" s="703"/>
      <c r="N366" s="703"/>
    </row>
    <row r="367" spans="1:14" s="504" customFormat="1" ht="24.95" customHeight="1" x14ac:dyDescent="0.25">
      <c r="A367" s="715" t="s">
        <v>644</v>
      </c>
      <c r="B367" s="715"/>
      <c r="C367" s="715"/>
      <c r="D367" s="715"/>
      <c r="E367" s="715"/>
      <c r="F367" s="715"/>
      <c r="G367" s="715"/>
      <c r="H367" s="715"/>
      <c r="I367" s="715"/>
      <c r="J367" s="715"/>
      <c r="K367" s="715"/>
      <c r="M367" s="714" t="s">
        <v>594</v>
      </c>
      <c r="N367" s="714"/>
    </row>
    <row r="368" spans="1:14" ht="20.100000000000001" customHeight="1" x14ac:dyDescent="0.25">
      <c r="A368" s="683"/>
      <c r="B368" s="390"/>
      <c r="C368" s="393"/>
      <c r="M368" s="711"/>
      <c r="N368" s="711"/>
    </row>
    <row r="369" spans="1:14" s="504" customFormat="1" ht="24.95" customHeight="1" x14ac:dyDescent="0.25">
      <c r="A369" s="715" t="s">
        <v>608</v>
      </c>
      <c r="B369" s="715"/>
      <c r="C369" s="715"/>
      <c r="D369" s="715"/>
      <c r="E369" s="715"/>
      <c r="F369" s="715"/>
      <c r="G369" s="715"/>
      <c r="H369" s="715"/>
      <c r="I369" s="715"/>
      <c r="J369" s="715"/>
      <c r="K369" s="715"/>
      <c r="M369" s="714" t="s">
        <v>634</v>
      </c>
      <c r="N369" s="714"/>
    </row>
    <row r="370" spans="1:14" ht="19.5" customHeight="1" x14ac:dyDescent="0.25">
      <c r="A370" s="683"/>
      <c r="B370" s="390"/>
      <c r="C370" s="393"/>
      <c r="M370" s="711"/>
      <c r="N370" s="711"/>
    </row>
    <row r="371" spans="1:14" ht="19.5" customHeight="1" x14ac:dyDescent="0.25">
      <c r="A371" s="705"/>
      <c r="B371" s="390"/>
      <c r="C371" s="393"/>
      <c r="M371" s="704"/>
      <c r="N371" s="704"/>
    </row>
    <row r="372" spans="1:14" s="508" customFormat="1" ht="50.1" customHeight="1" x14ac:dyDescent="0.45">
      <c r="A372" s="713" t="s">
        <v>582</v>
      </c>
      <c r="B372" s="713"/>
      <c r="C372" s="713"/>
      <c r="D372" s="713"/>
      <c r="E372" s="713"/>
      <c r="F372" s="713"/>
      <c r="G372" s="713"/>
      <c r="H372" s="713"/>
      <c r="I372" s="713"/>
      <c r="J372" s="713"/>
      <c r="K372" s="713"/>
      <c r="L372" s="713"/>
      <c r="M372" s="713"/>
      <c r="N372" s="713"/>
    </row>
    <row r="373" spans="1:14" ht="20.100000000000001" customHeight="1" x14ac:dyDescent="0.35">
      <c r="A373" s="391"/>
      <c r="B373" s="391"/>
      <c r="C373" s="391"/>
      <c r="D373" s="391"/>
      <c r="E373" s="391"/>
      <c r="F373" s="391"/>
      <c r="G373" s="391"/>
      <c r="H373" s="391"/>
      <c r="I373" s="391"/>
      <c r="J373" s="391"/>
      <c r="K373" s="391"/>
      <c r="L373" s="391"/>
      <c r="M373" s="391"/>
      <c r="N373" s="391"/>
    </row>
    <row r="374" spans="1:14" s="504" customFormat="1" ht="24.95" customHeight="1" x14ac:dyDescent="0.25">
      <c r="A374" s="715" t="s">
        <v>583</v>
      </c>
      <c r="B374" s="715"/>
      <c r="C374" s="715"/>
      <c r="D374" s="715"/>
      <c r="E374" s="715"/>
      <c r="F374" s="715"/>
      <c r="M374" s="714" t="s">
        <v>635</v>
      </c>
      <c r="N374" s="714"/>
    </row>
    <row r="375" spans="1:14" ht="20.100000000000001" customHeight="1" x14ac:dyDescent="0.2">
      <c r="M375" s="392"/>
      <c r="N375" s="392"/>
    </row>
    <row r="376" spans="1:14" s="504" customFormat="1" ht="24.95" customHeight="1" x14ac:dyDescent="0.25">
      <c r="A376" s="715" t="s">
        <v>584</v>
      </c>
      <c r="B376" s="715"/>
      <c r="C376" s="715"/>
      <c r="D376" s="715"/>
      <c r="E376" s="715"/>
      <c r="F376" s="715"/>
      <c r="M376" s="714" t="s">
        <v>635</v>
      </c>
      <c r="N376" s="714"/>
    </row>
    <row r="377" spans="1:14" s="504" customFormat="1" ht="24.95" customHeight="1" x14ac:dyDescent="0.25">
      <c r="A377" s="696"/>
      <c r="B377" s="696"/>
      <c r="C377" s="696"/>
      <c r="D377" s="696"/>
      <c r="E377" s="696"/>
      <c r="F377" s="696"/>
      <c r="G377" s="697"/>
      <c r="H377" s="697"/>
      <c r="I377" s="697"/>
      <c r="J377" s="697"/>
      <c r="K377" s="697"/>
      <c r="L377" s="697"/>
      <c r="M377" s="698"/>
      <c r="N377" s="698"/>
    </row>
    <row r="378" spans="1:14" ht="20.100000000000001" customHeight="1" x14ac:dyDescent="0.2">
      <c r="M378" s="392"/>
      <c r="N378" s="392"/>
    </row>
    <row r="379" spans="1:14" s="508" customFormat="1" ht="50.1" customHeight="1" x14ac:dyDescent="0.45">
      <c r="A379" s="713" t="s">
        <v>577</v>
      </c>
      <c r="B379" s="713"/>
      <c r="C379" s="713"/>
      <c r="D379" s="713"/>
      <c r="E379" s="713"/>
      <c r="F379" s="713"/>
      <c r="G379" s="713"/>
      <c r="H379" s="713"/>
      <c r="I379" s="713"/>
      <c r="J379" s="713"/>
      <c r="K379" s="713"/>
      <c r="L379" s="713"/>
      <c r="M379" s="713"/>
      <c r="N379" s="713"/>
    </row>
    <row r="380" spans="1:14" s="382" customFormat="1" ht="20.100000000000001" customHeight="1" x14ac:dyDescent="0.4">
      <c r="A380" s="394"/>
      <c r="B380" s="394"/>
      <c r="C380" s="394"/>
      <c r="D380" s="394"/>
      <c r="E380" s="394"/>
      <c r="F380" s="394"/>
      <c r="G380" s="394"/>
      <c r="H380" s="394"/>
      <c r="I380" s="394"/>
      <c r="J380" s="394"/>
      <c r="K380" s="394"/>
      <c r="L380" s="394"/>
      <c r="M380" s="394"/>
      <c r="N380" s="394"/>
    </row>
    <row r="381" spans="1:14" s="504" customFormat="1" ht="24.95" customHeight="1" x14ac:dyDescent="0.25">
      <c r="A381" s="715" t="s">
        <v>485</v>
      </c>
      <c r="B381" s="715"/>
      <c r="C381" s="715"/>
      <c r="D381" s="715"/>
      <c r="E381" s="715"/>
      <c r="F381" s="715"/>
      <c r="M381" s="714" t="s">
        <v>636</v>
      </c>
      <c r="N381" s="714"/>
    </row>
    <row r="382" spans="1:14" ht="24.95" customHeight="1" x14ac:dyDescent="0.2">
      <c r="J382" s="382"/>
      <c r="K382" s="382"/>
      <c r="L382" s="382"/>
      <c r="M382" s="10"/>
      <c r="N382" s="10"/>
    </row>
    <row r="383" spans="1:14" s="504" customFormat="1" ht="24.95" customHeight="1" x14ac:dyDescent="0.25">
      <c r="A383" s="715" t="s">
        <v>486</v>
      </c>
      <c r="B383" s="715"/>
      <c r="C383" s="715"/>
      <c r="D383" s="715"/>
      <c r="E383" s="715"/>
      <c r="F383" s="715"/>
      <c r="M383" s="714" t="s">
        <v>637</v>
      </c>
      <c r="N383" s="714"/>
    </row>
    <row r="384" spans="1:14" ht="24.95" customHeight="1" x14ac:dyDescent="0.25">
      <c r="A384" s="389" t="s">
        <v>478</v>
      </c>
      <c r="B384" s="390"/>
      <c r="C384" s="393"/>
      <c r="M384" s="711" t="s">
        <v>637</v>
      </c>
      <c r="N384" s="711"/>
    </row>
    <row r="385" spans="1:14" ht="24.95" customHeight="1" x14ac:dyDescent="0.25">
      <c r="A385" s="389" t="s">
        <v>479</v>
      </c>
      <c r="B385" s="387"/>
      <c r="C385" s="393"/>
      <c r="M385" s="711" t="s">
        <v>638</v>
      </c>
      <c r="N385" s="711"/>
    </row>
    <row r="386" spans="1:14" ht="24.95" customHeight="1" x14ac:dyDescent="0.25">
      <c r="A386" s="389"/>
      <c r="B386" s="390"/>
      <c r="C386" s="393"/>
      <c r="M386" s="726"/>
      <c r="N386" s="726"/>
    </row>
    <row r="387" spans="1:14" s="504" customFormat="1" ht="24.95" customHeight="1" x14ac:dyDescent="0.25">
      <c r="A387" s="715" t="s">
        <v>484</v>
      </c>
      <c r="B387" s="715"/>
      <c r="C387" s="715"/>
      <c r="D387" s="715"/>
      <c r="E387" s="715"/>
      <c r="F387" s="715"/>
      <c r="M387" s="714" t="s">
        <v>638</v>
      </c>
      <c r="N387" s="714"/>
    </row>
    <row r="388" spans="1:14" s="504" customFormat="1" ht="24.95" customHeight="1" x14ac:dyDescent="0.25">
      <c r="A388" s="696"/>
      <c r="B388" s="696"/>
      <c r="C388" s="696"/>
      <c r="D388" s="696"/>
      <c r="E388" s="696"/>
      <c r="F388" s="696"/>
      <c r="G388" s="697"/>
      <c r="H388" s="697"/>
      <c r="I388" s="697"/>
      <c r="J388" s="697"/>
      <c r="K388" s="697"/>
      <c r="L388" s="697"/>
      <c r="M388" s="698"/>
      <c r="N388" s="698"/>
    </row>
    <row r="389" spans="1:14" s="504" customFormat="1" ht="24.95" customHeight="1" x14ac:dyDescent="0.25">
      <c r="A389" s="696"/>
      <c r="B389" s="696"/>
      <c r="C389" s="696"/>
      <c r="D389" s="696"/>
      <c r="E389" s="696"/>
      <c r="F389" s="696"/>
      <c r="G389" s="697"/>
      <c r="H389" s="697"/>
      <c r="I389" s="697"/>
      <c r="J389" s="697"/>
      <c r="K389" s="697"/>
      <c r="L389" s="697"/>
      <c r="M389" s="698"/>
      <c r="N389" s="698"/>
    </row>
    <row r="390" spans="1:14" s="504" customFormat="1" ht="24.95" customHeight="1" x14ac:dyDescent="0.25">
      <c r="A390" s="696"/>
      <c r="B390" s="696"/>
      <c r="C390" s="696"/>
      <c r="D390" s="696"/>
      <c r="E390" s="696"/>
      <c r="F390" s="696"/>
      <c r="G390" s="697"/>
      <c r="H390" s="697"/>
      <c r="I390" s="697"/>
      <c r="J390" s="697"/>
      <c r="K390" s="697"/>
      <c r="L390" s="697"/>
      <c r="M390" s="698"/>
      <c r="N390" s="698"/>
    </row>
    <row r="391" spans="1:14" s="504" customFormat="1" ht="24.95" customHeight="1" x14ac:dyDescent="0.25">
      <c r="A391" s="696"/>
      <c r="B391" s="696"/>
      <c r="C391" s="696"/>
      <c r="D391" s="696"/>
      <c r="E391" s="696"/>
      <c r="F391" s="696"/>
      <c r="G391" s="697"/>
      <c r="H391" s="697"/>
      <c r="I391" s="697"/>
      <c r="J391" s="697"/>
      <c r="K391" s="697"/>
      <c r="L391" s="697"/>
      <c r="M391" s="698"/>
      <c r="N391" s="698"/>
    </row>
    <row r="392" spans="1:14" s="504" customFormat="1" ht="24.95" customHeight="1" x14ac:dyDescent="0.25">
      <c r="A392" s="696"/>
      <c r="B392" s="696"/>
      <c r="C392" s="696"/>
      <c r="D392" s="696"/>
      <c r="E392" s="696"/>
      <c r="F392" s="696"/>
      <c r="G392" s="697"/>
      <c r="H392" s="697"/>
      <c r="I392" s="697"/>
      <c r="J392" s="697"/>
      <c r="K392" s="697"/>
      <c r="L392" s="697"/>
      <c r="M392" s="698"/>
      <c r="N392" s="698"/>
    </row>
    <row r="393" spans="1:14" s="504" customFormat="1" ht="24.95" customHeight="1" x14ac:dyDescent="0.25">
      <c r="A393" s="696"/>
      <c r="B393" s="696"/>
      <c r="C393" s="696"/>
      <c r="D393" s="696"/>
      <c r="E393" s="696"/>
      <c r="F393" s="696"/>
      <c r="G393" s="697"/>
      <c r="H393" s="697"/>
      <c r="I393" s="697"/>
      <c r="J393" s="697"/>
      <c r="K393" s="697"/>
      <c r="L393" s="697"/>
      <c r="M393" s="698"/>
      <c r="N393" s="698"/>
    </row>
    <row r="394" spans="1:14" s="504" customFormat="1" ht="24.95" customHeight="1" x14ac:dyDescent="0.25">
      <c r="A394" s="696"/>
      <c r="B394" s="696"/>
      <c r="C394" s="696"/>
      <c r="D394" s="696"/>
      <c r="E394" s="696"/>
      <c r="F394" s="696"/>
      <c r="G394" s="697"/>
      <c r="H394" s="697"/>
      <c r="I394" s="697"/>
      <c r="J394" s="697"/>
      <c r="K394" s="697"/>
      <c r="L394" s="697"/>
      <c r="M394" s="698"/>
      <c r="N394" s="698"/>
    </row>
    <row r="395" spans="1:14" s="504" customFormat="1" ht="24.95" customHeight="1" x14ac:dyDescent="0.25">
      <c r="A395" s="696"/>
      <c r="B395" s="696"/>
      <c r="C395" s="696"/>
      <c r="D395" s="696"/>
      <c r="E395" s="696"/>
      <c r="F395" s="696"/>
      <c r="G395" s="697"/>
      <c r="H395" s="697"/>
      <c r="I395" s="697"/>
      <c r="J395" s="697"/>
      <c r="K395" s="697"/>
      <c r="L395" s="697"/>
      <c r="M395" s="698"/>
      <c r="N395" s="698"/>
    </row>
    <row r="396" spans="1:14" s="504" customFormat="1" ht="24.95" customHeight="1" x14ac:dyDescent="0.25">
      <c r="A396" s="696"/>
      <c r="B396" s="696"/>
      <c r="C396" s="696"/>
      <c r="D396" s="696"/>
      <c r="E396" s="696"/>
      <c r="F396" s="696"/>
      <c r="G396" s="697"/>
      <c r="H396" s="697"/>
      <c r="I396" s="697"/>
      <c r="J396" s="697"/>
      <c r="K396" s="697"/>
      <c r="L396" s="697"/>
      <c r="M396" s="698"/>
      <c r="N396" s="698"/>
    </row>
    <row r="397" spans="1:14" s="504" customFormat="1" ht="24.95" customHeight="1" x14ac:dyDescent="0.25">
      <c r="A397" s="696"/>
      <c r="B397" s="696"/>
      <c r="C397" s="696"/>
      <c r="D397" s="696"/>
      <c r="E397" s="696"/>
      <c r="F397" s="696"/>
      <c r="G397" s="697"/>
      <c r="H397" s="697"/>
      <c r="I397" s="697"/>
      <c r="J397" s="697"/>
      <c r="K397" s="697"/>
      <c r="L397" s="697"/>
      <c r="M397" s="698"/>
      <c r="N397" s="698"/>
    </row>
    <row r="398" spans="1:14" s="504" customFormat="1" ht="24.95" customHeight="1" x14ac:dyDescent="0.25">
      <c r="A398" s="696"/>
      <c r="B398" s="696"/>
      <c r="C398" s="696"/>
      <c r="D398" s="696"/>
      <c r="E398" s="696"/>
      <c r="F398" s="696"/>
      <c r="G398" s="697"/>
      <c r="H398" s="697"/>
      <c r="I398" s="697"/>
      <c r="J398" s="697"/>
      <c r="K398" s="697"/>
      <c r="L398" s="697"/>
      <c r="M398" s="698"/>
      <c r="N398" s="698"/>
    </row>
    <row r="399" spans="1:14" s="504" customFormat="1" ht="24.95" customHeight="1" x14ac:dyDescent="0.25">
      <c r="A399" s="696"/>
      <c r="B399" s="696"/>
      <c r="C399" s="696"/>
      <c r="D399" s="696"/>
      <c r="E399" s="696"/>
      <c r="F399" s="696"/>
      <c r="G399" s="697"/>
      <c r="H399" s="697"/>
      <c r="I399" s="697"/>
      <c r="J399" s="697"/>
      <c r="K399" s="697"/>
      <c r="L399" s="697"/>
      <c r="M399" s="698"/>
      <c r="N399" s="698"/>
    </row>
    <row r="400" spans="1:14" s="504" customFormat="1" ht="24.95" customHeight="1" x14ac:dyDescent="0.25">
      <c r="A400" s="696"/>
      <c r="B400" s="696"/>
      <c r="C400" s="696"/>
      <c r="D400" s="696"/>
      <c r="E400" s="696"/>
      <c r="F400" s="696"/>
      <c r="G400" s="697"/>
      <c r="H400" s="697"/>
      <c r="I400" s="697"/>
      <c r="J400" s="697"/>
      <c r="K400" s="697"/>
      <c r="L400" s="697"/>
      <c r="M400" s="698"/>
      <c r="N400" s="698"/>
    </row>
    <row r="401" spans="1:14" s="504" customFormat="1" ht="24.95" customHeight="1" x14ac:dyDescent="0.25">
      <c r="A401" s="696"/>
      <c r="B401" s="696"/>
      <c r="C401" s="696"/>
      <c r="D401" s="696"/>
      <c r="E401" s="696"/>
      <c r="F401" s="696"/>
      <c r="G401" s="697"/>
      <c r="H401" s="697"/>
      <c r="I401" s="697"/>
      <c r="J401" s="697"/>
      <c r="K401" s="697"/>
      <c r="L401" s="697"/>
      <c r="M401" s="698"/>
      <c r="N401" s="698"/>
    </row>
    <row r="402" spans="1:14" s="504" customFormat="1" ht="24.95" customHeight="1" x14ac:dyDescent="0.25">
      <c r="A402" s="696"/>
      <c r="B402" s="696"/>
      <c r="C402" s="696"/>
      <c r="D402" s="696"/>
      <c r="E402" s="696"/>
      <c r="F402" s="696"/>
      <c r="G402" s="697"/>
      <c r="H402" s="697"/>
      <c r="I402" s="697"/>
      <c r="J402" s="697"/>
      <c r="K402" s="697"/>
      <c r="L402" s="697"/>
      <c r="M402" s="698"/>
      <c r="N402" s="698"/>
    </row>
    <row r="403" spans="1:14" s="504" customFormat="1" ht="24.95" customHeight="1" x14ac:dyDescent="0.25">
      <c r="A403" s="696"/>
      <c r="B403" s="696"/>
      <c r="C403" s="696"/>
      <c r="D403" s="696"/>
      <c r="E403" s="696"/>
      <c r="F403" s="696"/>
      <c r="G403" s="697"/>
      <c r="H403" s="697"/>
      <c r="I403" s="697"/>
      <c r="J403" s="697"/>
      <c r="K403" s="697"/>
      <c r="L403" s="697"/>
      <c r="M403" s="698"/>
      <c r="N403" s="698"/>
    </row>
    <row r="404" spans="1:14" s="504" customFormat="1" ht="24.95" customHeight="1" x14ac:dyDescent="0.25">
      <c r="A404" s="696"/>
      <c r="B404" s="696"/>
      <c r="C404" s="696"/>
      <c r="D404" s="696"/>
      <c r="E404" s="696"/>
      <c r="F404" s="696"/>
      <c r="G404" s="697"/>
      <c r="H404" s="697"/>
      <c r="I404" s="697"/>
      <c r="J404" s="697"/>
      <c r="K404" s="697"/>
      <c r="L404" s="697"/>
      <c r="M404" s="698"/>
      <c r="N404" s="698"/>
    </row>
    <row r="405" spans="1:14" s="504" customFormat="1" ht="24.95" customHeight="1" x14ac:dyDescent="0.25">
      <c r="A405" s="696"/>
      <c r="B405" s="696"/>
      <c r="C405" s="696"/>
      <c r="D405" s="696"/>
      <c r="E405" s="696"/>
      <c r="F405" s="696"/>
      <c r="G405" s="697"/>
      <c r="H405" s="697"/>
      <c r="I405" s="697"/>
      <c r="J405" s="697"/>
      <c r="K405" s="697"/>
      <c r="L405" s="697"/>
      <c r="M405" s="698"/>
      <c r="N405" s="698"/>
    </row>
    <row r="406" spans="1:14" s="504" customFormat="1" ht="24.95" customHeight="1" x14ac:dyDescent="0.25">
      <c r="A406" s="696"/>
      <c r="B406" s="696"/>
      <c r="C406" s="696"/>
      <c r="D406" s="696"/>
      <c r="E406" s="696"/>
      <c r="F406" s="696"/>
      <c r="G406" s="697"/>
      <c r="H406" s="697"/>
      <c r="I406" s="697"/>
      <c r="J406" s="697"/>
      <c r="K406" s="697"/>
      <c r="L406" s="697"/>
      <c r="M406" s="698"/>
      <c r="N406" s="698"/>
    </row>
    <row r="407" spans="1:14" s="504" customFormat="1" ht="24.95" customHeight="1" x14ac:dyDescent="0.25">
      <c r="A407" s="696"/>
      <c r="B407" s="696"/>
      <c r="C407" s="696"/>
      <c r="D407" s="696"/>
      <c r="E407" s="696"/>
      <c r="F407" s="696"/>
      <c r="G407" s="697"/>
      <c r="H407" s="697"/>
      <c r="I407" s="697"/>
      <c r="J407" s="697"/>
      <c r="K407" s="697"/>
      <c r="L407" s="697"/>
      <c r="M407" s="698"/>
      <c r="N407" s="698"/>
    </row>
    <row r="408" spans="1:14" s="504" customFormat="1" ht="24.95" customHeight="1" x14ac:dyDescent="0.25">
      <c r="A408" s="696"/>
      <c r="B408" s="696"/>
      <c r="C408" s="696"/>
      <c r="D408" s="696"/>
      <c r="E408" s="696"/>
      <c r="F408" s="696"/>
      <c r="G408" s="697"/>
      <c r="H408" s="697"/>
      <c r="I408" s="697"/>
      <c r="J408" s="697"/>
      <c r="K408" s="697"/>
      <c r="L408" s="697"/>
      <c r="M408" s="698"/>
      <c r="N408" s="698"/>
    </row>
    <row r="409" spans="1:14" s="504" customFormat="1" ht="24.95" customHeight="1" x14ac:dyDescent="0.25">
      <c r="A409" s="696"/>
      <c r="B409" s="696"/>
      <c r="C409" s="696"/>
      <c r="D409" s="696"/>
      <c r="E409" s="696"/>
      <c r="F409" s="696"/>
      <c r="G409" s="697"/>
      <c r="H409" s="697"/>
      <c r="I409" s="697"/>
      <c r="J409" s="697"/>
      <c r="K409" s="697"/>
      <c r="L409" s="697"/>
      <c r="M409" s="698"/>
      <c r="N409" s="698"/>
    </row>
    <row r="410" spans="1:14" s="504" customFormat="1" ht="24.95" customHeight="1" x14ac:dyDescent="0.25">
      <c r="A410" s="696"/>
      <c r="B410" s="696"/>
      <c r="C410" s="696"/>
      <c r="D410" s="696"/>
      <c r="E410" s="696"/>
      <c r="F410" s="696"/>
      <c r="G410" s="697"/>
      <c r="H410" s="697"/>
      <c r="I410" s="697"/>
      <c r="J410" s="697"/>
      <c r="K410" s="697"/>
      <c r="L410" s="697"/>
      <c r="M410" s="698"/>
      <c r="N410" s="698"/>
    </row>
    <row r="411" spans="1:14" s="504" customFormat="1" ht="24.95" customHeight="1" x14ac:dyDescent="0.25">
      <c r="A411" s="696"/>
      <c r="B411" s="696"/>
      <c r="C411" s="696"/>
      <c r="D411" s="696"/>
      <c r="E411" s="696"/>
      <c r="F411" s="696"/>
      <c r="G411" s="697"/>
      <c r="H411" s="697"/>
      <c r="I411" s="697"/>
      <c r="J411" s="697"/>
      <c r="K411" s="697"/>
      <c r="L411" s="697"/>
      <c r="M411" s="698"/>
      <c r="N411" s="698"/>
    </row>
    <row r="412" spans="1:14" s="504" customFormat="1" ht="24.95" customHeight="1" x14ac:dyDescent="0.25">
      <c r="A412" s="696"/>
      <c r="B412" s="696"/>
      <c r="C412" s="696"/>
      <c r="D412" s="696"/>
      <c r="E412" s="696"/>
      <c r="F412" s="696"/>
      <c r="G412" s="697"/>
      <c r="H412" s="697"/>
      <c r="I412" s="697"/>
      <c r="J412" s="697"/>
      <c r="K412" s="697"/>
      <c r="L412" s="697"/>
      <c r="M412" s="698"/>
      <c r="N412" s="698"/>
    </row>
    <row r="413" spans="1:14" s="504" customFormat="1" ht="24.95" customHeight="1" x14ac:dyDescent="0.25">
      <c r="A413" s="696"/>
      <c r="B413" s="696"/>
      <c r="C413" s="696"/>
      <c r="D413" s="696"/>
      <c r="E413" s="696"/>
      <c r="F413" s="696"/>
      <c r="G413" s="697"/>
      <c r="H413" s="697"/>
      <c r="I413" s="697"/>
      <c r="J413" s="697"/>
      <c r="K413" s="697"/>
      <c r="L413" s="697"/>
      <c r="M413" s="698"/>
      <c r="N413" s="698"/>
    </row>
    <row r="414" spans="1:14" s="504" customFormat="1" ht="24.95" customHeight="1" x14ac:dyDescent="0.25">
      <c r="A414" s="696"/>
      <c r="B414" s="696"/>
      <c r="C414" s="696"/>
      <c r="D414" s="696"/>
      <c r="E414" s="696"/>
      <c r="F414" s="696"/>
      <c r="G414" s="697"/>
      <c r="H414" s="697"/>
      <c r="I414" s="697"/>
      <c r="J414" s="697"/>
      <c r="K414" s="697"/>
      <c r="L414" s="697"/>
      <c r="M414" s="698"/>
      <c r="N414" s="698"/>
    </row>
    <row r="415" spans="1:14" s="504" customFormat="1" ht="24.95" customHeight="1" x14ac:dyDescent="0.25">
      <c r="A415" s="696"/>
      <c r="B415" s="696"/>
      <c r="C415" s="696"/>
      <c r="D415" s="696"/>
      <c r="E415" s="696"/>
      <c r="F415" s="696"/>
      <c r="G415" s="697"/>
      <c r="H415" s="697"/>
      <c r="I415" s="697"/>
      <c r="J415" s="697"/>
      <c r="K415" s="697"/>
      <c r="L415" s="697"/>
      <c r="M415" s="698"/>
      <c r="N415" s="698"/>
    </row>
    <row r="416" spans="1:14" s="504" customFormat="1" ht="24.95" customHeight="1" x14ac:dyDescent="0.25">
      <c r="A416" s="696"/>
      <c r="B416" s="696"/>
      <c r="C416" s="696"/>
      <c r="D416" s="696"/>
      <c r="E416" s="696"/>
      <c r="F416" s="696"/>
      <c r="G416" s="697"/>
      <c r="H416" s="697"/>
      <c r="I416" s="697"/>
      <c r="J416" s="697"/>
      <c r="K416" s="697"/>
      <c r="L416" s="697"/>
      <c r="M416" s="698"/>
      <c r="N416" s="698"/>
    </row>
    <row r="417" spans="1:14" ht="50.1" customHeight="1" x14ac:dyDescent="0.2">
      <c r="A417" s="713" t="s">
        <v>41</v>
      </c>
      <c r="B417" s="713"/>
      <c r="C417" s="713"/>
      <c r="D417" s="713"/>
      <c r="E417" s="713"/>
      <c r="F417" s="713"/>
      <c r="G417" s="713"/>
      <c r="H417" s="713"/>
      <c r="I417" s="713"/>
      <c r="J417" s="713"/>
      <c r="K417" s="713"/>
      <c r="L417" s="713"/>
      <c r="M417" s="713"/>
      <c r="N417" s="713"/>
    </row>
    <row r="418" spans="1:14" ht="24.95" customHeight="1" x14ac:dyDescent="0.2"/>
    <row r="419" spans="1:14" ht="39.950000000000003" customHeight="1" x14ac:dyDescent="0.2">
      <c r="A419" s="713" t="s">
        <v>495</v>
      </c>
      <c r="B419" s="713"/>
      <c r="C419" s="713"/>
      <c r="D419" s="713"/>
      <c r="E419" s="713"/>
      <c r="F419" s="713"/>
      <c r="G419" s="713"/>
      <c r="H419" s="713"/>
      <c r="I419" s="713"/>
      <c r="J419" s="713"/>
      <c r="K419" s="713"/>
      <c r="L419" s="713"/>
      <c r="M419" s="713"/>
      <c r="N419" s="713"/>
    </row>
    <row r="420" spans="1:14" ht="20.100000000000001" customHeight="1" x14ac:dyDescent="0.2"/>
    <row r="421" spans="1:14" ht="24.95" customHeight="1" x14ac:dyDescent="0.4">
      <c r="A421" s="724" t="s">
        <v>610</v>
      </c>
      <c r="B421" s="724"/>
      <c r="C421" s="724"/>
      <c r="D421" s="724"/>
      <c r="E421" s="724"/>
      <c r="F421" s="724"/>
      <c r="G421" s="724"/>
      <c r="H421" s="724"/>
      <c r="I421" s="724"/>
      <c r="J421" s="724"/>
      <c r="K421" s="724"/>
      <c r="L421" s="724"/>
      <c r="M421" s="724"/>
      <c r="N421" s="724"/>
    </row>
    <row r="422" spans="1:14" ht="24.95" customHeight="1" x14ac:dyDescent="0.2"/>
    <row r="423" spans="1:14" ht="24.95" customHeight="1" x14ac:dyDescent="0.2">
      <c r="E423" s="549" t="s">
        <v>29</v>
      </c>
      <c r="F423" s="549"/>
      <c r="G423" s="550"/>
      <c r="H423" s="735">
        <f>'M.V. CyL'!C9</f>
        <v>2541087</v>
      </c>
      <c r="I423" s="735"/>
    </row>
    <row r="424" spans="1:14" ht="24.95" customHeight="1" x14ac:dyDescent="0.2">
      <c r="E424" s="551" t="s">
        <v>30</v>
      </c>
      <c r="F424" s="551"/>
      <c r="G424" s="552"/>
      <c r="H424" s="736">
        <f>'M.V. CyL'!C10</f>
        <v>383473</v>
      </c>
      <c r="I424" s="736"/>
    </row>
    <row r="425" spans="1:14" ht="24.95" customHeight="1" x14ac:dyDescent="0.2">
      <c r="E425" s="553" t="s">
        <v>0</v>
      </c>
      <c r="F425" s="553"/>
      <c r="G425" s="554"/>
      <c r="H425" s="795">
        <f>SUM(H423:I424)</f>
        <v>2924560</v>
      </c>
      <c r="I425" s="795"/>
    </row>
    <row r="426" spans="1:14" ht="24.95" customHeight="1" x14ac:dyDescent="0.2">
      <c r="E426" s="551" t="s">
        <v>34</v>
      </c>
      <c r="F426" s="551"/>
      <c r="G426" s="552"/>
      <c r="H426" s="735">
        <f>'M.V. CyL'!C12</f>
        <v>4701962</v>
      </c>
      <c r="I426" s="735"/>
    </row>
    <row r="427" spans="1:14" ht="24.95" customHeight="1" x14ac:dyDescent="0.2">
      <c r="E427" s="551" t="s">
        <v>35</v>
      </c>
      <c r="F427" s="551"/>
      <c r="G427" s="552"/>
      <c r="H427" s="736">
        <f>'M.V. CyL'!C13</f>
        <v>623493</v>
      </c>
      <c r="I427" s="736"/>
    </row>
    <row r="428" spans="1:14" ht="24.95" customHeight="1" x14ac:dyDescent="0.2">
      <c r="E428" s="553" t="s">
        <v>1</v>
      </c>
      <c r="F428" s="553"/>
      <c r="G428" s="554"/>
      <c r="H428" s="795">
        <f>SUM(H426:I427)</f>
        <v>5325455</v>
      </c>
      <c r="I428" s="795"/>
    </row>
    <row r="429" spans="1:14" ht="24.95" customHeight="1" x14ac:dyDescent="0.2">
      <c r="E429" s="553" t="s">
        <v>2</v>
      </c>
      <c r="F429" s="553"/>
      <c r="G429" s="554"/>
      <c r="H429" s="553"/>
      <c r="I429" s="555">
        <f>'M.V. CyL'!C14</f>
        <v>0.15999115468503655</v>
      </c>
    </row>
    <row r="430" spans="1:14" ht="24.95" customHeight="1" x14ac:dyDescent="0.2">
      <c r="E430" s="556" t="s">
        <v>3</v>
      </c>
      <c r="F430" s="556"/>
      <c r="G430" s="557"/>
      <c r="H430" s="556"/>
      <c r="I430" s="558">
        <f>'M.V. CyL'!C15</f>
        <v>1.8209422955931833</v>
      </c>
    </row>
    <row r="431" spans="1:14" ht="24.95" customHeight="1" x14ac:dyDescent="0.2">
      <c r="E431" s="549" t="s">
        <v>60</v>
      </c>
      <c r="F431" s="549"/>
      <c r="G431" s="550"/>
      <c r="H431" s="549"/>
      <c r="I431" s="570">
        <f>'M.V. CyL'!C16</f>
        <v>1.8503742689644236</v>
      </c>
    </row>
    <row r="432" spans="1:14" ht="24.95" customHeight="1" x14ac:dyDescent="0.2">
      <c r="E432" s="559" t="s">
        <v>61</v>
      </c>
      <c r="F432" s="559"/>
      <c r="G432" s="560"/>
      <c r="H432" s="559"/>
      <c r="I432" s="569">
        <f>'M.V. CyL'!C17</f>
        <v>1.6259110810930626</v>
      </c>
    </row>
    <row r="433" spans="1:10" ht="24.95" customHeight="1" x14ac:dyDescent="0.25">
      <c r="A433" s="396"/>
      <c r="B433" s="396"/>
      <c r="C433" s="372"/>
      <c r="D433" s="372"/>
      <c r="E433" s="3"/>
      <c r="G433" s="395"/>
      <c r="H433" s="395"/>
      <c r="I433" s="395"/>
    </row>
    <row r="434" spans="1:10" ht="24.95" customHeight="1" x14ac:dyDescent="0.25">
      <c r="C434" s="372"/>
      <c r="D434" s="372"/>
      <c r="E434" s="372"/>
      <c r="F434" s="372"/>
      <c r="G434" s="372"/>
      <c r="H434" s="372"/>
      <c r="I434" s="372"/>
      <c r="J434" s="372"/>
    </row>
    <row r="435" spans="1:10" ht="24.95" customHeight="1" x14ac:dyDescent="0.2">
      <c r="C435" s="2"/>
      <c r="D435" s="2"/>
      <c r="E435" s="1"/>
    </row>
    <row r="436" spans="1:10" ht="24.95" customHeight="1" x14ac:dyDescent="0.25">
      <c r="A436" s="397"/>
      <c r="B436" s="397"/>
      <c r="C436" s="397"/>
      <c r="D436" s="397"/>
      <c r="E436" s="397"/>
      <c r="F436" s="397"/>
      <c r="G436" s="397"/>
      <c r="H436" s="397"/>
      <c r="I436" s="397"/>
      <c r="J436" s="397"/>
    </row>
    <row r="437" spans="1:10" ht="24.95" customHeight="1" x14ac:dyDescent="0.2">
      <c r="C437" s="2"/>
      <c r="D437" s="2"/>
      <c r="E437" s="1"/>
    </row>
    <row r="438" spans="1:10" ht="24.95" customHeight="1" x14ac:dyDescent="0.2">
      <c r="C438" s="2"/>
      <c r="D438" s="2"/>
      <c r="E438" s="1"/>
    </row>
    <row r="439" spans="1:10" ht="24.95" customHeight="1" x14ac:dyDescent="0.2">
      <c r="C439" s="2"/>
      <c r="D439" s="2"/>
      <c r="E439" s="1"/>
    </row>
    <row r="440" spans="1:10" ht="24.95" customHeight="1" x14ac:dyDescent="0.2">
      <c r="C440" s="2"/>
      <c r="D440" s="2"/>
      <c r="E440" s="1"/>
    </row>
    <row r="441" spans="1:10" ht="24.95" customHeight="1" x14ac:dyDescent="0.2">
      <c r="C441" s="2"/>
      <c r="D441" s="2"/>
      <c r="E441" s="1"/>
    </row>
    <row r="442" spans="1:10" ht="24.95" customHeight="1" x14ac:dyDescent="0.2">
      <c r="C442" s="2"/>
      <c r="D442" s="2"/>
      <c r="E442" s="1"/>
    </row>
    <row r="443" spans="1:10" ht="24.95" customHeight="1" x14ac:dyDescent="0.2">
      <c r="C443" s="2"/>
      <c r="D443" s="2"/>
      <c r="E443" s="1"/>
    </row>
    <row r="444" spans="1:10" ht="24.95" customHeight="1" x14ac:dyDescent="0.2">
      <c r="C444" s="2"/>
      <c r="D444" s="2"/>
      <c r="E444" s="1"/>
    </row>
    <row r="445" spans="1:10" ht="24.95" customHeight="1" x14ac:dyDescent="0.2">
      <c r="C445" s="2"/>
      <c r="D445" s="2"/>
      <c r="E445" s="1"/>
    </row>
    <row r="446" spans="1:10" ht="24.95" customHeight="1" x14ac:dyDescent="0.2">
      <c r="C446" s="2"/>
      <c r="D446" s="2"/>
      <c r="E446" s="1"/>
    </row>
    <row r="447" spans="1:10" ht="24.95" customHeight="1" x14ac:dyDescent="0.2">
      <c r="C447" s="2"/>
      <c r="D447" s="2"/>
      <c r="E447" s="1"/>
    </row>
    <row r="448" spans="1:10" ht="24.95" customHeight="1" x14ac:dyDescent="0.2">
      <c r="C448" s="2"/>
      <c r="D448" s="2"/>
      <c r="E448" s="1"/>
    </row>
    <row r="449" spans="3:5" ht="24.95" customHeight="1" x14ac:dyDescent="0.2">
      <c r="C449" s="2"/>
      <c r="D449" s="2"/>
      <c r="E449" s="1"/>
    </row>
    <row r="450" spans="3:5" ht="24.95" customHeight="1" x14ac:dyDescent="0.2">
      <c r="C450" s="2"/>
      <c r="D450" s="2"/>
      <c r="E450" s="1"/>
    </row>
    <row r="451" spans="3:5" ht="24.95" customHeight="1" x14ac:dyDescent="0.2">
      <c r="C451" s="2"/>
      <c r="D451" s="2"/>
      <c r="E451" s="1"/>
    </row>
    <row r="452" spans="3:5" ht="24.95" customHeight="1" x14ac:dyDescent="0.2">
      <c r="C452" s="2"/>
      <c r="D452" s="2"/>
      <c r="E452" s="1"/>
    </row>
    <row r="453" spans="3:5" ht="24.95" customHeight="1" x14ac:dyDescent="0.2">
      <c r="C453" s="2"/>
      <c r="D453" s="2"/>
      <c r="E453" s="1"/>
    </row>
    <row r="454" spans="3:5" ht="24.95" customHeight="1" x14ac:dyDescent="0.2">
      <c r="C454" s="2"/>
      <c r="D454" s="2"/>
      <c r="E454" s="1"/>
    </row>
    <row r="455" spans="3:5" ht="24.95" customHeight="1" x14ac:dyDescent="0.2">
      <c r="C455" s="2"/>
      <c r="D455" s="2"/>
      <c r="E455" s="1"/>
    </row>
    <row r="456" spans="3:5" ht="24.95" customHeight="1" x14ac:dyDescent="0.2">
      <c r="C456" s="2"/>
      <c r="D456" s="2"/>
      <c r="E456" s="1"/>
    </row>
    <row r="457" spans="3:5" ht="24.95" customHeight="1" x14ac:dyDescent="0.2">
      <c r="C457" s="2"/>
      <c r="D457" s="2"/>
      <c r="E457" s="1"/>
    </row>
    <row r="458" spans="3:5" ht="24.95" customHeight="1" x14ac:dyDescent="0.2">
      <c r="C458" s="2"/>
      <c r="D458" s="2"/>
      <c r="E458" s="1"/>
    </row>
    <row r="459" spans="3:5" ht="24.95" customHeight="1" x14ac:dyDescent="0.2">
      <c r="C459" s="2"/>
      <c r="D459" s="2"/>
      <c r="E459" s="1"/>
    </row>
    <row r="460" spans="3:5" ht="24.95" customHeight="1" x14ac:dyDescent="0.2">
      <c r="C460" s="2"/>
      <c r="D460" s="2"/>
      <c r="E460" s="1"/>
    </row>
    <row r="461" spans="3:5" ht="24.95" customHeight="1" x14ac:dyDescent="0.2">
      <c r="C461" s="2"/>
      <c r="D461" s="2"/>
      <c r="E461" s="1"/>
    </row>
    <row r="462" spans="3:5" ht="24.95" customHeight="1" x14ac:dyDescent="0.2">
      <c r="C462" s="2"/>
      <c r="D462" s="2"/>
      <c r="E462" s="1"/>
    </row>
    <row r="463" spans="3:5" ht="24.95" customHeight="1" x14ac:dyDescent="0.2">
      <c r="C463" s="2"/>
      <c r="D463" s="2"/>
      <c r="E463" s="1"/>
    </row>
    <row r="464" spans="3:5" ht="24.95" customHeight="1" x14ac:dyDescent="0.2">
      <c r="C464" s="2"/>
      <c r="D464" s="2"/>
      <c r="E464" s="1"/>
    </row>
    <row r="465" spans="3:5" ht="24.95" customHeight="1" x14ac:dyDescent="0.2">
      <c r="C465" s="2"/>
      <c r="D465" s="2"/>
      <c r="E465" s="1"/>
    </row>
    <row r="466" spans="3:5" ht="24.95" customHeight="1" x14ac:dyDescent="0.2">
      <c r="C466" s="2"/>
      <c r="D466" s="2"/>
      <c r="E466" s="1"/>
    </row>
    <row r="467" spans="3:5" ht="24.95" customHeight="1" x14ac:dyDescent="0.2">
      <c r="C467" s="2"/>
      <c r="D467" s="2"/>
      <c r="E467" s="1"/>
    </row>
    <row r="468" spans="3:5" ht="24.95" customHeight="1" x14ac:dyDescent="0.2">
      <c r="C468" s="2"/>
      <c r="D468" s="2"/>
      <c r="E468" s="1"/>
    </row>
    <row r="469" spans="3:5" ht="24.95" customHeight="1" x14ac:dyDescent="0.2">
      <c r="C469" s="2"/>
      <c r="D469" s="2"/>
      <c r="E469" s="1"/>
    </row>
    <row r="470" spans="3:5" ht="24.95" customHeight="1" x14ac:dyDescent="0.2">
      <c r="C470" s="2"/>
      <c r="D470" s="2"/>
      <c r="E470" s="1"/>
    </row>
    <row r="471" spans="3:5" ht="24.95" customHeight="1" x14ac:dyDescent="0.2">
      <c r="C471" s="2"/>
      <c r="D471" s="2"/>
      <c r="E471" s="1"/>
    </row>
    <row r="472" spans="3:5" ht="24.95" customHeight="1" x14ac:dyDescent="0.2">
      <c r="C472" s="2"/>
      <c r="D472" s="2"/>
      <c r="E472" s="1"/>
    </row>
    <row r="473" spans="3:5" ht="24.95" customHeight="1" x14ac:dyDescent="0.2">
      <c r="C473" s="2"/>
      <c r="D473" s="2"/>
      <c r="E473" s="1"/>
    </row>
    <row r="474" spans="3:5" ht="24.95" customHeight="1" x14ac:dyDescent="0.2">
      <c r="C474" s="2"/>
      <c r="D474" s="2"/>
      <c r="E474" s="1"/>
    </row>
    <row r="475" spans="3:5" ht="24.95" customHeight="1" x14ac:dyDescent="0.2">
      <c r="C475" s="2"/>
      <c r="D475" s="2"/>
      <c r="E475" s="1"/>
    </row>
    <row r="476" spans="3:5" ht="24.95" customHeight="1" x14ac:dyDescent="0.2">
      <c r="C476" s="2"/>
      <c r="D476" s="2"/>
      <c r="E476" s="1"/>
    </row>
    <row r="477" spans="3:5" ht="24.95" customHeight="1" x14ac:dyDescent="0.2">
      <c r="C477" s="2"/>
      <c r="D477" s="2"/>
      <c r="E477" s="1"/>
    </row>
    <row r="478" spans="3:5" ht="24.95" customHeight="1" x14ac:dyDescent="0.2">
      <c r="C478" s="2"/>
      <c r="D478" s="2"/>
      <c r="E478" s="1"/>
    </row>
    <row r="479" spans="3:5" ht="24.95" customHeight="1" x14ac:dyDescent="0.2">
      <c r="C479" s="2"/>
      <c r="D479" s="2"/>
      <c r="E479" s="1"/>
    </row>
    <row r="480" spans="3:5" ht="24.95" customHeight="1" x14ac:dyDescent="0.2">
      <c r="C480" s="2"/>
      <c r="D480" s="2"/>
      <c r="E480" s="1"/>
    </row>
    <row r="481" spans="1:14" ht="24.95" customHeight="1" x14ac:dyDescent="0.2">
      <c r="C481" s="2"/>
      <c r="D481" s="2"/>
      <c r="E481" s="1"/>
    </row>
    <row r="482" spans="1:14" ht="24.95" customHeight="1" x14ac:dyDescent="0.2">
      <c r="C482" s="2"/>
      <c r="D482" s="2"/>
      <c r="E482" s="1"/>
    </row>
    <row r="483" spans="1:14" ht="24.95" customHeight="1" x14ac:dyDescent="0.2">
      <c r="C483" s="2"/>
      <c r="D483" s="2"/>
      <c r="E483" s="1"/>
    </row>
    <row r="484" spans="1:14" ht="24.95" customHeight="1" x14ac:dyDescent="0.2">
      <c r="C484" s="2"/>
      <c r="D484" s="2"/>
      <c r="E484" s="1"/>
    </row>
    <row r="485" spans="1:14" ht="24.95" customHeight="1" x14ac:dyDescent="0.2">
      <c r="C485" s="2"/>
      <c r="D485" s="2"/>
      <c r="E485" s="1"/>
      <c r="N485" s="4">
        <v>1</v>
      </c>
    </row>
    <row r="486" spans="1:14" s="509" customFormat="1" ht="50.1" customHeight="1" x14ac:dyDescent="0.2">
      <c r="A486" s="713" t="s">
        <v>496</v>
      </c>
      <c r="B486" s="713"/>
      <c r="C486" s="713"/>
      <c r="D486" s="713"/>
      <c r="E486" s="713"/>
      <c r="F486" s="713"/>
      <c r="G486" s="713"/>
      <c r="H486" s="713"/>
      <c r="I486" s="713"/>
      <c r="J486" s="713"/>
      <c r="K486" s="713"/>
      <c r="L486" s="713"/>
      <c r="M486" s="713"/>
      <c r="N486" s="713"/>
    </row>
    <row r="487" spans="1:14" ht="24.95" customHeight="1" x14ac:dyDescent="0.4">
      <c r="A487" s="398"/>
      <c r="B487" s="399"/>
      <c r="C487" s="399"/>
      <c r="D487" s="399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</row>
    <row r="488" spans="1:14" ht="30" customHeight="1" x14ac:dyDescent="0.4">
      <c r="A488" s="723" t="s">
        <v>5</v>
      </c>
      <c r="B488" s="723"/>
      <c r="C488" s="723"/>
      <c r="D488" s="723"/>
      <c r="E488" s="723"/>
      <c r="F488" s="723"/>
      <c r="G488" s="723"/>
      <c r="H488" s="723"/>
      <c r="I488" s="723"/>
      <c r="J488" s="723"/>
      <c r="K488" s="723"/>
      <c r="L488" s="723"/>
      <c r="M488" s="723"/>
      <c r="N488" s="723"/>
    </row>
    <row r="489" spans="1:14" ht="24.95" customHeight="1" x14ac:dyDescent="0.3">
      <c r="A489" s="400"/>
      <c r="B489" s="400"/>
      <c r="C489" s="400"/>
      <c r="D489" s="400"/>
      <c r="E489" s="400"/>
      <c r="F489" s="400"/>
      <c r="G489" s="400"/>
      <c r="H489" s="400"/>
      <c r="I489" s="400"/>
      <c r="J489" s="400"/>
      <c r="K489" s="400"/>
      <c r="L489" s="400"/>
      <c r="M489" s="400"/>
      <c r="N489" s="400"/>
    </row>
    <row r="490" spans="1:14" ht="24.95" customHeight="1" x14ac:dyDescent="0.2">
      <c r="A490" s="549" t="s">
        <v>29</v>
      </c>
      <c r="B490" s="549"/>
      <c r="C490" s="550"/>
      <c r="D490" s="561">
        <f>'M.V. CyL'!C23</f>
        <v>322622</v>
      </c>
      <c r="E490" s="401"/>
    </row>
    <row r="491" spans="1:14" ht="24.95" customHeight="1" x14ac:dyDescent="0.2">
      <c r="A491" s="551" t="s">
        <v>30</v>
      </c>
      <c r="B491" s="551"/>
      <c r="C491" s="552"/>
      <c r="D491" s="565">
        <f>'M.V. CyL'!C24</f>
        <v>18206</v>
      </c>
      <c r="E491" s="401"/>
    </row>
    <row r="492" spans="1:14" ht="24.95" customHeight="1" x14ac:dyDescent="0.25">
      <c r="A492" s="553" t="s">
        <v>0</v>
      </c>
      <c r="B492" s="553"/>
      <c r="C492" s="554"/>
      <c r="D492" s="563">
        <f>SUM(D490:D491)</f>
        <v>340828</v>
      </c>
      <c r="E492" s="402"/>
    </row>
    <row r="493" spans="1:14" ht="24.95" customHeight="1" x14ac:dyDescent="0.2">
      <c r="A493" s="551" t="s">
        <v>34</v>
      </c>
      <c r="B493" s="551"/>
      <c r="C493" s="552"/>
      <c r="D493" s="561">
        <f>'M.V. CyL'!C26</f>
        <v>594149</v>
      </c>
      <c r="E493" s="401"/>
    </row>
    <row r="494" spans="1:14" ht="24.95" customHeight="1" x14ac:dyDescent="0.2">
      <c r="A494" s="551" t="s">
        <v>35</v>
      </c>
      <c r="B494" s="551"/>
      <c r="C494" s="552"/>
      <c r="D494" s="565">
        <f>'M.V. CyL'!C27</f>
        <v>38986</v>
      </c>
      <c r="E494" s="401"/>
    </row>
    <row r="495" spans="1:14" ht="24.95" customHeight="1" x14ac:dyDescent="0.25">
      <c r="A495" s="553" t="s">
        <v>1</v>
      </c>
      <c r="B495" s="553"/>
      <c r="C495" s="554"/>
      <c r="D495" s="563">
        <f>SUM(D493:D494)</f>
        <v>633135</v>
      </c>
      <c r="E495" s="402"/>
    </row>
    <row r="496" spans="1:14" ht="24.95" customHeight="1" x14ac:dyDescent="0.25">
      <c r="A496" s="553" t="s">
        <v>2</v>
      </c>
      <c r="B496" s="553"/>
      <c r="C496" s="554"/>
      <c r="D496" s="571">
        <f>'M.V. CyL'!$C$28</f>
        <v>0.1251564514299757</v>
      </c>
      <c r="E496" s="403"/>
    </row>
    <row r="497" spans="1:14" ht="24.95" customHeight="1" x14ac:dyDescent="0.25">
      <c r="A497" s="556" t="s">
        <v>3</v>
      </c>
      <c r="B497" s="556"/>
      <c r="C497" s="557"/>
      <c r="D497" s="566">
        <f>D495/D492</f>
        <v>1.8576378701280412</v>
      </c>
      <c r="E497" s="404"/>
    </row>
    <row r="498" spans="1:14" ht="24.95" customHeight="1" x14ac:dyDescent="0.2">
      <c r="A498" s="549" t="s">
        <v>60</v>
      </c>
      <c r="B498" s="549"/>
      <c r="C498" s="550"/>
      <c r="D498" s="567">
        <f>D493/D490</f>
        <v>1.8416258035719821</v>
      </c>
      <c r="E498" s="6"/>
    </row>
    <row r="499" spans="1:14" ht="24.95" customHeight="1" x14ac:dyDescent="0.2">
      <c r="A499" s="559" t="s">
        <v>61</v>
      </c>
      <c r="B499" s="559"/>
      <c r="C499" s="560"/>
      <c r="D499" s="568">
        <f>D494/D491</f>
        <v>2.1413819619905525</v>
      </c>
      <c r="E499" s="6"/>
    </row>
    <row r="500" spans="1:14" ht="24.95" customHeight="1" x14ac:dyDescent="0.2">
      <c r="A500" s="405"/>
      <c r="B500" s="405"/>
      <c r="C500" s="405"/>
      <c r="D500" s="5"/>
      <c r="E500" s="6"/>
    </row>
    <row r="501" spans="1:14" ht="24.95" customHeight="1" x14ac:dyDescent="0.2"/>
    <row r="502" spans="1:14" ht="24.95" customHeight="1" x14ac:dyDescent="0.2">
      <c r="A502" s="406"/>
      <c r="B502" s="572" t="s">
        <v>46</v>
      </c>
      <c r="C502" s="572" t="s">
        <v>47</v>
      </c>
      <c r="D502" s="572" t="s">
        <v>48</v>
      </c>
      <c r="E502" s="572" t="s">
        <v>49</v>
      </c>
      <c r="F502" s="572" t="s">
        <v>50</v>
      </c>
      <c r="G502" s="572" t="s">
        <v>51</v>
      </c>
      <c r="H502" s="572" t="s">
        <v>52</v>
      </c>
      <c r="I502" s="572" t="s">
        <v>62</v>
      </c>
      <c r="J502" s="572" t="s">
        <v>63</v>
      </c>
      <c r="K502" s="572" t="s">
        <v>55</v>
      </c>
      <c r="L502" s="572" t="s">
        <v>64</v>
      </c>
      <c r="M502" s="572" t="s">
        <v>57</v>
      </c>
      <c r="N502" s="572" t="s">
        <v>13</v>
      </c>
    </row>
    <row r="503" spans="1:14" ht="24.95" customHeight="1" x14ac:dyDescent="0.2">
      <c r="A503" s="573" t="s">
        <v>4</v>
      </c>
      <c r="B503" s="574">
        <f>'M.V. PROV'!C35</f>
        <v>41990</v>
      </c>
      <c r="C503" s="574">
        <f>'M.V. PROV'!D35</f>
        <v>61692</v>
      </c>
      <c r="D503" s="574">
        <f>'M.V. PROV'!E35</f>
        <v>21618</v>
      </c>
      <c r="E503" s="574">
        <f>'M.V. PROV'!F35</f>
        <v>0</v>
      </c>
      <c r="F503" s="574">
        <f>'M.V. PROV'!G35</f>
        <v>834</v>
      </c>
      <c r="G503" s="574">
        <f>'M.V. PROV'!H35</f>
        <v>13034</v>
      </c>
      <c r="H503" s="574">
        <f>'M.V. PROV'!I35</f>
        <v>55578</v>
      </c>
      <c r="I503" s="574">
        <f>'M.V. PROV'!J35</f>
        <v>70237</v>
      </c>
      <c r="J503" s="574">
        <f>'M.V. PROV'!K35</f>
        <v>35202</v>
      </c>
      <c r="K503" s="574">
        <f>'M.V. PROV'!L35</f>
        <v>24543</v>
      </c>
      <c r="L503" s="574">
        <f>'M.V. PROV'!M35</f>
        <v>9436</v>
      </c>
      <c r="M503" s="574">
        <f>'M.V. PROV'!N35</f>
        <v>6664</v>
      </c>
      <c r="N503" s="574">
        <f>SUM(B503:M503)</f>
        <v>340828</v>
      </c>
    </row>
    <row r="504" spans="1:14" ht="24.95" customHeight="1" x14ac:dyDescent="0.2">
      <c r="A504" s="573" t="s">
        <v>39</v>
      </c>
      <c r="B504" s="574">
        <f>'M.V. PROV'!C36</f>
        <v>65467</v>
      </c>
      <c r="C504" s="574">
        <f>'M.V. PROV'!D36</f>
        <v>92768</v>
      </c>
      <c r="D504" s="574">
        <f>'M.V. PROV'!E36</f>
        <v>40622</v>
      </c>
      <c r="E504" s="574">
        <f>'M.V. PROV'!F36</f>
        <v>0</v>
      </c>
      <c r="F504" s="574">
        <f>'M.V. PROV'!G36</f>
        <v>3881</v>
      </c>
      <c r="G504" s="574">
        <f>'M.V. PROV'!H36</f>
        <v>23227</v>
      </c>
      <c r="H504" s="574">
        <f>'M.V. PROV'!I36</f>
        <v>119973</v>
      </c>
      <c r="I504" s="574">
        <f>'M.V. PROV'!J36</f>
        <v>162953</v>
      </c>
      <c r="J504" s="574">
        <f>'M.V. PROV'!K36</f>
        <v>61652</v>
      </c>
      <c r="K504" s="574">
        <f>'M.V. PROV'!L36</f>
        <v>39020</v>
      </c>
      <c r="L504" s="574">
        <f>'M.V. PROV'!M36</f>
        <v>13340</v>
      </c>
      <c r="M504" s="574">
        <f>'M.V. PROV'!N36</f>
        <v>10232</v>
      </c>
      <c r="N504" s="574">
        <f>SUM(B504:M504)</f>
        <v>633135</v>
      </c>
    </row>
    <row r="505" spans="1:14" ht="24.95" customHeight="1" x14ac:dyDescent="0.2">
      <c r="A505" s="573" t="s">
        <v>123</v>
      </c>
      <c r="B505" s="575">
        <f>'M.V. PROV'!C37</f>
        <v>0.1039932902</v>
      </c>
      <c r="C505" s="575">
        <f>'M.V. PROV'!D37</f>
        <v>0.1636816744</v>
      </c>
      <c r="D505" s="575">
        <f>'M.V. PROV'!E37</f>
        <v>7.3985651599999994E-2</v>
      </c>
      <c r="E505" s="575">
        <f>'M.V. PROV'!F37</f>
        <v>0</v>
      </c>
      <c r="F505" s="575">
        <f>'M.V. PROV'!G37</f>
        <v>3.5598781599999997E-2</v>
      </c>
      <c r="G505" s="575">
        <f>'M.V. PROV'!H37</f>
        <v>8.5817348000000002E-2</v>
      </c>
      <c r="H505" s="575">
        <f>'M.V. PROV'!I37</f>
        <v>0.19929619130000001</v>
      </c>
      <c r="I505" s="575">
        <f>'M.V. PROV'!J37</f>
        <v>0.26834068170000003</v>
      </c>
      <c r="J505" s="575">
        <f>'M.V. PROV'!K37</f>
        <v>0.11281823890000001</v>
      </c>
      <c r="K505" s="575">
        <f>'M.V. PROV'!L37</f>
        <v>8.97465821E-2</v>
      </c>
      <c r="L505" s="575">
        <f>'M.V. PROV'!M37</f>
        <v>3.4165811300000001E-2</v>
      </c>
      <c r="M505" s="575">
        <f>'M.V. PROV'!N37</f>
        <v>2.90035812E-2</v>
      </c>
      <c r="N505" s="575">
        <f>D496</f>
        <v>0.1251564514299757</v>
      </c>
    </row>
    <row r="506" spans="1:14" ht="24.95" customHeight="1" x14ac:dyDescent="0.2">
      <c r="A506" s="573" t="s">
        <v>3</v>
      </c>
      <c r="B506" s="576">
        <f>'M.V. PROV'!C38</f>
        <v>1.5591093117409001</v>
      </c>
      <c r="C506" s="576">
        <f>'M.V. PROV'!D38</f>
        <v>1.5037281981456001</v>
      </c>
      <c r="D506" s="576">
        <f>'M.V. PROV'!E38</f>
        <v>1.8790822462762999</v>
      </c>
      <c r="E506" s="576">
        <f>'M.V. PROV'!F38</f>
        <v>0</v>
      </c>
      <c r="F506" s="576">
        <f>'M.V. PROV'!G38</f>
        <v>4.6534772182254001</v>
      </c>
      <c r="G506" s="576">
        <f>'M.V. PROV'!H38</f>
        <v>1.7820316096363</v>
      </c>
      <c r="H506" s="576">
        <f>'M.V. PROV'!I38</f>
        <v>2.1586419086688999</v>
      </c>
      <c r="I506" s="576">
        <f>'M.V. PROV'!J38</f>
        <v>2.3200449905321001</v>
      </c>
      <c r="J506" s="576">
        <f>'M.V. PROV'!K38</f>
        <v>1.7513777626271001</v>
      </c>
      <c r="K506" s="576">
        <f>'M.V. PROV'!L38</f>
        <v>1.5898626899727</v>
      </c>
      <c r="L506" s="576">
        <f>'M.V. PROV'!M38</f>
        <v>1.4137346333192</v>
      </c>
      <c r="M506" s="576">
        <f>'M.V. PROV'!N38</f>
        <v>1.5354141656663001</v>
      </c>
      <c r="N506" s="576">
        <f t="shared" ref="N506" si="0">N504/N503</f>
        <v>1.8576378701280412</v>
      </c>
    </row>
    <row r="507" spans="1:14" s="382" customFormat="1" ht="24.95" customHeight="1" x14ac:dyDescent="0.2">
      <c r="A507" s="407"/>
      <c r="B507" s="408"/>
      <c r="C507" s="408"/>
      <c r="D507" s="408"/>
      <c r="E507" s="408"/>
      <c r="F507" s="408"/>
      <c r="G507" s="408"/>
      <c r="H507" s="408"/>
      <c r="I507" s="408"/>
      <c r="J507" s="408"/>
      <c r="K507" s="408"/>
      <c r="L507" s="408"/>
      <c r="M507" s="408"/>
      <c r="N507" s="409"/>
    </row>
    <row r="508" spans="1:14" ht="24.95" customHeight="1" x14ac:dyDescent="0.2"/>
    <row r="509" spans="1:14" ht="24.95" customHeight="1" x14ac:dyDescent="0.2"/>
    <row r="510" spans="1:14" ht="24.95" customHeight="1" x14ac:dyDescent="0.2"/>
    <row r="511" spans="1:14" ht="24.95" customHeight="1" x14ac:dyDescent="0.2"/>
    <row r="512" spans="1:14" ht="24.95" customHeight="1" x14ac:dyDescent="0.2"/>
    <row r="513" spans="1:14" ht="24.95" customHeight="1" x14ac:dyDescent="0.2"/>
    <row r="514" spans="1:14" ht="24.95" customHeight="1" x14ac:dyDescent="0.2"/>
    <row r="515" spans="1:14" ht="24.95" customHeight="1" x14ac:dyDescent="0.2"/>
    <row r="516" spans="1:14" ht="24.95" customHeight="1" x14ac:dyDescent="0.2"/>
    <row r="517" spans="1:14" ht="24.95" customHeight="1" x14ac:dyDescent="0.2"/>
    <row r="518" spans="1:14" ht="24.95" customHeight="1" x14ac:dyDescent="0.2"/>
    <row r="519" spans="1:14" ht="24.95" customHeight="1" x14ac:dyDescent="0.2"/>
    <row r="520" spans="1:14" ht="24.95" customHeight="1" x14ac:dyDescent="0.2"/>
    <row r="521" spans="1:14" ht="24.95" customHeight="1" x14ac:dyDescent="0.2"/>
    <row r="522" spans="1:14" ht="30" customHeight="1" x14ac:dyDescent="0.4">
      <c r="A522" s="723" t="s">
        <v>6</v>
      </c>
      <c r="B522" s="723"/>
      <c r="C522" s="723"/>
      <c r="D522" s="723"/>
      <c r="E522" s="723"/>
      <c r="F522" s="723"/>
      <c r="G522" s="723"/>
      <c r="H522" s="723"/>
      <c r="I522" s="723"/>
      <c r="J522" s="723"/>
      <c r="K522" s="723"/>
      <c r="L522" s="723"/>
      <c r="M522" s="723"/>
      <c r="N522" s="723"/>
    </row>
    <row r="523" spans="1:14" ht="24.95" customHeight="1" x14ac:dyDescent="0.2"/>
    <row r="524" spans="1:14" ht="24.95" customHeight="1" x14ac:dyDescent="0.2">
      <c r="A524" s="549" t="s">
        <v>29</v>
      </c>
      <c r="B524" s="549"/>
      <c r="C524" s="550"/>
      <c r="D524" s="561">
        <f>'M.V. CyL'!D23</f>
        <v>290236</v>
      </c>
    </row>
    <row r="525" spans="1:14" ht="24.95" customHeight="1" x14ac:dyDescent="0.2">
      <c r="A525" s="551" t="s">
        <v>30</v>
      </c>
      <c r="B525" s="551"/>
      <c r="C525" s="552"/>
      <c r="D525" s="565">
        <f>'M.V. CyL'!D24</f>
        <v>97617</v>
      </c>
    </row>
    <row r="526" spans="1:14" ht="24.95" customHeight="1" x14ac:dyDescent="0.2">
      <c r="A526" s="553" t="s">
        <v>0</v>
      </c>
      <c r="B526" s="553"/>
      <c r="C526" s="554"/>
      <c r="D526" s="563">
        <f>SUM(D524:D525)</f>
        <v>387853</v>
      </c>
    </row>
    <row r="527" spans="1:14" ht="24.95" customHeight="1" x14ac:dyDescent="0.2">
      <c r="A527" s="551" t="s">
        <v>34</v>
      </c>
      <c r="B527" s="551"/>
      <c r="C527" s="552"/>
      <c r="D527" s="561">
        <f>'M.V. CyL'!D26</f>
        <v>515423</v>
      </c>
    </row>
    <row r="528" spans="1:14" ht="24.95" customHeight="1" x14ac:dyDescent="0.2">
      <c r="A528" s="551" t="s">
        <v>35</v>
      </c>
      <c r="B528" s="551"/>
      <c r="C528" s="552"/>
      <c r="D528" s="565">
        <f>'M.V. CyL'!D27</f>
        <v>139404</v>
      </c>
    </row>
    <row r="529" spans="1:14" ht="24.95" customHeight="1" x14ac:dyDescent="0.2">
      <c r="A529" s="553" t="s">
        <v>65</v>
      </c>
      <c r="B529" s="553"/>
      <c r="C529" s="554"/>
      <c r="D529" s="577">
        <f>SUM(D527:D528)</f>
        <v>654827</v>
      </c>
    </row>
    <row r="530" spans="1:14" ht="24.95" customHeight="1" x14ac:dyDescent="0.2">
      <c r="A530" s="553" t="s">
        <v>2</v>
      </c>
      <c r="B530" s="553"/>
      <c r="C530" s="554"/>
      <c r="D530" s="571">
        <f>'M.V. CyL'!D28</f>
        <v>0.12865565569825504</v>
      </c>
    </row>
    <row r="531" spans="1:14" ht="24.95" customHeight="1" x14ac:dyDescent="0.2">
      <c r="A531" s="556" t="s">
        <v>3</v>
      </c>
      <c r="B531" s="556"/>
      <c r="C531" s="557"/>
      <c r="D531" s="566">
        <f>D529/D526</f>
        <v>1.6883381074788644</v>
      </c>
    </row>
    <row r="532" spans="1:14" ht="24.95" customHeight="1" x14ac:dyDescent="0.2">
      <c r="A532" s="549" t="s">
        <v>60</v>
      </c>
      <c r="B532" s="549"/>
      <c r="C532" s="550"/>
      <c r="D532" s="567">
        <f>D527/D524</f>
        <v>1.7758754944252264</v>
      </c>
    </row>
    <row r="533" spans="1:14" ht="24.95" customHeight="1" x14ac:dyDescent="0.2">
      <c r="A533" s="559" t="s">
        <v>61</v>
      </c>
      <c r="B533" s="559"/>
      <c r="C533" s="560"/>
      <c r="D533" s="568">
        <f>D528/D525</f>
        <v>1.4280709302682935</v>
      </c>
    </row>
    <row r="534" spans="1:14" ht="24.95" customHeight="1" x14ac:dyDescent="0.25">
      <c r="A534" s="411"/>
      <c r="B534" s="411"/>
      <c r="C534" s="8"/>
      <c r="D534" s="7"/>
    </row>
    <row r="535" spans="1:14" ht="24.95" customHeight="1" x14ac:dyDescent="0.2"/>
    <row r="536" spans="1:14" ht="24.95" customHeight="1" x14ac:dyDescent="0.2">
      <c r="A536" s="406"/>
      <c r="B536" s="572" t="s">
        <v>46</v>
      </c>
      <c r="C536" s="572" t="s">
        <v>47</v>
      </c>
      <c r="D536" s="572" t="s">
        <v>48</v>
      </c>
      <c r="E536" s="572" t="s">
        <v>49</v>
      </c>
      <c r="F536" s="572" t="s">
        <v>50</v>
      </c>
      <c r="G536" s="572" t="s">
        <v>51</v>
      </c>
      <c r="H536" s="572" t="s">
        <v>52</v>
      </c>
      <c r="I536" s="572" t="s">
        <v>62</v>
      </c>
      <c r="J536" s="572" t="s">
        <v>63</v>
      </c>
      <c r="K536" s="572" t="s">
        <v>55</v>
      </c>
      <c r="L536" s="572" t="s">
        <v>64</v>
      </c>
      <c r="M536" s="572" t="s">
        <v>57</v>
      </c>
      <c r="N536" s="572" t="s">
        <v>13</v>
      </c>
    </row>
    <row r="537" spans="1:14" ht="24.95" customHeight="1" x14ac:dyDescent="0.2">
      <c r="A537" s="573" t="s">
        <v>4</v>
      </c>
      <c r="B537" s="574">
        <f>'M.V. PROV'!C87</f>
        <v>60275</v>
      </c>
      <c r="C537" s="574">
        <f>'M.V. PROV'!D87</f>
        <v>73877</v>
      </c>
      <c r="D537" s="574">
        <f>'M.V. PROV'!E87</f>
        <v>23353</v>
      </c>
      <c r="E537" s="574">
        <f>'M.V. PROV'!F87</f>
        <v>0</v>
      </c>
      <c r="F537" s="574">
        <f>'M.V. PROV'!G87</f>
        <v>2271</v>
      </c>
      <c r="G537" s="574">
        <f>'M.V. PROV'!H87</f>
        <v>12942</v>
      </c>
      <c r="H537" s="574">
        <f>'M.V. PROV'!I87</f>
        <v>63070</v>
      </c>
      <c r="I537" s="574">
        <f>'M.V. PROV'!J87</f>
        <v>67874</v>
      </c>
      <c r="J537" s="574">
        <f>'M.V. PROV'!K87</f>
        <v>41210</v>
      </c>
      <c r="K537" s="574">
        <f>'M.V. PROV'!L87</f>
        <v>26601</v>
      </c>
      <c r="L537" s="574">
        <f>'M.V. PROV'!M87</f>
        <v>8577</v>
      </c>
      <c r="M537" s="574">
        <f>'M.V. PROV'!N87</f>
        <v>7803</v>
      </c>
      <c r="N537" s="574">
        <f>SUM(B537:M537)</f>
        <v>387853</v>
      </c>
    </row>
    <row r="538" spans="1:14" ht="24.95" customHeight="1" x14ac:dyDescent="0.2">
      <c r="A538" s="573" t="s">
        <v>39</v>
      </c>
      <c r="B538" s="574">
        <f>'M.V. PROV'!C88</f>
        <v>97067</v>
      </c>
      <c r="C538" s="574">
        <f>'M.V. PROV'!D88</f>
        <v>112494</v>
      </c>
      <c r="D538" s="574">
        <f>'M.V. PROV'!E88</f>
        <v>34916</v>
      </c>
      <c r="E538" s="574">
        <f>'M.V. PROV'!F88</f>
        <v>0</v>
      </c>
      <c r="F538" s="574">
        <f>'M.V. PROV'!G88</f>
        <v>5821</v>
      </c>
      <c r="G538" s="574">
        <f>'M.V. PROV'!H88</f>
        <v>26424</v>
      </c>
      <c r="H538" s="574">
        <f>'M.V. PROV'!I88</f>
        <v>113568</v>
      </c>
      <c r="I538" s="574">
        <f>'M.V. PROV'!J88</f>
        <v>124062</v>
      </c>
      <c r="J538" s="574">
        <f>'M.V. PROV'!K88</f>
        <v>64332</v>
      </c>
      <c r="K538" s="574">
        <f>'M.V. PROV'!L88</f>
        <v>44561</v>
      </c>
      <c r="L538" s="574">
        <f>'M.V. PROV'!M88</f>
        <v>17845</v>
      </c>
      <c r="M538" s="574">
        <f>'M.V. PROV'!N88</f>
        <v>13737</v>
      </c>
      <c r="N538" s="574">
        <f>SUM(B538:M538)</f>
        <v>654827</v>
      </c>
    </row>
    <row r="539" spans="1:14" ht="24.95" customHeight="1" x14ac:dyDescent="0.2">
      <c r="A539" s="573" t="s">
        <v>123</v>
      </c>
      <c r="B539" s="575">
        <f>'M.V. PROV'!C89</f>
        <v>0.1454185087</v>
      </c>
      <c r="C539" s="575">
        <f>'M.V. PROV'!D89</f>
        <v>0.1889015506</v>
      </c>
      <c r="D539" s="575">
        <f>'M.V. PROV'!E89</f>
        <v>7.4318411200000004E-2</v>
      </c>
      <c r="E539" s="575">
        <f>'M.V. PROV'!F89</f>
        <v>0</v>
      </c>
      <c r="F539" s="575">
        <f>'M.V. PROV'!G89</f>
        <v>4.0146162399999998E-2</v>
      </c>
      <c r="G539" s="575">
        <f>'M.V. PROV'!H89</f>
        <v>6.9678840500000006E-2</v>
      </c>
      <c r="H539" s="575">
        <f>'M.V. PROV'!I89</f>
        <v>0.2012133555</v>
      </c>
      <c r="I539" s="575">
        <f>'M.V. PROV'!J89</f>
        <v>0.212198109</v>
      </c>
      <c r="J539" s="575">
        <f>'M.V. PROV'!K89</f>
        <v>0.1198779957</v>
      </c>
      <c r="K539" s="575">
        <f>'M.V. PROV'!L89</f>
        <v>0.1019060317</v>
      </c>
      <c r="L539" s="575">
        <f>'M.V. PROV'!M89</f>
        <v>4.7731203100000001E-2</v>
      </c>
      <c r="M539" s="575">
        <f>'M.V. PROV'!N89</f>
        <v>4.0901344200000002E-2</v>
      </c>
      <c r="N539" s="575">
        <f>D530</f>
        <v>0.12865565569825504</v>
      </c>
    </row>
    <row r="540" spans="1:14" ht="24.95" customHeight="1" x14ac:dyDescent="0.2">
      <c r="A540" s="573" t="s">
        <v>3</v>
      </c>
      <c r="B540" s="576">
        <f>'M.V. PROV'!C90</f>
        <v>1.6104023226877</v>
      </c>
      <c r="C540" s="576">
        <f>'M.V. PROV'!D90</f>
        <v>1.5227201970843001</v>
      </c>
      <c r="D540" s="576">
        <f>'M.V. PROV'!E90</f>
        <v>1.4951398107310001</v>
      </c>
      <c r="E540" s="576">
        <f>'M.V. PROV'!F90</f>
        <v>0</v>
      </c>
      <c r="F540" s="576">
        <f>'M.V. PROV'!G90</f>
        <v>2.5631880228974002</v>
      </c>
      <c r="G540" s="576">
        <f>'M.V. PROV'!H90</f>
        <v>2.0417246175243</v>
      </c>
      <c r="H540" s="576">
        <f>'M.V. PROV'!I90</f>
        <v>1.8006659267481</v>
      </c>
      <c r="I540" s="576">
        <f>'M.V. PROV'!J90</f>
        <v>1.8278280342988</v>
      </c>
      <c r="J540" s="576">
        <f>'M.V. PROV'!K90</f>
        <v>1.561077408396</v>
      </c>
      <c r="K540" s="576">
        <f>'M.V. PROV'!L90</f>
        <v>1.6751625878726</v>
      </c>
      <c r="L540" s="576">
        <f>'M.V. PROV'!M90</f>
        <v>2.0805642998717002</v>
      </c>
      <c r="M540" s="576">
        <f>'M.V. PROV'!N90</f>
        <v>1.7604767397154999</v>
      </c>
      <c r="N540" s="576">
        <f t="shared" ref="N540" si="1">N538/N537</f>
        <v>1.6883381074788644</v>
      </c>
    </row>
    <row r="541" spans="1:14" s="382" customFormat="1" ht="24.95" customHeight="1" x14ac:dyDescent="0.2">
      <c r="A541" s="407"/>
      <c r="B541" s="408"/>
      <c r="C541" s="408"/>
      <c r="D541" s="408"/>
      <c r="E541" s="408"/>
      <c r="F541" s="408"/>
      <c r="G541" s="408"/>
      <c r="H541" s="408"/>
      <c r="I541" s="408"/>
      <c r="J541" s="408"/>
      <c r="K541" s="408"/>
      <c r="L541" s="408"/>
      <c r="M541" s="408"/>
      <c r="N541" s="412"/>
    </row>
    <row r="542" spans="1:14" ht="24.95" customHeight="1" x14ac:dyDescent="0.2"/>
    <row r="543" spans="1:14" ht="24.95" customHeight="1" x14ac:dyDescent="0.2"/>
    <row r="544" spans="1:14" ht="24.95" customHeight="1" x14ac:dyDescent="0.2"/>
    <row r="545" spans="1:14" ht="24.95" customHeight="1" x14ac:dyDescent="0.2"/>
    <row r="546" spans="1:14" ht="24.95" customHeight="1" x14ac:dyDescent="0.2"/>
    <row r="547" spans="1:14" ht="24.95" customHeight="1" x14ac:dyDescent="0.2"/>
    <row r="548" spans="1:14" ht="24.95" customHeight="1" x14ac:dyDescent="0.2"/>
    <row r="549" spans="1:14" ht="24.95" customHeight="1" x14ac:dyDescent="0.2"/>
    <row r="550" spans="1:14" ht="24.95" customHeight="1" x14ac:dyDescent="0.2"/>
    <row r="551" spans="1:14" ht="24.95" customHeight="1" x14ac:dyDescent="0.2"/>
    <row r="552" spans="1:14" ht="24.95" customHeight="1" x14ac:dyDescent="0.2">
      <c r="N552" s="9"/>
    </row>
    <row r="553" spans="1:14" ht="24.95" customHeight="1" x14ac:dyDescent="0.2">
      <c r="N553" s="9"/>
    </row>
    <row r="554" spans="1:14" ht="24.95" customHeight="1" x14ac:dyDescent="0.2">
      <c r="N554" s="4">
        <v>2</v>
      </c>
    </row>
    <row r="555" spans="1:14" ht="30" customHeight="1" x14ac:dyDescent="0.4">
      <c r="A555" s="723" t="s">
        <v>18</v>
      </c>
      <c r="B555" s="723"/>
      <c r="C555" s="723"/>
      <c r="D555" s="723"/>
      <c r="E555" s="723"/>
      <c r="F555" s="723"/>
      <c r="G555" s="723"/>
      <c r="H555" s="723"/>
      <c r="I555" s="723"/>
      <c r="J555" s="723"/>
      <c r="K555" s="723"/>
      <c r="L555" s="723"/>
      <c r="M555" s="723"/>
      <c r="N555" s="723"/>
    </row>
    <row r="556" spans="1:14" ht="24.95" customHeight="1" x14ac:dyDescent="0.2"/>
    <row r="557" spans="1:14" ht="24.95" customHeight="1" x14ac:dyDescent="0.2">
      <c r="A557" s="549" t="s">
        <v>29</v>
      </c>
      <c r="B557" s="549"/>
      <c r="C557" s="550"/>
      <c r="D557" s="561">
        <f>'M.V. CyL'!E23</f>
        <v>446756</v>
      </c>
    </row>
    <row r="558" spans="1:14" ht="24.95" customHeight="1" x14ac:dyDescent="0.2">
      <c r="A558" s="551" t="s">
        <v>30</v>
      </c>
      <c r="B558" s="551"/>
      <c r="C558" s="552"/>
      <c r="D558" s="565">
        <f>'M.V. CyL'!E24</f>
        <v>43611</v>
      </c>
    </row>
    <row r="559" spans="1:14" ht="24.95" customHeight="1" x14ac:dyDescent="0.2">
      <c r="A559" s="553" t="s">
        <v>0</v>
      </c>
      <c r="B559" s="553"/>
      <c r="C559" s="554"/>
      <c r="D559" s="563">
        <f>SUM(D557:D558)</f>
        <v>490367</v>
      </c>
    </row>
    <row r="560" spans="1:14" ht="24.95" customHeight="1" x14ac:dyDescent="0.2">
      <c r="A560" s="551" t="s">
        <v>34</v>
      </c>
      <c r="B560" s="551"/>
      <c r="C560" s="552"/>
      <c r="D560" s="561">
        <f>'M.V. CyL'!E26</f>
        <v>867887</v>
      </c>
    </row>
    <row r="561" spans="1:14" ht="24.95" customHeight="1" x14ac:dyDescent="0.2">
      <c r="A561" s="551" t="s">
        <v>35</v>
      </c>
      <c r="B561" s="551"/>
      <c r="C561" s="552"/>
      <c r="D561" s="565">
        <f>'M.V. CyL'!E27</f>
        <v>71173</v>
      </c>
    </row>
    <row r="562" spans="1:14" ht="24.95" customHeight="1" x14ac:dyDescent="0.2">
      <c r="A562" s="553" t="s">
        <v>1</v>
      </c>
      <c r="B562" s="553"/>
      <c r="C562" s="554"/>
      <c r="D562" s="577">
        <f>SUM(D560:D561)</f>
        <v>939060</v>
      </c>
    </row>
    <row r="563" spans="1:14" ht="24.95" customHeight="1" x14ac:dyDescent="0.2">
      <c r="A563" s="553" t="s">
        <v>2</v>
      </c>
      <c r="B563" s="553"/>
      <c r="C563" s="554"/>
      <c r="D563" s="571">
        <f>'M.V. CyL'!E28</f>
        <v>0.17806478515890814</v>
      </c>
    </row>
    <row r="564" spans="1:14" ht="24.95" customHeight="1" x14ac:dyDescent="0.2">
      <c r="A564" s="556" t="s">
        <v>3</v>
      </c>
      <c r="B564" s="556"/>
      <c r="C564" s="557"/>
      <c r="D564" s="566">
        <f>D562/D559</f>
        <v>1.9150146726839286</v>
      </c>
    </row>
    <row r="565" spans="1:14" ht="24.95" customHeight="1" x14ac:dyDescent="0.2">
      <c r="A565" s="549" t="s">
        <v>60</v>
      </c>
      <c r="B565" s="549"/>
      <c r="C565" s="550"/>
      <c r="D565" s="567">
        <f>D560/D557</f>
        <v>1.9426420686012051</v>
      </c>
    </row>
    <row r="566" spans="1:14" ht="24.95" customHeight="1" x14ac:dyDescent="0.2">
      <c r="A566" s="559" t="s">
        <v>61</v>
      </c>
      <c r="B566" s="559"/>
      <c r="C566" s="560"/>
      <c r="D566" s="568">
        <f>D561/D558</f>
        <v>1.6319965146408015</v>
      </c>
    </row>
    <row r="567" spans="1:14" ht="24.95" customHeight="1" x14ac:dyDescent="0.25">
      <c r="A567" s="411"/>
      <c r="B567" s="411"/>
      <c r="C567" s="8"/>
      <c r="D567" s="7"/>
    </row>
    <row r="568" spans="1:14" ht="24.95" customHeight="1" x14ac:dyDescent="0.2"/>
    <row r="569" spans="1:14" ht="24.95" customHeight="1" x14ac:dyDescent="0.2">
      <c r="A569" s="406"/>
      <c r="B569" s="572" t="s">
        <v>46</v>
      </c>
      <c r="C569" s="572" t="s">
        <v>47</v>
      </c>
      <c r="D569" s="572" t="s">
        <v>48</v>
      </c>
      <c r="E569" s="572" t="s">
        <v>49</v>
      </c>
      <c r="F569" s="572" t="s">
        <v>50</v>
      </c>
      <c r="G569" s="572" t="s">
        <v>51</v>
      </c>
      <c r="H569" s="572" t="s">
        <v>52</v>
      </c>
      <c r="I569" s="572" t="s">
        <v>62</v>
      </c>
      <c r="J569" s="572" t="s">
        <v>63</v>
      </c>
      <c r="K569" s="572" t="s">
        <v>55</v>
      </c>
      <c r="L569" s="572" t="s">
        <v>64</v>
      </c>
      <c r="M569" s="572" t="s">
        <v>57</v>
      </c>
      <c r="N569" s="572" t="s">
        <v>13</v>
      </c>
    </row>
    <row r="570" spans="1:14" ht="24.95" customHeight="1" x14ac:dyDescent="0.2">
      <c r="A570" s="573" t="s">
        <v>4</v>
      </c>
      <c r="B570" s="574">
        <f>'M.V. PROV'!C141</f>
        <v>64719</v>
      </c>
      <c r="C570" s="574">
        <f>'M.V. PROV'!D141</f>
        <v>79963</v>
      </c>
      <c r="D570" s="574">
        <f>'M.V. PROV'!E141</f>
        <v>47327</v>
      </c>
      <c r="E570" s="574">
        <f>'M.V. PROV'!F141</f>
        <v>0</v>
      </c>
      <c r="F570" s="574">
        <f>'M.V. PROV'!G141</f>
        <v>1842</v>
      </c>
      <c r="G570" s="574">
        <f>'M.V. PROV'!H141</f>
        <v>18215</v>
      </c>
      <c r="H570" s="574">
        <f>'M.V. PROV'!I141</f>
        <v>72288</v>
      </c>
      <c r="I570" s="574">
        <f>'M.V. PROV'!J141</f>
        <v>86783</v>
      </c>
      <c r="J570" s="574">
        <f>'M.V. PROV'!K141</f>
        <v>53888</v>
      </c>
      <c r="K570" s="574">
        <f>'M.V. PROV'!L141</f>
        <v>30962</v>
      </c>
      <c r="L570" s="574">
        <f>'M.V. PROV'!M141</f>
        <v>14840</v>
      </c>
      <c r="M570" s="574">
        <f>'M.V. PROV'!N141</f>
        <v>19540</v>
      </c>
      <c r="N570" s="574">
        <f>SUM(B570:M570)</f>
        <v>490367</v>
      </c>
    </row>
    <row r="571" spans="1:14" ht="24.95" customHeight="1" x14ac:dyDescent="0.2">
      <c r="A571" s="573" t="s">
        <v>39</v>
      </c>
      <c r="B571" s="574">
        <f>'M.V. PROV'!C142</f>
        <v>109137</v>
      </c>
      <c r="C571" s="574">
        <f>'M.V. PROV'!D142</f>
        <v>129877</v>
      </c>
      <c r="D571" s="574">
        <f>'M.V. PROV'!E142</f>
        <v>78694</v>
      </c>
      <c r="E571" s="574">
        <f>'M.V. PROV'!F142</f>
        <v>0</v>
      </c>
      <c r="F571" s="574">
        <f>'M.V. PROV'!G142</f>
        <v>5715</v>
      </c>
      <c r="G571" s="574">
        <f>'M.V. PROV'!H142</f>
        <v>39182</v>
      </c>
      <c r="H571" s="574">
        <f>'M.V. PROV'!I142</f>
        <v>158072</v>
      </c>
      <c r="I571" s="574">
        <f>'M.V. PROV'!J142</f>
        <v>207902</v>
      </c>
      <c r="J571" s="574">
        <f>'M.V. PROV'!K142</f>
        <v>93302</v>
      </c>
      <c r="K571" s="574">
        <f>'M.V. PROV'!L142</f>
        <v>51969</v>
      </c>
      <c r="L571" s="574">
        <f>'M.V. PROV'!M142</f>
        <v>29107</v>
      </c>
      <c r="M571" s="574">
        <f>'M.V. PROV'!N142</f>
        <v>36103</v>
      </c>
      <c r="N571" s="574">
        <f>SUM(B571:M571)</f>
        <v>939060</v>
      </c>
    </row>
    <row r="572" spans="1:14" ht="24.95" customHeight="1" x14ac:dyDescent="0.2">
      <c r="A572" s="573" t="s">
        <v>123</v>
      </c>
      <c r="B572" s="575">
        <f>'M.V. PROV'!C143</f>
        <v>0.14985952860000001</v>
      </c>
      <c r="C572" s="575">
        <f>'M.V. PROV'!D143</f>
        <v>0.1975078176</v>
      </c>
      <c r="D572" s="575">
        <f>'M.V. PROV'!E143</f>
        <v>0.121301399</v>
      </c>
      <c r="E572" s="575">
        <f>'M.V. PROV'!F143</f>
        <v>0</v>
      </c>
      <c r="F572" s="575">
        <f>'M.V. PROV'!G143</f>
        <v>4.3914903700000001E-2</v>
      </c>
      <c r="G572" s="575">
        <f>'M.V. PROV'!H143</f>
        <v>0.1090428754</v>
      </c>
      <c r="H572" s="575">
        <f>'M.V. PROV'!I143</f>
        <v>0.2707514352</v>
      </c>
      <c r="I572" s="575">
        <f>'M.V. PROV'!J143</f>
        <v>0.33816423029999998</v>
      </c>
      <c r="J572" s="575">
        <f>'M.V. PROV'!K143</f>
        <v>0.19177807259999999</v>
      </c>
      <c r="K572" s="575">
        <f>'M.V. PROV'!L143</f>
        <v>0.1302646774</v>
      </c>
      <c r="L572" s="575">
        <f>'M.V. PROV'!M143</f>
        <v>8.4759767099999994E-2</v>
      </c>
      <c r="M572" s="575">
        <f>'M.V. PROV'!N143</f>
        <v>0.1120665141</v>
      </c>
      <c r="N572" s="575">
        <f>D563</f>
        <v>0.17806478515890814</v>
      </c>
    </row>
    <row r="573" spans="1:14" ht="24.95" customHeight="1" x14ac:dyDescent="0.2">
      <c r="A573" s="573" t="s">
        <v>3</v>
      </c>
      <c r="B573" s="576">
        <f>'M.V. PROV'!C144</f>
        <v>1.6863208640430001</v>
      </c>
      <c r="C573" s="576">
        <f>'M.V. PROV'!D144</f>
        <v>1.6242136988357001</v>
      </c>
      <c r="D573" s="576">
        <f>'M.V. PROV'!E144</f>
        <v>1.6627717793226</v>
      </c>
      <c r="E573" s="576">
        <f>'M.V. PROV'!F144</f>
        <v>0</v>
      </c>
      <c r="F573" s="576">
        <f>'M.V. PROV'!G144</f>
        <v>3.1026058631922</v>
      </c>
      <c r="G573" s="576">
        <f>'M.V. PROV'!H144</f>
        <v>2.1510842712051002</v>
      </c>
      <c r="H573" s="576">
        <f>'M.V. PROV'!I144</f>
        <v>2.1866976538290999</v>
      </c>
      <c r="I573" s="576">
        <f>'M.V. PROV'!J144</f>
        <v>2.3956535266124002</v>
      </c>
      <c r="J573" s="576">
        <f>'M.V. PROV'!K144</f>
        <v>1.7314058788599</v>
      </c>
      <c r="K573" s="576">
        <f>'M.V. PROV'!L144</f>
        <v>1.6784768425812</v>
      </c>
      <c r="L573" s="576">
        <f>'M.V. PROV'!M144</f>
        <v>1.9613881401616999</v>
      </c>
      <c r="M573" s="576">
        <f>'M.V. PROV'!N144</f>
        <v>1.8476458546571</v>
      </c>
      <c r="N573" s="576">
        <f t="shared" ref="N573" si="2">N571/N570</f>
        <v>1.9150146726839286</v>
      </c>
    </row>
    <row r="574" spans="1:14" s="382" customFormat="1" ht="24.95" customHeight="1" x14ac:dyDescent="0.2">
      <c r="A574" s="413"/>
      <c r="B574" s="408"/>
      <c r="C574" s="408"/>
      <c r="D574" s="408"/>
      <c r="E574" s="408"/>
      <c r="F574" s="408"/>
      <c r="G574" s="408"/>
      <c r="H574" s="408"/>
      <c r="I574" s="408"/>
      <c r="J574" s="408"/>
      <c r="K574" s="408"/>
      <c r="L574" s="408"/>
      <c r="M574" s="408"/>
      <c r="N574" s="412"/>
    </row>
    <row r="575" spans="1:14" ht="24.95" customHeight="1" x14ac:dyDescent="0.2"/>
    <row r="576" spans="1:14" ht="24.95" customHeight="1" x14ac:dyDescent="0.2"/>
    <row r="577" spans="1:14" ht="24.95" customHeight="1" x14ac:dyDescent="0.2"/>
    <row r="578" spans="1:14" ht="24.95" customHeight="1" x14ac:dyDescent="0.2"/>
    <row r="579" spans="1:14" ht="24.95" customHeight="1" x14ac:dyDescent="0.2"/>
    <row r="580" spans="1:14" ht="24.95" customHeight="1" x14ac:dyDescent="0.2"/>
    <row r="581" spans="1:14" ht="24.95" customHeight="1" x14ac:dyDescent="0.2"/>
    <row r="582" spans="1:14" ht="24.95" customHeight="1" x14ac:dyDescent="0.2"/>
    <row r="583" spans="1:14" ht="24.95" customHeight="1" x14ac:dyDescent="0.2"/>
    <row r="584" spans="1:14" ht="24.95" customHeight="1" x14ac:dyDescent="0.2"/>
    <row r="585" spans="1:14" ht="24.95" customHeight="1" x14ac:dyDescent="0.2"/>
    <row r="586" spans="1:14" ht="24.95" customHeight="1" x14ac:dyDescent="0.2"/>
    <row r="587" spans="1:14" ht="24.95" customHeight="1" x14ac:dyDescent="0.2"/>
    <row r="588" spans="1:14" ht="24.95" customHeight="1" x14ac:dyDescent="0.2"/>
    <row r="589" spans="1:14" ht="30" customHeight="1" x14ac:dyDescent="0.4">
      <c r="A589" s="723" t="s">
        <v>7</v>
      </c>
      <c r="B589" s="723"/>
      <c r="C589" s="723"/>
      <c r="D589" s="723"/>
      <c r="E589" s="723"/>
      <c r="F589" s="723"/>
      <c r="G589" s="723"/>
      <c r="H589" s="723"/>
      <c r="I589" s="723"/>
      <c r="J589" s="723"/>
      <c r="K589" s="723"/>
      <c r="L589" s="723"/>
      <c r="M589" s="723"/>
      <c r="N589" s="723"/>
    </row>
    <row r="590" spans="1:14" ht="24.95" customHeight="1" x14ac:dyDescent="0.2"/>
    <row r="591" spans="1:14" ht="24.95" customHeight="1" x14ac:dyDescent="0.2">
      <c r="A591" s="549" t="s">
        <v>29</v>
      </c>
      <c r="B591" s="549"/>
      <c r="C591" s="550"/>
      <c r="D591" s="561">
        <f>'M.V. CyL'!F23</f>
        <v>128085</v>
      </c>
    </row>
    <row r="592" spans="1:14" ht="24.95" customHeight="1" x14ac:dyDescent="0.2">
      <c r="A592" s="551" t="s">
        <v>30</v>
      </c>
      <c r="B592" s="551"/>
      <c r="C592" s="552"/>
      <c r="D592" s="565">
        <f>'M.V. CyL'!F24</f>
        <v>23161</v>
      </c>
    </row>
    <row r="593" spans="1:14" ht="24.95" customHeight="1" x14ac:dyDescent="0.2">
      <c r="A593" s="553" t="s">
        <v>0</v>
      </c>
      <c r="B593" s="553"/>
      <c r="C593" s="554"/>
      <c r="D593" s="563">
        <f>SUM(D591:D592)</f>
        <v>151246</v>
      </c>
    </row>
    <row r="594" spans="1:14" ht="24.95" customHeight="1" x14ac:dyDescent="0.2">
      <c r="A594" s="551" t="s">
        <v>34</v>
      </c>
      <c r="B594" s="551"/>
      <c r="C594" s="552"/>
      <c r="D594" s="561">
        <f>'M.V. CyL'!F26</f>
        <v>266892</v>
      </c>
    </row>
    <row r="595" spans="1:14" ht="24.95" customHeight="1" x14ac:dyDescent="0.2">
      <c r="A595" s="551" t="s">
        <v>35</v>
      </c>
      <c r="B595" s="551"/>
      <c r="C595" s="552"/>
      <c r="D595" s="565">
        <f>'M.V. CyL'!F27</f>
        <v>35819</v>
      </c>
    </row>
    <row r="596" spans="1:14" ht="24.95" customHeight="1" x14ac:dyDescent="0.2">
      <c r="A596" s="553" t="s">
        <v>1</v>
      </c>
      <c r="B596" s="553"/>
      <c r="C596" s="554"/>
      <c r="D596" s="577">
        <f>SUM(D594:D595)</f>
        <v>302711</v>
      </c>
    </row>
    <row r="597" spans="1:14" ht="24.95" customHeight="1" x14ac:dyDescent="0.2">
      <c r="A597" s="553" t="s">
        <v>2</v>
      </c>
      <c r="B597" s="553"/>
      <c r="C597" s="554"/>
      <c r="D597" s="571">
        <f>'M.V. CyL'!F28</f>
        <v>0.18735232113178307</v>
      </c>
    </row>
    <row r="598" spans="1:14" ht="24.95" customHeight="1" x14ac:dyDescent="0.2">
      <c r="A598" s="556" t="s">
        <v>3</v>
      </c>
      <c r="B598" s="556"/>
      <c r="C598" s="557"/>
      <c r="D598" s="566">
        <f>D596/D593</f>
        <v>2.0014479721777767</v>
      </c>
    </row>
    <row r="599" spans="1:14" ht="24.95" customHeight="1" x14ac:dyDescent="0.2">
      <c r="A599" s="549" t="s">
        <v>60</v>
      </c>
      <c r="B599" s="549"/>
      <c r="C599" s="550"/>
      <c r="D599" s="567">
        <f>D594/D591</f>
        <v>2.0837100363040171</v>
      </c>
    </row>
    <row r="600" spans="1:14" ht="24.95" customHeight="1" x14ac:dyDescent="0.2">
      <c r="A600" s="559" t="s">
        <v>61</v>
      </c>
      <c r="B600" s="559"/>
      <c r="C600" s="560"/>
      <c r="D600" s="568">
        <f>D595/D592</f>
        <v>1.5465221708907215</v>
      </c>
    </row>
    <row r="601" spans="1:14" ht="24.95" customHeight="1" x14ac:dyDescent="0.25">
      <c r="A601" s="411"/>
      <c r="B601" s="411"/>
      <c r="C601" s="8"/>
      <c r="D601" s="7"/>
    </row>
    <row r="602" spans="1:14" ht="24.95" customHeight="1" x14ac:dyDescent="0.2"/>
    <row r="603" spans="1:14" ht="24.95" customHeight="1" x14ac:dyDescent="0.2">
      <c r="A603" s="406"/>
      <c r="B603" s="572" t="s">
        <v>46</v>
      </c>
      <c r="C603" s="572" t="s">
        <v>47</v>
      </c>
      <c r="D603" s="572" t="s">
        <v>48</v>
      </c>
      <c r="E603" s="572" t="s">
        <v>49</v>
      </c>
      <c r="F603" s="572" t="s">
        <v>50</v>
      </c>
      <c r="G603" s="572" t="s">
        <v>51</v>
      </c>
      <c r="H603" s="572" t="s">
        <v>52</v>
      </c>
      <c r="I603" s="572" t="s">
        <v>62</v>
      </c>
      <c r="J603" s="572" t="s">
        <v>63</v>
      </c>
      <c r="K603" s="572" t="s">
        <v>55</v>
      </c>
      <c r="L603" s="572" t="s">
        <v>64</v>
      </c>
      <c r="M603" s="572" t="s">
        <v>57</v>
      </c>
      <c r="N603" s="572" t="s">
        <v>13</v>
      </c>
    </row>
    <row r="604" spans="1:14" ht="24.95" customHeight="1" x14ac:dyDescent="0.2">
      <c r="A604" s="573" t="s">
        <v>4</v>
      </c>
      <c r="B604" s="574">
        <f>'M.V. PROV'!C195</f>
        <v>22769</v>
      </c>
      <c r="C604" s="574">
        <f>'M.V. PROV'!D195</f>
        <v>19977</v>
      </c>
      <c r="D604" s="574">
        <f>'M.V. PROV'!E195</f>
        <v>11835</v>
      </c>
      <c r="E604" s="574">
        <f>'M.V. PROV'!F195</f>
        <v>0</v>
      </c>
      <c r="F604" s="574">
        <f>'M.V. PROV'!G195</f>
        <v>356</v>
      </c>
      <c r="G604" s="574">
        <f>'M.V. PROV'!H195</f>
        <v>5696</v>
      </c>
      <c r="H604" s="574">
        <f>'M.V. PROV'!I195</f>
        <v>24583</v>
      </c>
      <c r="I604" s="574">
        <f>'M.V. PROV'!J195</f>
        <v>26102</v>
      </c>
      <c r="J604" s="574">
        <f>'M.V. PROV'!K195</f>
        <v>16935</v>
      </c>
      <c r="K604" s="574">
        <f>'M.V. PROV'!L195</f>
        <v>12122</v>
      </c>
      <c r="L604" s="574">
        <f>'M.V. PROV'!M195</f>
        <v>6601</v>
      </c>
      <c r="M604" s="574">
        <f>'M.V. PROV'!N195</f>
        <v>4270</v>
      </c>
      <c r="N604" s="574">
        <f>SUM(B604:M604)</f>
        <v>151246</v>
      </c>
    </row>
    <row r="605" spans="1:14" ht="24.95" customHeight="1" x14ac:dyDescent="0.2">
      <c r="A605" s="573" t="s">
        <v>39</v>
      </c>
      <c r="B605" s="574">
        <f>'M.V. PROV'!C196</f>
        <v>37338</v>
      </c>
      <c r="C605" s="574">
        <f>'M.V. PROV'!D196</f>
        <v>38405</v>
      </c>
      <c r="D605" s="574">
        <f>'M.V. PROV'!E196</f>
        <v>23786</v>
      </c>
      <c r="E605" s="574">
        <f>'M.V. PROV'!F196</f>
        <v>0</v>
      </c>
      <c r="F605" s="574">
        <f>'M.V. PROV'!G196</f>
        <v>3120</v>
      </c>
      <c r="G605" s="574">
        <f>'M.V. PROV'!H196</f>
        <v>11220</v>
      </c>
      <c r="H605" s="574">
        <f>'M.V. PROV'!I196</f>
        <v>48404</v>
      </c>
      <c r="I605" s="574">
        <f>'M.V. PROV'!J196</f>
        <v>68458</v>
      </c>
      <c r="J605" s="574">
        <f>'M.V. PROV'!K196</f>
        <v>30195</v>
      </c>
      <c r="K605" s="574">
        <f>'M.V. PROV'!L196</f>
        <v>19990</v>
      </c>
      <c r="L605" s="574">
        <f>'M.V. PROV'!M196</f>
        <v>13429</v>
      </c>
      <c r="M605" s="574">
        <f>'M.V. PROV'!N196</f>
        <v>8366</v>
      </c>
      <c r="N605" s="574">
        <f>SUM(B605:M605)</f>
        <v>302711</v>
      </c>
    </row>
    <row r="606" spans="1:14" ht="24.95" customHeight="1" x14ac:dyDescent="0.2">
      <c r="A606" s="573" t="s">
        <v>123</v>
      </c>
      <c r="B606" s="575">
        <f>'M.V. PROV'!C197</f>
        <v>0.16964107219999999</v>
      </c>
      <c r="C606" s="575">
        <f>'M.V. PROV'!D197</f>
        <v>0.19416862160000001</v>
      </c>
      <c r="D606" s="575">
        <f>'M.V. PROV'!E197</f>
        <v>0.12722135840000001</v>
      </c>
      <c r="E606" s="575">
        <f>'M.V. PROV'!F197</f>
        <v>0</v>
      </c>
      <c r="F606" s="575">
        <f>'M.V. PROV'!G197</f>
        <v>7.5981680499999996E-2</v>
      </c>
      <c r="G606" s="575">
        <f>'M.V. PROV'!H197</f>
        <v>0.111219785</v>
      </c>
      <c r="H606" s="575">
        <f>'M.V. PROV'!I197</f>
        <v>0.25847167139999999</v>
      </c>
      <c r="I606" s="575">
        <f>'M.V. PROV'!J197</f>
        <v>0.37670661950000001</v>
      </c>
      <c r="J606" s="575">
        <f>'M.V. PROV'!K197</f>
        <v>0.17003183650000001</v>
      </c>
      <c r="K606" s="575">
        <f>'M.V. PROV'!L197</f>
        <v>0.1437767811</v>
      </c>
      <c r="L606" s="575">
        <f>'M.V. PROV'!M197</f>
        <v>0.1180032484</v>
      </c>
      <c r="M606" s="575">
        <f>'M.V. PROV'!N197</f>
        <v>0.12035513420000001</v>
      </c>
      <c r="N606" s="575">
        <f>D597</f>
        <v>0.18735232113178307</v>
      </c>
    </row>
    <row r="607" spans="1:14" ht="24.95" customHeight="1" x14ac:dyDescent="0.2">
      <c r="A607" s="573" t="s">
        <v>3</v>
      </c>
      <c r="B607" s="576">
        <f>'M.V. PROV'!C198</f>
        <v>1.6398612148095999</v>
      </c>
      <c r="C607" s="576">
        <f>'M.V. PROV'!D198</f>
        <v>1.9224608299543999</v>
      </c>
      <c r="D607" s="576">
        <f>'M.V. PROV'!E198</f>
        <v>2.0098014364173999</v>
      </c>
      <c r="E607" s="576">
        <f>'M.V. PROV'!F198</f>
        <v>0</v>
      </c>
      <c r="F607" s="576">
        <f>'M.V. PROV'!G198</f>
        <v>8.7640449438202008</v>
      </c>
      <c r="G607" s="576">
        <f>'M.V. PROV'!H198</f>
        <v>1.9698033707864999</v>
      </c>
      <c r="H607" s="576">
        <f>'M.V. PROV'!I198</f>
        <v>1.9690029695318001</v>
      </c>
      <c r="I607" s="576">
        <f>'M.V. PROV'!J198</f>
        <v>2.6227109033791001</v>
      </c>
      <c r="J607" s="576">
        <f>'M.V. PROV'!K198</f>
        <v>1.7829937998229</v>
      </c>
      <c r="K607" s="576">
        <f>'M.V. PROV'!L198</f>
        <v>1.6490678105923</v>
      </c>
      <c r="L607" s="576">
        <f>'M.V. PROV'!M198</f>
        <v>2.0343887289804998</v>
      </c>
      <c r="M607" s="576">
        <f>'M.V. PROV'!N198</f>
        <v>1.9592505854800999</v>
      </c>
      <c r="N607" s="576">
        <f t="shared" ref="N607" si="3">N605/N604</f>
        <v>2.0014479721777767</v>
      </c>
    </row>
    <row r="608" spans="1:14" s="382" customFormat="1" ht="24.95" customHeight="1" x14ac:dyDescent="0.2">
      <c r="A608" s="413"/>
      <c r="B608" s="408"/>
      <c r="C608" s="408"/>
      <c r="D608" s="408"/>
      <c r="E608" s="408"/>
      <c r="F608" s="408"/>
      <c r="G608" s="408"/>
      <c r="H608" s="408"/>
      <c r="I608" s="408"/>
      <c r="J608" s="408"/>
      <c r="K608" s="408"/>
      <c r="L608" s="408"/>
      <c r="M608" s="408"/>
      <c r="N608" s="412"/>
    </row>
    <row r="609" spans="14:14" ht="24.95" customHeight="1" x14ac:dyDescent="0.2"/>
    <row r="610" spans="14:14" ht="24.95" customHeight="1" x14ac:dyDescent="0.2"/>
    <row r="611" spans="14:14" ht="24.95" customHeight="1" x14ac:dyDescent="0.2"/>
    <row r="612" spans="14:14" ht="24.95" customHeight="1" x14ac:dyDescent="0.2"/>
    <row r="613" spans="14:14" ht="24.95" customHeight="1" x14ac:dyDescent="0.2"/>
    <row r="614" spans="14:14" ht="24.95" customHeight="1" x14ac:dyDescent="0.2"/>
    <row r="615" spans="14:14" ht="24.95" customHeight="1" x14ac:dyDescent="0.2"/>
    <row r="616" spans="14:14" ht="24.95" customHeight="1" x14ac:dyDescent="0.2"/>
    <row r="617" spans="14:14" ht="24.95" customHeight="1" x14ac:dyDescent="0.2"/>
    <row r="618" spans="14:14" ht="24.95" customHeight="1" x14ac:dyDescent="0.2"/>
    <row r="619" spans="14:14" ht="24.95" customHeight="1" x14ac:dyDescent="0.2"/>
    <row r="620" spans="14:14" ht="24.95" customHeight="1" x14ac:dyDescent="0.2"/>
    <row r="621" spans="14:14" ht="24.95" customHeight="1" x14ac:dyDescent="0.2"/>
    <row r="622" spans="14:14" ht="24.95" customHeight="1" x14ac:dyDescent="0.2"/>
    <row r="623" spans="14:14" ht="24.95" customHeight="1" x14ac:dyDescent="0.2"/>
    <row r="624" spans="14:14" ht="24.95" customHeight="1" x14ac:dyDescent="0.2">
      <c r="N624" s="4">
        <v>3</v>
      </c>
    </row>
    <row r="625" spans="1:14" ht="30" customHeight="1" x14ac:dyDescent="0.4">
      <c r="A625" s="723" t="s">
        <v>8</v>
      </c>
      <c r="B625" s="723"/>
      <c r="C625" s="723"/>
      <c r="D625" s="723"/>
      <c r="E625" s="723"/>
      <c r="F625" s="723"/>
      <c r="G625" s="723"/>
      <c r="H625" s="723"/>
      <c r="I625" s="723"/>
      <c r="J625" s="723"/>
      <c r="K625" s="723"/>
      <c r="L625" s="723"/>
      <c r="M625" s="723"/>
      <c r="N625" s="723"/>
    </row>
    <row r="626" spans="1:14" ht="24.95" customHeight="1" x14ac:dyDescent="0.2"/>
    <row r="627" spans="1:14" s="382" customFormat="1" ht="24.95" customHeight="1" x14ac:dyDescent="0.2">
      <c r="A627" s="584" t="s">
        <v>29</v>
      </c>
      <c r="B627" s="584"/>
      <c r="C627" s="585"/>
      <c r="D627" s="586">
        <f>'M.V. CyL'!G23</f>
        <v>392644</v>
      </c>
    </row>
    <row r="628" spans="1:14" ht="24.95" customHeight="1" x14ac:dyDescent="0.2">
      <c r="A628" s="551" t="s">
        <v>30</v>
      </c>
      <c r="B628" s="551"/>
      <c r="C628" s="552"/>
      <c r="D628" s="565">
        <f>'M.V. CyL'!G24</f>
        <v>106113</v>
      </c>
    </row>
    <row r="629" spans="1:14" ht="24.95" customHeight="1" x14ac:dyDescent="0.2">
      <c r="A629" s="553" t="s">
        <v>0</v>
      </c>
      <c r="B629" s="553"/>
      <c r="C629" s="554"/>
      <c r="D629" s="563">
        <f>SUM(D627:D628)</f>
        <v>498757</v>
      </c>
    </row>
    <row r="630" spans="1:14" ht="24.95" customHeight="1" x14ac:dyDescent="0.2">
      <c r="A630" s="551" t="s">
        <v>34</v>
      </c>
      <c r="B630" s="551"/>
      <c r="C630" s="552"/>
      <c r="D630" s="561">
        <f>'M.V. CyL'!G26</f>
        <v>690172</v>
      </c>
    </row>
    <row r="631" spans="1:14" ht="24.95" customHeight="1" x14ac:dyDescent="0.2">
      <c r="A631" s="551" t="s">
        <v>35</v>
      </c>
      <c r="B631" s="551"/>
      <c r="C631" s="552"/>
      <c r="D631" s="565">
        <f>'M.V. CyL'!G27</f>
        <v>171756</v>
      </c>
    </row>
    <row r="632" spans="1:14" ht="24.95" customHeight="1" x14ac:dyDescent="0.2">
      <c r="A632" s="553" t="s">
        <v>1</v>
      </c>
      <c r="B632" s="553"/>
      <c r="C632" s="554"/>
      <c r="D632" s="577">
        <f>SUM(D630:D631)</f>
        <v>861928</v>
      </c>
    </row>
    <row r="633" spans="1:14" ht="24.95" customHeight="1" x14ac:dyDescent="0.2">
      <c r="A633" s="553" t="s">
        <v>2</v>
      </c>
      <c r="B633" s="553"/>
      <c r="C633" s="554"/>
      <c r="D633" s="571">
        <f>'M.V. CyL'!G28</f>
        <v>0.18408785390918539</v>
      </c>
    </row>
    <row r="634" spans="1:14" ht="24.95" customHeight="1" x14ac:dyDescent="0.2">
      <c r="A634" s="556" t="s">
        <v>3</v>
      </c>
      <c r="B634" s="556"/>
      <c r="C634" s="557"/>
      <c r="D634" s="566">
        <f>D632/D629</f>
        <v>1.7281521863352294</v>
      </c>
    </row>
    <row r="635" spans="1:14" ht="24.95" customHeight="1" x14ac:dyDescent="0.2">
      <c r="A635" s="549" t="s">
        <v>60</v>
      </c>
      <c r="B635" s="549"/>
      <c r="C635" s="550"/>
      <c r="D635" s="567">
        <f>D630/D627</f>
        <v>1.7577551165941667</v>
      </c>
    </row>
    <row r="636" spans="1:14" ht="24.95" customHeight="1" x14ac:dyDescent="0.2">
      <c r="A636" s="559" t="s">
        <v>61</v>
      </c>
      <c r="B636" s="559"/>
      <c r="C636" s="560"/>
      <c r="D636" s="568">
        <f>D631/D628</f>
        <v>1.6186141189109722</v>
      </c>
    </row>
    <row r="637" spans="1:14" ht="24.95" customHeight="1" x14ac:dyDescent="0.25">
      <c r="A637" s="411"/>
      <c r="B637" s="411"/>
      <c r="C637" s="8"/>
      <c r="D637" s="7"/>
    </row>
    <row r="638" spans="1:14" ht="24.95" customHeight="1" x14ac:dyDescent="0.2"/>
    <row r="639" spans="1:14" ht="24.95" customHeight="1" x14ac:dyDescent="0.2">
      <c r="A639" s="406"/>
      <c r="B639" s="572" t="s">
        <v>46</v>
      </c>
      <c r="C639" s="572" t="s">
        <v>47</v>
      </c>
      <c r="D639" s="572" t="s">
        <v>48</v>
      </c>
      <c r="E639" s="572" t="s">
        <v>49</v>
      </c>
      <c r="F639" s="572" t="s">
        <v>50</v>
      </c>
      <c r="G639" s="572" t="s">
        <v>51</v>
      </c>
      <c r="H639" s="572" t="s">
        <v>52</v>
      </c>
      <c r="I639" s="572" t="s">
        <v>62</v>
      </c>
      <c r="J639" s="572" t="s">
        <v>63</v>
      </c>
      <c r="K639" s="572" t="s">
        <v>55</v>
      </c>
      <c r="L639" s="572" t="s">
        <v>64</v>
      </c>
      <c r="M639" s="572" t="s">
        <v>57</v>
      </c>
      <c r="N639" s="572" t="s">
        <v>13</v>
      </c>
    </row>
    <row r="640" spans="1:14" ht="24.95" customHeight="1" x14ac:dyDescent="0.2">
      <c r="A640" s="573" t="s">
        <v>4</v>
      </c>
      <c r="B640" s="574">
        <f>'M.V. PROV'!C249</f>
        <v>90549</v>
      </c>
      <c r="C640" s="574">
        <f>'M.V. PROV'!D249</f>
        <v>110947</v>
      </c>
      <c r="D640" s="574">
        <f>'M.V. PROV'!E249</f>
        <v>48351</v>
      </c>
      <c r="E640" s="574">
        <f>'M.V. PROV'!F249</f>
        <v>0</v>
      </c>
      <c r="F640" s="574">
        <f>'M.V. PROV'!G249</f>
        <v>1097</v>
      </c>
      <c r="G640" s="574">
        <f>'M.V. PROV'!H249</f>
        <v>8587</v>
      </c>
      <c r="H640" s="574">
        <f>'M.V. PROV'!I249</f>
        <v>67092</v>
      </c>
      <c r="I640" s="574">
        <f>'M.V. PROV'!J249</f>
        <v>82378</v>
      </c>
      <c r="J640" s="574">
        <f>'M.V. PROV'!K249</f>
        <v>39034</v>
      </c>
      <c r="K640" s="574">
        <f>'M.V. PROV'!L249</f>
        <v>24497</v>
      </c>
      <c r="L640" s="574">
        <f>'M.V. PROV'!M249</f>
        <v>15901</v>
      </c>
      <c r="M640" s="574">
        <f>'M.V. PROV'!N249</f>
        <v>10324</v>
      </c>
      <c r="N640" s="574">
        <f>SUM(B640:M640)</f>
        <v>498757</v>
      </c>
    </row>
    <row r="641" spans="1:14" ht="24.95" customHeight="1" x14ac:dyDescent="0.2">
      <c r="A641" s="573" t="s">
        <v>39</v>
      </c>
      <c r="B641" s="574">
        <f>'M.V. PROV'!C250</f>
        <v>145754</v>
      </c>
      <c r="C641" s="574">
        <f>'M.V. PROV'!D250</f>
        <v>178449</v>
      </c>
      <c r="D641" s="574">
        <f>'M.V. PROV'!E250</f>
        <v>80607</v>
      </c>
      <c r="E641" s="574">
        <f>'M.V. PROV'!F250</f>
        <v>0</v>
      </c>
      <c r="F641" s="574">
        <f>'M.V. PROV'!G250</f>
        <v>2918</v>
      </c>
      <c r="G641" s="574">
        <f>'M.V. PROV'!H250</f>
        <v>18353</v>
      </c>
      <c r="H641" s="574">
        <f>'M.V. PROV'!I250</f>
        <v>119939</v>
      </c>
      <c r="I641" s="574">
        <f>'M.V. PROV'!J250</f>
        <v>165143</v>
      </c>
      <c r="J641" s="574">
        <f>'M.V. PROV'!K250</f>
        <v>63178</v>
      </c>
      <c r="K641" s="574">
        <f>'M.V. PROV'!L250</f>
        <v>40827</v>
      </c>
      <c r="L641" s="574">
        <f>'M.V. PROV'!M250</f>
        <v>27939</v>
      </c>
      <c r="M641" s="574">
        <f>'M.V. PROV'!N250</f>
        <v>18821</v>
      </c>
      <c r="N641" s="574">
        <f>SUM(B641:M641)</f>
        <v>861928</v>
      </c>
    </row>
    <row r="642" spans="1:14" ht="24.95" customHeight="1" x14ac:dyDescent="0.2">
      <c r="A642" s="573" t="s">
        <v>123</v>
      </c>
      <c r="B642" s="575">
        <f>'M.V. PROV'!C251</f>
        <v>0.2110514054</v>
      </c>
      <c r="C642" s="575">
        <f>'M.V. PROV'!D251</f>
        <v>0.28374333299999999</v>
      </c>
      <c r="D642" s="575">
        <f>'M.V. PROV'!E251</f>
        <v>0.15137578500000001</v>
      </c>
      <c r="E642" s="575">
        <f>'M.V. PROV'!F251</f>
        <v>0</v>
      </c>
      <c r="F642" s="575">
        <f>'M.V. PROV'!G251</f>
        <v>2.8222602400000001E-2</v>
      </c>
      <c r="G642" s="575">
        <f>'M.V. PROV'!H251</f>
        <v>7.8938096200000002E-2</v>
      </c>
      <c r="H642" s="575">
        <f>'M.V. PROV'!I251</f>
        <v>0.2259385766</v>
      </c>
      <c r="I642" s="575">
        <f>'M.V. PROV'!J251</f>
        <v>0.31216030630000002</v>
      </c>
      <c r="J642" s="575">
        <f>'M.V. PROV'!K251</f>
        <v>0.1369398835</v>
      </c>
      <c r="K642" s="575">
        <f>'M.V. PROV'!L251</f>
        <v>0.1033146636</v>
      </c>
      <c r="L642" s="575">
        <f>'M.V. PROV'!M251</f>
        <v>7.7894955299999999E-2</v>
      </c>
      <c r="M642" s="575">
        <f>'M.V. PROV'!N251</f>
        <v>8.5875196900000006E-2</v>
      </c>
      <c r="N642" s="575">
        <f>D633</f>
        <v>0.18408785390918539</v>
      </c>
    </row>
    <row r="643" spans="1:14" ht="24.95" customHeight="1" x14ac:dyDescent="0.2">
      <c r="A643" s="573" t="s">
        <v>3</v>
      </c>
      <c r="B643" s="576">
        <f>'M.V. PROV'!C252</f>
        <v>1.6096699024837</v>
      </c>
      <c r="C643" s="576">
        <f>'M.V. PROV'!D252</f>
        <v>1.6084166313645001</v>
      </c>
      <c r="D643" s="576">
        <f>'M.V. PROV'!E252</f>
        <v>1.6671216727678999</v>
      </c>
      <c r="E643" s="576">
        <f>'M.V. PROV'!F252</f>
        <v>0</v>
      </c>
      <c r="F643" s="576">
        <f>'M.V. PROV'!G252</f>
        <v>2.6599817684593998</v>
      </c>
      <c r="G643" s="576">
        <f>'M.V. PROV'!H252</f>
        <v>2.1373005706299999</v>
      </c>
      <c r="H643" s="576">
        <f>'M.V. PROV'!I252</f>
        <v>1.7876796041256999</v>
      </c>
      <c r="I643" s="576">
        <f>'M.V. PROV'!J252</f>
        <v>2.0046978562237001</v>
      </c>
      <c r="J643" s="576">
        <f>'M.V. PROV'!K252</f>
        <v>1.618537685095</v>
      </c>
      <c r="K643" s="576">
        <f>'M.V. PROV'!L252</f>
        <v>1.6666122382333</v>
      </c>
      <c r="L643" s="576">
        <f>'M.V. PROV'!M252</f>
        <v>1.7570593044463001</v>
      </c>
      <c r="M643" s="576">
        <f>'M.V. PROV'!N252</f>
        <v>1.8230337078651999</v>
      </c>
      <c r="N643" s="576">
        <f t="shared" ref="N643" si="4">N641/N640</f>
        <v>1.7281521863352294</v>
      </c>
    </row>
    <row r="644" spans="1:14" s="382" customFormat="1" ht="24.95" customHeight="1" x14ac:dyDescent="0.2">
      <c r="A644" s="413"/>
      <c r="B644" s="408"/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12"/>
    </row>
    <row r="645" spans="1:14" ht="24.95" customHeight="1" x14ac:dyDescent="0.2"/>
    <row r="646" spans="1:14" ht="24.95" customHeight="1" x14ac:dyDescent="0.2"/>
    <row r="647" spans="1:14" ht="24.95" customHeight="1" x14ac:dyDescent="0.2"/>
    <row r="648" spans="1:14" ht="24.95" customHeight="1" x14ac:dyDescent="0.2"/>
    <row r="649" spans="1:14" ht="24.95" customHeight="1" x14ac:dyDescent="0.2"/>
    <row r="650" spans="1:14" ht="24.95" customHeight="1" x14ac:dyDescent="0.2"/>
    <row r="651" spans="1:14" ht="24.95" customHeight="1" x14ac:dyDescent="0.2"/>
    <row r="652" spans="1:14" ht="24.95" customHeight="1" x14ac:dyDescent="0.2"/>
    <row r="653" spans="1:14" ht="24.95" customHeight="1" x14ac:dyDescent="0.2"/>
    <row r="654" spans="1:14" ht="24.95" customHeight="1" x14ac:dyDescent="0.2"/>
    <row r="655" spans="1:14" ht="24.95" customHeight="1" x14ac:dyDescent="0.2"/>
    <row r="656" spans="1:14" ht="24.95" customHeight="1" x14ac:dyDescent="0.2"/>
    <row r="657" spans="1:14" ht="24.95" customHeight="1" x14ac:dyDescent="0.2"/>
    <row r="658" spans="1:14" ht="24.95" customHeight="1" x14ac:dyDescent="0.2"/>
    <row r="659" spans="1:14" ht="30" customHeight="1" x14ac:dyDescent="0.4">
      <c r="A659" s="723" t="s">
        <v>9</v>
      </c>
      <c r="B659" s="723"/>
      <c r="C659" s="723"/>
      <c r="D659" s="723"/>
      <c r="E659" s="723"/>
      <c r="F659" s="723"/>
      <c r="G659" s="723"/>
      <c r="H659" s="723"/>
      <c r="I659" s="723"/>
      <c r="J659" s="723"/>
      <c r="K659" s="723"/>
      <c r="L659" s="723"/>
      <c r="M659" s="723"/>
      <c r="N659" s="723"/>
    </row>
    <row r="660" spans="1:14" ht="24.95" customHeight="1" x14ac:dyDescent="0.2"/>
    <row r="661" spans="1:14" ht="24.95" customHeight="1" x14ac:dyDescent="0.2">
      <c r="A661" s="549" t="s">
        <v>29</v>
      </c>
      <c r="B661" s="549"/>
      <c r="C661" s="550"/>
      <c r="D661" s="561">
        <f>'M.V. CyL'!H23</f>
        <v>302713</v>
      </c>
      <c r="E661" s="410"/>
    </row>
    <row r="662" spans="1:14" ht="24.95" customHeight="1" x14ac:dyDescent="0.2">
      <c r="A662" s="551" t="s">
        <v>30</v>
      </c>
      <c r="B662" s="551"/>
      <c r="C662" s="552"/>
      <c r="D662" s="565">
        <f>'M.V. CyL'!H24</f>
        <v>22903</v>
      </c>
      <c r="E662" s="401"/>
    </row>
    <row r="663" spans="1:14" ht="24.95" customHeight="1" x14ac:dyDescent="0.25">
      <c r="A663" s="553" t="s">
        <v>0</v>
      </c>
      <c r="B663" s="553"/>
      <c r="C663" s="554"/>
      <c r="D663" s="563">
        <f>SUM(D661:D662)</f>
        <v>325616</v>
      </c>
      <c r="E663" s="402"/>
    </row>
    <row r="664" spans="1:14" ht="24.95" customHeight="1" x14ac:dyDescent="0.2">
      <c r="A664" s="551" t="s">
        <v>34</v>
      </c>
      <c r="B664" s="551"/>
      <c r="C664" s="552"/>
      <c r="D664" s="657">
        <f>'M.V. CyL'!H26</f>
        <v>521226</v>
      </c>
      <c r="E664" s="401"/>
    </row>
    <row r="665" spans="1:14" ht="24.95" customHeight="1" x14ac:dyDescent="0.2">
      <c r="A665" s="551" t="s">
        <v>35</v>
      </c>
      <c r="B665" s="551"/>
      <c r="C665" s="552"/>
      <c r="D665" s="658">
        <f>'M.V. CyL'!H27</f>
        <v>31041</v>
      </c>
      <c r="E665" s="401"/>
    </row>
    <row r="666" spans="1:14" ht="24.95" customHeight="1" x14ac:dyDescent="0.25">
      <c r="A666" s="553" t="s">
        <v>1</v>
      </c>
      <c r="B666" s="553"/>
      <c r="C666" s="554"/>
      <c r="D666" s="577">
        <f>SUM(D664:D665)</f>
        <v>552267</v>
      </c>
      <c r="E666" s="402"/>
    </row>
    <row r="667" spans="1:14" ht="24.95" customHeight="1" x14ac:dyDescent="0.25">
      <c r="A667" s="553" t="s">
        <v>2</v>
      </c>
      <c r="B667" s="553"/>
      <c r="C667" s="554"/>
      <c r="D667" s="571">
        <f>'M.V. CyL'!H28</f>
        <v>0.14337795008418602</v>
      </c>
      <c r="E667" s="403"/>
    </row>
    <row r="668" spans="1:14" ht="24.95" customHeight="1" x14ac:dyDescent="0.25">
      <c r="A668" s="556" t="s">
        <v>3</v>
      </c>
      <c r="B668" s="556"/>
      <c r="C668" s="557"/>
      <c r="D668" s="566">
        <f>D666/D663</f>
        <v>1.6960683750184267</v>
      </c>
      <c r="E668" s="404"/>
    </row>
    <row r="669" spans="1:14" ht="24.95" customHeight="1" x14ac:dyDescent="0.2">
      <c r="A669" s="549" t="s">
        <v>60</v>
      </c>
      <c r="B669" s="549"/>
      <c r="C669" s="550"/>
      <c r="D669" s="567">
        <f>D664/D661</f>
        <v>1.7218487478238464</v>
      </c>
      <c r="E669" s="6"/>
    </row>
    <row r="670" spans="1:14" ht="24.95" customHeight="1" x14ac:dyDescent="0.2">
      <c r="A670" s="559" t="s">
        <v>61</v>
      </c>
      <c r="B670" s="559"/>
      <c r="C670" s="560"/>
      <c r="D670" s="568">
        <f>D665/D662</f>
        <v>1.3553246299611406</v>
      </c>
      <c r="E670" s="6"/>
    </row>
    <row r="671" spans="1:14" ht="24.95" customHeight="1" x14ac:dyDescent="0.25">
      <c r="A671" s="411"/>
      <c r="B671" s="411"/>
      <c r="C671" s="8"/>
      <c r="D671" s="7"/>
      <c r="E671" s="6"/>
    </row>
    <row r="672" spans="1:14" ht="24.95" customHeight="1" x14ac:dyDescent="0.2"/>
    <row r="673" spans="1:14" ht="24.95" customHeight="1" x14ac:dyDescent="0.2">
      <c r="A673" s="406"/>
      <c r="B673" s="572" t="s">
        <v>46</v>
      </c>
      <c r="C673" s="572" t="s">
        <v>47</v>
      </c>
      <c r="D673" s="572" t="s">
        <v>48</v>
      </c>
      <c r="E673" s="572" t="s">
        <v>49</v>
      </c>
      <c r="F673" s="572" t="s">
        <v>50</v>
      </c>
      <c r="G673" s="572" t="s">
        <v>51</v>
      </c>
      <c r="H673" s="572" t="s">
        <v>52</v>
      </c>
      <c r="I673" s="572" t="s">
        <v>62</v>
      </c>
      <c r="J673" s="572" t="s">
        <v>63</v>
      </c>
      <c r="K673" s="572" t="s">
        <v>55</v>
      </c>
      <c r="L673" s="572" t="s">
        <v>64</v>
      </c>
      <c r="M673" s="572" t="s">
        <v>57</v>
      </c>
      <c r="N673" s="572" t="s">
        <v>13</v>
      </c>
    </row>
    <row r="674" spans="1:14" ht="24.95" customHeight="1" x14ac:dyDescent="0.2">
      <c r="A674" s="573" t="s">
        <v>4</v>
      </c>
      <c r="B674" s="574">
        <f>'M.V. PROV'!C303</f>
        <v>50076</v>
      </c>
      <c r="C674" s="574">
        <f>'M.V. PROV'!D303</f>
        <v>57934</v>
      </c>
      <c r="D674" s="574">
        <f>'M.V. PROV'!E303</f>
        <v>21283</v>
      </c>
      <c r="E674" s="574">
        <f>'M.V. PROV'!F303</f>
        <v>0</v>
      </c>
      <c r="F674" s="574">
        <f>'M.V. PROV'!G303</f>
        <v>818</v>
      </c>
      <c r="G674" s="574">
        <f>'M.V. PROV'!H303</f>
        <v>13060</v>
      </c>
      <c r="H674" s="574">
        <f>'M.V. PROV'!I303</f>
        <v>50166</v>
      </c>
      <c r="I674" s="574">
        <f>'M.V. PROV'!J303</f>
        <v>58187</v>
      </c>
      <c r="J674" s="574">
        <f>'M.V. PROV'!K303</f>
        <v>35956</v>
      </c>
      <c r="K674" s="574">
        <f>'M.V. PROV'!L303</f>
        <v>24520</v>
      </c>
      <c r="L674" s="574">
        <f>'M.V. PROV'!M303</f>
        <v>7336</v>
      </c>
      <c r="M674" s="574">
        <f>'M.V. PROV'!N303</f>
        <v>6280</v>
      </c>
      <c r="N674" s="574">
        <f>SUM(B674:M674)</f>
        <v>325616</v>
      </c>
    </row>
    <row r="675" spans="1:14" ht="24.95" customHeight="1" x14ac:dyDescent="0.2">
      <c r="A675" s="573" t="s">
        <v>39</v>
      </c>
      <c r="B675" s="574">
        <f>'M.V. PROV'!C304</f>
        <v>74066</v>
      </c>
      <c r="C675" s="574">
        <f>'M.V. PROV'!D304</f>
        <v>89034</v>
      </c>
      <c r="D675" s="574">
        <f>'M.V. PROV'!E304</f>
        <v>35451</v>
      </c>
      <c r="E675" s="574">
        <f>'M.V. PROV'!F304</f>
        <v>0</v>
      </c>
      <c r="F675" s="574">
        <f>'M.V. PROV'!G304</f>
        <v>1968</v>
      </c>
      <c r="G675" s="574">
        <f>'M.V. PROV'!H304</f>
        <v>22231</v>
      </c>
      <c r="H675" s="574">
        <f>'M.V. PROV'!I304</f>
        <v>97028</v>
      </c>
      <c r="I675" s="574">
        <f>'M.V. PROV'!J304</f>
        <v>118492</v>
      </c>
      <c r="J675" s="574">
        <f>'M.V. PROV'!K304</f>
        <v>54882</v>
      </c>
      <c r="K675" s="574">
        <f>'M.V. PROV'!L304</f>
        <v>37609</v>
      </c>
      <c r="L675" s="574">
        <f>'M.V. PROV'!M304</f>
        <v>11835</v>
      </c>
      <c r="M675" s="574">
        <f>'M.V. PROV'!N304</f>
        <v>9671</v>
      </c>
      <c r="N675" s="574">
        <f>SUM(B675:M675)</f>
        <v>552267</v>
      </c>
    </row>
    <row r="676" spans="1:14" ht="24.95" customHeight="1" x14ac:dyDescent="0.2">
      <c r="A676" s="573" t="s">
        <v>123</v>
      </c>
      <c r="B676" s="575">
        <f>'M.V. PROV'!C305</f>
        <v>0.14408101810000001</v>
      </c>
      <c r="C676" s="575">
        <f>'M.V. PROV'!D305</f>
        <v>0.1899294477</v>
      </c>
      <c r="D676" s="575">
        <f>'M.V. PROV'!E305</f>
        <v>8.1807669099999994E-2</v>
      </c>
      <c r="E676" s="575">
        <f>'M.V. PROV'!F305</f>
        <v>0</v>
      </c>
      <c r="F676" s="575">
        <f>'M.V. PROV'!G305</f>
        <v>1.7090173699999999E-2</v>
      </c>
      <c r="G676" s="575">
        <f>'M.V. PROV'!H305</f>
        <v>9.1284357499999996E-2</v>
      </c>
      <c r="H676" s="575">
        <f>'M.V. PROV'!I305</f>
        <v>0.2465464685</v>
      </c>
      <c r="I676" s="575">
        <f>'M.V. PROV'!J305</f>
        <v>0.29981986420000001</v>
      </c>
      <c r="J676" s="575">
        <f>'M.V. PROV'!K305</f>
        <v>0.1461746854</v>
      </c>
      <c r="K676" s="575">
        <f>'M.V. PROV'!L305</f>
        <v>0.1023158582</v>
      </c>
      <c r="L676" s="575">
        <f>'M.V. PROV'!M305</f>
        <v>3.8631502499999998E-2</v>
      </c>
      <c r="M676" s="575">
        <f>'M.V. PROV'!N305</f>
        <v>4.0496362899999999E-2</v>
      </c>
      <c r="N676" s="575">
        <f>D667</f>
        <v>0.14337795008418602</v>
      </c>
    </row>
    <row r="677" spans="1:14" ht="24.95" customHeight="1" x14ac:dyDescent="0.2">
      <c r="A677" s="573" t="s">
        <v>3</v>
      </c>
      <c r="B677" s="576">
        <f>'M.V. PROV'!C306</f>
        <v>1.4790718108475001</v>
      </c>
      <c r="C677" s="576">
        <f>'M.V. PROV'!D306</f>
        <v>1.5368177581386</v>
      </c>
      <c r="D677" s="576">
        <f>'M.V. PROV'!E306</f>
        <v>1.6656956256166999</v>
      </c>
      <c r="E677" s="576">
        <f>'M.V. PROV'!F306</f>
        <v>0</v>
      </c>
      <c r="F677" s="576">
        <f>'M.V. PROV'!G306</f>
        <v>2.4058679706601001</v>
      </c>
      <c r="G677" s="576">
        <f>'M.V. PROV'!H306</f>
        <v>1.7022205206737999</v>
      </c>
      <c r="H677" s="576">
        <f>'M.V. PROV'!I306</f>
        <v>1.9341386596500001</v>
      </c>
      <c r="I677" s="576">
        <f>'M.V. PROV'!J306</f>
        <v>2.0363998831354002</v>
      </c>
      <c r="J677" s="576">
        <f>'M.V. PROV'!K306</f>
        <v>1.5263655579041</v>
      </c>
      <c r="K677" s="576">
        <f>'M.V. PROV'!L306</f>
        <v>1.5338091353997001</v>
      </c>
      <c r="L677" s="576">
        <f>'M.V. PROV'!M306</f>
        <v>1.6132769901854001</v>
      </c>
      <c r="M677" s="576">
        <f>'M.V. PROV'!N306</f>
        <v>1.5399681528661999</v>
      </c>
      <c r="N677" s="576">
        <f t="shared" ref="N677" si="5">N675/N674</f>
        <v>1.6960683750184267</v>
      </c>
    </row>
    <row r="678" spans="1:14" s="382" customFormat="1" ht="24.95" customHeight="1" x14ac:dyDescent="0.2">
      <c r="A678" s="413"/>
      <c r="B678" s="408"/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12"/>
    </row>
    <row r="679" spans="1:14" ht="24.95" customHeight="1" x14ac:dyDescent="0.2"/>
    <row r="680" spans="1:14" ht="24.95" customHeight="1" x14ac:dyDescent="0.2"/>
    <row r="681" spans="1:14" ht="24.95" customHeight="1" x14ac:dyDescent="0.2"/>
    <row r="682" spans="1:14" ht="24.95" customHeight="1" x14ac:dyDescent="0.2"/>
    <row r="683" spans="1:14" ht="24.95" customHeight="1" x14ac:dyDescent="0.2"/>
    <row r="684" spans="1:14" ht="24.95" customHeight="1" x14ac:dyDescent="0.2"/>
    <row r="685" spans="1:14" ht="24.95" customHeight="1" x14ac:dyDescent="0.2"/>
    <row r="686" spans="1:14" ht="24.95" customHeight="1" x14ac:dyDescent="0.2"/>
    <row r="687" spans="1:14" ht="24.95" customHeight="1" x14ac:dyDescent="0.2"/>
    <row r="688" spans="1:14" ht="24.95" customHeight="1" x14ac:dyDescent="0.2"/>
    <row r="689" spans="1:14" ht="24.95" customHeight="1" x14ac:dyDescent="0.2"/>
    <row r="690" spans="1:14" ht="24.95" customHeight="1" x14ac:dyDescent="0.2"/>
    <row r="691" spans="1:14" ht="24.95" customHeight="1" x14ac:dyDescent="0.2"/>
    <row r="692" spans="1:14" ht="24.95" customHeight="1" x14ac:dyDescent="0.2">
      <c r="N692" s="9"/>
    </row>
    <row r="693" spans="1:14" ht="24.95" customHeight="1" x14ac:dyDescent="0.2">
      <c r="N693" s="9"/>
    </row>
    <row r="694" spans="1:14" ht="24.95" customHeight="1" x14ac:dyDescent="0.2">
      <c r="N694" s="4">
        <v>4</v>
      </c>
    </row>
    <row r="695" spans="1:14" ht="30" customHeight="1" x14ac:dyDescent="0.4">
      <c r="A695" s="723" t="s">
        <v>10</v>
      </c>
      <c r="B695" s="723"/>
      <c r="C695" s="723"/>
      <c r="D695" s="723"/>
      <c r="E695" s="723"/>
      <c r="F695" s="723"/>
      <c r="G695" s="723"/>
      <c r="H695" s="723"/>
      <c r="I695" s="723"/>
      <c r="J695" s="723"/>
      <c r="K695" s="723"/>
      <c r="L695" s="723"/>
      <c r="M695" s="723"/>
      <c r="N695" s="723"/>
    </row>
    <row r="696" spans="1:14" ht="24.95" customHeight="1" x14ac:dyDescent="0.2"/>
    <row r="697" spans="1:14" ht="24.95" customHeight="1" x14ac:dyDescent="0.2">
      <c r="A697" s="549" t="s">
        <v>29</v>
      </c>
      <c r="B697" s="549"/>
      <c r="C697" s="550"/>
      <c r="D697" s="561">
        <f>'M.V. CyL'!I23</f>
        <v>188114</v>
      </c>
    </row>
    <row r="698" spans="1:14" ht="24.95" customHeight="1" x14ac:dyDescent="0.2">
      <c r="A698" s="551" t="s">
        <v>30</v>
      </c>
      <c r="B698" s="551"/>
      <c r="C698" s="552"/>
      <c r="D698" s="565">
        <f>'M.V. CyL'!I24</f>
        <v>9573</v>
      </c>
    </row>
    <row r="699" spans="1:14" ht="24.95" customHeight="1" x14ac:dyDescent="0.2">
      <c r="A699" s="553" t="s">
        <v>0</v>
      </c>
      <c r="B699" s="553"/>
      <c r="C699" s="554"/>
      <c r="D699" s="563">
        <f>SUM(D697:D698)</f>
        <v>197687</v>
      </c>
    </row>
    <row r="700" spans="1:14" ht="24.95" customHeight="1" x14ac:dyDescent="0.2">
      <c r="A700" s="551" t="s">
        <v>34</v>
      </c>
      <c r="B700" s="551"/>
      <c r="C700" s="552"/>
      <c r="D700" s="562">
        <f>'M.V. CyL'!I26</f>
        <v>402042</v>
      </c>
    </row>
    <row r="701" spans="1:14" ht="24.95" customHeight="1" x14ac:dyDescent="0.2">
      <c r="A701" s="551" t="s">
        <v>35</v>
      </c>
      <c r="B701" s="551"/>
      <c r="C701" s="552"/>
      <c r="D701" s="565">
        <f>'M.V. CyL'!I27</f>
        <v>16546</v>
      </c>
    </row>
    <row r="702" spans="1:14" ht="24.95" customHeight="1" x14ac:dyDescent="0.2">
      <c r="A702" s="553" t="s">
        <v>1</v>
      </c>
      <c r="B702" s="553"/>
      <c r="C702" s="554"/>
      <c r="D702" s="577">
        <f>SUM(D700:D701)</f>
        <v>418588</v>
      </c>
    </row>
    <row r="703" spans="1:14" ht="24.95" customHeight="1" x14ac:dyDescent="0.2">
      <c r="A703" s="553" t="s">
        <v>2</v>
      </c>
      <c r="B703" s="553"/>
      <c r="C703" s="554"/>
      <c r="D703" s="571">
        <f>'M.V. CyL'!I28</f>
        <v>0.1731781494946649</v>
      </c>
    </row>
    <row r="704" spans="1:14" ht="24.95" customHeight="1" x14ac:dyDescent="0.2">
      <c r="A704" s="556" t="s">
        <v>3</v>
      </c>
      <c r="B704" s="556"/>
      <c r="C704" s="557"/>
      <c r="D704" s="566">
        <f>D702/D699</f>
        <v>2.1174280554614113</v>
      </c>
    </row>
    <row r="705" spans="1:14" ht="24.95" customHeight="1" x14ac:dyDescent="0.2">
      <c r="A705" s="549" t="s">
        <v>60</v>
      </c>
      <c r="B705" s="549"/>
      <c r="C705" s="550"/>
      <c r="D705" s="567">
        <f>D700/D697</f>
        <v>2.1372252995523993</v>
      </c>
    </row>
    <row r="706" spans="1:14" ht="24.95" customHeight="1" x14ac:dyDescent="0.2">
      <c r="A706" s="559" t="s">
        <v>61</v>
      </c>
      <c r="B706" s="559"/>
      <c r="C706" s="560"/>
      <c r="D706" s="568">
        <f>D701/D698</f>
        <v>1.7284027995403739</v>
      </c>
    </row>
    <row r="707" spans="1:14" ht="24.95" customHeight="1" x14ac:dyDescent="0.25">
      <c r="A707" s="411"/>
      <c r="B707" s="411"/>
      <c r="C707" s="8"/>
      <c r="D707" s="7"/>
    </row>
    <row r="708" spans="1:14" ht="24.95" customHeight="1" x14ac:dyDescent="0.2"/>
    <row r="709" spans="1:14" ht="24.95" customHeight="1" x14ac:dyDescent="0.2">
      <c r="A709" s="406"/>
      <c r="B709" s="572" t="s">
        <v>46</v>
      </c>
      <c r="C709" s="572" t="s">
        <v>47</v>
      </c>
      <c r="D709" s="572" t="s">
        <v>48</v>
      </c>
      <c r="E709" s="572" t="s">
        <v>49</v>
      </c>
      <c r="F709" s="572" t="s">
        <v>50</v>
      </c>
      <c r="G709" s="572" t="s">
        <v>51</v>
      </c>
      <c r="H709" s="572" t="s">
        <v>52</v>
      </c>
      <c r="I709" s="572" t="s">
        <v>62</v>
      </c>
      <c r="J709" s="572" t="s">
        <v>63</v>
      </c>
      <c r="K709" s="572" t="s">
        <v>55</v>
      </c>
      <c r="L709" s="572" t="s">
        <v>64</v>
      </c>
      <c r="M709" s="572" t="s">
        <v>57</v>
      </c>
      <c r="N709" s="572" t="s">
        <v>13</v>
      </c>
    </row>
    <row r="710" spans="1:14" ht="24.95" customHeight="1" x14ac:dyDescent="0.2">
      <c r="A710" s="573" t="s">
        <v>4</v>
      </c>
      <c r="B710" s="574">
        <f>'M.V. PROV'!C357</f>
        <v>23105</v>
      </c>
      <c r="C710" s="574">
        <f>'M.V. PROV'!D357</f>
        <v>29979</v>
      </c>
      <c r="D710" s="574">
        <f>'M.V. PROV'!E357</f>
        <v>16570</v>
      </c>
      <c r="E710" s="574">
        <f>'M.V. PROV'!F357</f>
        <v>0</v>
      </c>
      <c r="F710" s="574">
        <f>'M.V. PROV'!G357</f>
        <v>518</v>
      </c>
      <c r="G710" s="574">
        <f>'M.V. PROV'!H357</f>
        <v>6203</v>
      </c>
      <c r="H710" s="574">
        <f>'M.V. PROV'!I357</f>
        <v>31823</v>
      </c>
      <c r="I710" s="574">
        <f>'M.V. PROV'!J357</f>
        <v>42629</v>
      </c>
      <c r="J710" s="574">
        <f>'M.V. PROV'!K357</f>
        <v>18961</v>
      </c>
      <c r="K710" s="574">
        <f>'M.V. PROV'!L357</f>
        <v>19520</v>
      </c>
      <c r="L710" s="574">
        <f>'M.V. PROV'!M357</f>
        <v>4782</v>
      </c>
      <c r="M710" s="574">
        <f>'M.V. PROV'!N357</f>
        <v>3597</v>
      </c>
      <c r="N710" s="574">
        <f>SUM(B710:M710)</f>
        <v>197687</v>
      </c>
    </row>
    <row r="711" spans="1:14" ht="24.95" customHeight="1" x14ac:dyDescent="0.2">
      <c r="A711" s="573" t="s">
        <v>39</v>
      </c>
      <c r="B711" s="574">
        <f>'M.V. PROV'!C358</f>
        <v>36971</v>
      </c>
      <c r="C711" s="574">
        <f>'M.V. PROV'!D358</f>
        <v>48624</v>
      </c>
      <c r="D711" s="574">
        <f>'M.V. PROV'!E358</f>
        <v>29402</v>
      </c>
      <c r="E711" s="574">
        <f>'M.V. PROV'!F358</f>
        <v>0</v>
      </c>
      <c r="F711" s="574">
        <f>'M.V. PROV'!G358</f>
        <v>1126</v>
      </c>
      <c r="G711" s="574">
        <f>'M.V. PROV'!H358</f>
        <v>10514</v>
      </c>
      <c r="H711" s="574">
        <f>'M.V. PROV'!I358</f>
        <v>79669</v>
      </c>
      <c r="I711" s="574">
        <f>'M.V. PROV'!J358</f>
        <v>131372</v>
      </c>
      <c r="J711" s="574">
        <f>'M.V. PROV'!K358</f>
        <v>35707</v>
      </c>
      <c r="K711" s="574">
        <f>'M.V. PROV'!L358</f>
        <v>28960</v>
      </c>
      <c r="L711" s="574">
        <f>'M.V. PROV'!M358</f>
        <v>8285</v>
      </c>
      <c r="M711" s="574">
        <f>'M.V. PROV'!N358</f>
        <v>7958</v>
      </c>
      <c r="N711" s="574">
        <f>SUM(B711:M711)</f>
        <v>418588</v>
      </c>
    </row>
    <row r="712" spans="1:14" ht="24.95" customHeight="1" x14ac:dyDescent="0.2">
      <c r="A712" s="573" t="s">
        <v>123</v>
      </c>
      <c r="B712" s="575">
        <f>'M.V. PROV'!C359</f>
        <v>0.13009849500000001</v>
      </c>
      <c r="C712" s="575">
        <f>'M.V. PROV'!D359</f>
        <v>0.18859518189999999</v>
      </c>
      <c r="D712" s="575">
        <f>'M.V. PROV'!E359</f>
        <v>0.1029211298</v>
      </c>
      <c r="E712" s="575">
        <f>'M.V. PROV'!F359</f>
        <v>0</v>
      </c>
      <c r="F712" s="575">
        <f>'M.V. PROV'!G359</f>
        <v>1.4475298399999999E-2</v>
      </c>
      <c r="G712" s="575">
        <f>'M.V. PROV'!H359</f>
        <v>6.7282052800000006E-2</v>
      </c>
      <c r="H712" s="575">
        <f>'M.V. PROV'!I359</f>
        <v>0.27294844969999998</v>
      </c>
      <c r="I712" s="575">
        <f>'M.V. PROV'!J359</f>
        <v>0.4564634876</v>
      </c>
      <c r="J712" s="575">
        <f>'M.V. PROV'!K359</f>
        <v>0.13169448049999999</v>
      </c>
      <c r="K712" s="575">
        <f>'M.V. PROV'!L359</f>
        <v>0.14230956510000001</v>
      </c>
      <c r="L712" s="575">
        <f>'M.V. PROV'!M359</f>
        <v>4.7928839700000003E-2</v>
      </c>
      <c r="M712" s="575">
        <f>'M.V. PROV'!N359</f>
        <v>6.2083151900000001E-2</v>
      </c>
      <c r="N712" s="575">
        <f>D703</f>
        <v>0.1731781494946649</v>
      </c>
    </row>
    <row r="713" spans="1:14" ht="24.95" customHeight="1" x14ac:dyDescent="0.2">
      <c r="A713" s="573" t="s">
        <v>3</v>
      </c>
      <c r="B713" s="576">
        <f>'M.V. PROV'!C360</f>
        <v>1.6001298420254999</v>
      </c>
      <c r="C713" s="576">
        <f>'M.V. PROV'!D360</f>
        <v>1.6219353547483</v>
      </c>
      <c r="D713" s="576">
        <f>'M.V. PROV'!E360</f>
        <v>1.7744115872057999</v>
      </c>
      <c r="E713" s="576">
        <f>'M.V. PROV'!F360</f>
        <v>0</v>
      </c>
      <c r="F713" s="576">
        <f>'M.V. PROV'!G360</f>
        <v>2.1737451737451998</v>
      </c>
      <c r="G713" s="576">
        <f>'M.V. PROV'!H360</f>
        <v>1.6949862969531</v>
      </c>
      <c r="H713" s="576">
        <f>'M.V. PROV'!I360</f>
        <v>2.5035037551456001</v>
      </c>
      <c r="I713" s="576">
        <f>'M.V. PROV'!J360</f>
        <v>3.0817518590630999</v>
      </c>
      <c r="J713" s="576">
        <f>'M.V. PROV'!K360</f>
        <v>1.8831812668107999</v>
      </c>
      <c r="K713" s="576">
        <f>'M.V. PROV'!L360</f>
        <v>1.4836065573770001</v>
      </c>
      <c r="L713" s="576">
        <f>'M.V. PROV'!M360</f>
        <v>1.7325386867418999</v>
      </c>
      <c r="M713" s="576">
        <f>'M.V. PROV'!N360</f>
        <v>2.2123992215735</v>
      </c>
      <c r="N713" s="576">
        <f t="shared" ref="N713" si="6">N711/N710</f>
        <v>2.1174280554614113</v>
      </c>
    </row>
    <row r="714" spans="1:14" s="382" customFormat="1" ht="24.95" customHeight="1" x14ac:dyDescent="0.2">
      <c r="A714" s="413"/>
      <c r="B714" s="408"/>
      <c r="C714" s="408"/>
      <c r="D714" s="408"/>
      <c r="E714" s="408"/>
      <c r="F714" s="408"/>
      <c r="G714" s="408"/>
      <c r="H714" s="408"/>
      <c r="I714" s="408"/>
      <c r="J714" s="408"/>
      <c r="K714" s="408"/>
      <c r="L714" s="408"/>
      <c r="M714" s="408"/>
      <c r="N714" s="412"/>
    </row>
    <row r="715" spans="1:14" ht="24.95" customHeight="1" x14ac:dyDescent="0.2"/>
    <row r="716" spans="1:14" ht="24.95" customHeight="1" x14ac:dyDescent="0.2"/>
    <row r="717" spans="1:14" ht="24.95" customHeight="1" x14ac:dyDescent="0.2"/>
    <row r="718" spans="1:14" ht="24.95" customHeight="1" x14ac:dyDescent="0.2"/>
    <row r="719" spans="1:14" ht="24.95" customHeight="1" x14ac:dyDescent="0.2"/>
    <row r="720" spans="1:14" ht="24.95" customHeight="1" x14ac:dyDescent="0.2"/>
    <row r="721" spans="1:14" ht="24.95" customHeight="1" x14ac:dyDescent="0.2"/>
    <row r="722" spans="1:14" ht="24.95" customHeight="1" x14ac:dyDescent="0.2"/>
    <row r="723" spans="1:14" ht="24.95" customHeight="1" x14ac:dyDescent="0.2"/>
    <row r="724" spans="1:14" ht="24.95" customHeight="1" x14ac:dyDescent="0.2"/>
    <row r="725" spans="1:14" ht="24.95" customHeight="1" x14ac:dyDescent="0.2"/>
    <row r="726" spans="1:14" ht="24.95" customHeight="1" x14ac:dyDescent="0.2"/>
    <row r="727" spans="1:14" ht="24.95" customHeight="1" x14ac:dyDescent="0.2"/>
    <row r="728" spans="1:14" ht="30" customHeight="1" x14ac:dyDescent="0.4">
      <c r="A728" s="723" t="s">
        <v>11</v>
      </c>
      <c r="B728" s="723"/>
      <c r="C728" s="723"/>
      <c r="D728" s="723"/>
      <c r="E728" s="723"/>
      <c r="F728" s="723"/>
      <c r="G728" s="723"/>
      <c r="H728" s="723"/>
      <c r="I728" s="723"/>
      <c r="J728" s="723"/>
      <c r="K728" s="723"/>
      <c r="L728" s="723"/>
      <c r="M728" s="723"/>
      <c r="N728" s="723"/>
    </row>
    <row r="729" spans="1:14" ht="24.95" customHeight="1" x14ac:dyDescent="0.2"/>
    <row r="730" spans="1:14" ht="24.95" customHeight="1" x14ac:dyDescent="0.2">
      <c r="A730" s="549" t="s">
        <v>29</v>
      </c>
      <c r="B730" s="549"/>
      <c r="C730" s="550"/>
      <c r="D730" s="561">
        <f>'M.V. CyL'!J23</f>
        <v>301339</v>
      </c>
    </row>
    <row r="731" spans="1:14" ht="24.95" customHeight="1" x14ac:dyDescent="0.2">
      <c r="A731" s="551" t="s">
        <v>30</v>
      </c>
      <c r="B731" s="551"/>
      <c r="C731" s="552"/>
      <c r="D731" s="565">
        <f>'M.V. CyL'!J24</f>
        <v>49902</v>
      </c>
    </row>
    <row r="732" spans="1:14" ht="24.95" customHeight="1" x14ac:dyDescent="0.2">
      <c r="A732" s="553" t="s">
        <v>0</v>
      </c>
      <c r="B732" s="553"/>
      <c r="C732" s="554"/>
      <c r="D732" s="563">
        <f>SUM(D730:D731)</f>
        <v>351241</v>
      </c>
    </row>
    <row r="733" spans="1:14" ht="24.95" customHeight="1" x14ac:dyDescent="0.2">
      <c r="A733" s="551" t="s">
        <v>34</v>
      </c>
      <c r="B733" s="551"/>
      <c r="C733" s="552"/>
      <c r="D733" s="562">
        <f>'M.V. CyL'!J26</f>
        <v>535575</v>
      </c>
    </row>
    <row r="734" spans="1:14" ht="24.95" customHeight="1" x14ac:dyDescent="0.2">
      <c r="A734" s="551" t="s">
        <v>35</v>
      </c>
      <c r="B734" s="551"/>
      <c r="C734" s="552"/>
      <c r="D734" s="565">
        <f>'M.V. CyL'!J27</f>
        <v>99500</v>
      </c>
    </row>
    <row r="735" spans="1:14" ht="24.95" customHeight="1" x14ac:dyDescent="0.2">
      <c r="A735" s="553" t="s">
        <v>1</v>
      </c>
      <c r="B735" s="553"/>
      <c r="C735" s="554"/>
      <c r="D735" s="577">
        <f>SUM(D733:D734)</f>
        <v>635075</v>
      </c>
    </row>
    <row r="736" spans="1:14" ht="24.95" customHeight="1" x14ac:dyDescent="0.2">
      <c r="A736" s="553" t="s">
        <v>2</v>
      </c>
      <c r="B736" s="553"/>
      <c r="C736" s="554"/>
      <c r="D736" s="571">
        <f>'M.V. CyL'!J28</f>
        <v>0.18693645949000431</v>
      </c>
    </row>
    <row r="737" spans="1:14" ht="24.95" customHeight="1" x14ac:dyDescent="0.2">
      <c r="A737" s="556" t="s">
        <v>3</v>
      </c>
      <c r="B737" s="556"/>
      <c r="C737" s="557"/>
      <c r="D737" s="566">
        <f>D735/D732</f>
        <v>1.8080890328862518</v>
      </c>
    </row>
    <row r="738" spans="1:14" ht="24.95" customHeight="1" x14ac:dyDescent="0.2">
      <c r="A738" s="549" t="s">
        <v>60</v>
      </c>
      <c r="B738" s="549"/>
      <c r="C738" s="550"/>
      <c r="D738" s="567">
        <f>D733/D730</f>
        <v>1.7773172407156059</v>
      </c>
    </row>
    <row r="739" spans="1:14" ht="24.95" customHeight="1" x14ac:dyDescent="0.2">
      <c r="A739" s="559" t="s">
        <v>61</v>
      </c>
      <c r="B739" s="559"/>
      <c r="C739" s="560"/>
      <c r="D739" s="568">
        <f>D734/D731</f>
        <v>1.9939080597972025</v>
      </c>
    </row>
    <row r="740" spans="1:14" ht="24.95" customHeight="1" x14ac:dyDescent="0.25">
      <c r="A740" s="411"/>
      <c r="B740" s="411"/>
      <c r="C740" s="8"/>
      <c r="D740" s="7"/>
    </row>
    <row r="741" spans="1:14" ht="24.95" customHeight="1" x14ac:dyDescent="0.2"/>
    <row r="742" spans="1:14" ht="24.95" customHeight="1" x14ac:dyDescent="0.2">
      <c r="A742" s="406"/>
      <c r="B742" s="572" t="s">
        <v>46</v>
      </c>
      <c r="C742" s="572" t="s">
        <v>47</v>
      </c>
      <c r="D742" s="572" t="s">
        <v>48</v>
      </c>
      <c r="E742" s="572" t="s">
        <v>49</v>
      </c>
      <c r="F742" s="572" t="s">
        <v>50</v>
      </c>
      <c r="G742" s="572" t="s">
        <v>51</v>
      </c>
      <c r="H742" s="572" t="s">
        <v>52</v>
      </c>
      <c r="I742" s="572" t="s">
        <v>62</v>
      </c>
      <c r="J742" s="572" t="s">
        <v>63</v>
      </c>
      <c r="K742" s="572" t="s">
        <v>55</v>
      </c>
      <c r="L742" s="572" t="s">
        <v>64</v>
      </c>
      <c r="M742" s="572" t="s">
        <v>57</v>
      </c>
      <c r="N742" s="572" t="s">
        <v>13</v>
      </c>
    </row>
    <row r="743" spans="1:14" ht="24.95" customHeight="1" x14ac:dyDescent="0.2">
      <c r="A743" s="573" t="s">
        <v>4</v>
      </c>
      <c r="B743" s="574">
        <f>'M.V. PROV'!C414</f>
        <v>62053</v>
      </c>
      <c r="C743" s="574">
        <f>'M.V. PROV'!D414</f>
        <v>69050</v>
      </c>
      <c r="D743" s="574">
        <f>'M.V. PROV'!E414</f>
        <v>18681</v>
      </c>
      <c r="E743" s="574">
        <f>'M.V. PROV'!F414</f>
        <v>0</v>
      </c>
      <c r="F743" s="574">
        <f>'M.V. PROV'!G414</f>
        <v>2619</v>
      </c>
      <c r="G743" s="574">
        <f>'M.V. PROV'!H414</f>
        <v>10566</v>
      </c>
      <c r="H743" s="574">
        <f>'M.V. PROV'!I414</f>
        <v>43721</v>
      </c>
      <c r="I743" s="574">
        <f>'M.V. PROV'!J414</f>
        <v>48287</v>
      </c>
      <c r="J743" s="574">
        <f>'M.V. PROV'!K414</f>
        <v>30587</v>
      </c>
      <c r="K743" s="574">
        <f>'M.V. PROV'!L414</f>
        <v>31904</v>
      </c>
      <c r="L743" s="574">
        <f>'M.V. PROV'!M414</f>
        <v>16559</v>
      </c>
      <c r="M743" s="574">
        <f>'M.V. PROV'!N414</f>
        <v>17214</v>
      </c>
      <c r="N743" s="574">
        <f>SUM(B743:M743)</f>
        <v>351241</v>
      </c>
    </row>
    <row r="744" spans="1:14" ht="24.95" customHeight="1" x14ac:dyDescent="0.2">
      <c r="A744" s="573" t="s">
        <v>39</v>
      </c>
      <c r="B744" s="574">
        <f>'M.V. PROV'!C415</f>
        <v>116688</v>
      </c>
      <c r="C744" s="574">
        <f>'M.V. PROV'!D415</f>
        <v>118791</v>
      </c>
      <c r="D744" s="574">
        <f>'M.V. PROV'!E415</f>
        <v>33213</v>
      </c>
      <c r="E744" s="574">
        <f>'M.V. PROV'!F415</f>
        <v>0</v>
      </c>
      <c r="F744" s="574">
        <f>'M.V. PROV'!G415</f>
        <v>8851</v>
      </c>
      <c r="G744" s="574">
        <f>'M.V. PROV'!H415</f>
        <v>18194</v>
      </c>
      <c r="H744" s="574">
        <f>'M.V. PROV'!I415</f>
        <v>77692</v>
      </c>
      <c r="I744" s="574">
        <f>'M.V. PROV'!J415</f>
        <v>95265</v>
      </c>
      <c r="J744" s="574">
        <f>'M.V. PROV'!K415</f>
        <v>52794</v>
      </c>
      <c r="K744" s="574">
        <f>'M.V. PROV'!L415</f>
        <v>52264</v>
      </c>
      <c r="L744" s="574">
        <f>'M.V. PROV'!M415</f>
        <v>29718</v>
      </c>
      <c r="M744" s="574">
        <f>'M.V. PROV'!N415</f>
        <v>31605</v>
      </c>
      <c r="N744" s="574">
        <f>SUM(B744:M744)</f>
        <v>635075</v>
      </c>
    </row>
    <row r="745" spans="1:14" ht="24.95" customHeight="1" x14ac:dyDescent="0.2">
      <c r="A745" s="573" t="s">
        <v>123</v>
      </c>
      <c r="B745" s="575">
        <f>'M.V. PROV'!C416</f>
        <v>0.26701631780000001</v>
      </c>
      <c r="C745" s="575">
        <f>'M.V. PROV'!D416</f>
        <v>0.28947432550000002</v>
      </c>
      <c r="D745" s="575">
        <f>'M.V. PROV'!E416</f>
        <v>0.1176303643</v>
      </c>
      <c r="E745" s="575">
        <f>'M.V. PROV'!F416</f>
        <v>0</v>
      </c>
      <c r="F745" s="575">
        <f>'M.V. PROV'!G416</f>
        <v>9.2944529799999995E-2</v>
      </c>
      <c r="G745" s="575">
        <f>'M.V. PROV'!H416</f>
        <v>8.6575748199999997E-2</v>
      </c>
      <c r="H745" s="575">
        <f>'M.V. PROV'!I416</f>
        <v>0.2227335496</v>
      </c>
      <c r="I745" s="575">
        <f>'M.V. PROV'!J416</f>
        <v>0.26155415879999999</v>
      </c>
      <c r="J745" s="575">
        <f>'M.V. PROV'!K416</f>
        <v>0.15634853730000001</v>
      </c>
      <c r="K745" s="575">
        <f>'M.V. PROV'!L416</f>
        <v>0.1519679102</v>
      </c>
      <c r="L745" s="575">
        <f>'M.V. PROV'!M416</f>
        <v>9.7177491800000002E-2</v>
      </c>
      <c r="M745" s="575">
        <f>'M.V. PROV'!N416</f>
        <v>0.1207501857</v>
      </c>
      <c r="N745" s="575">
        <f>D736</f>
        <v>0.18693645949000431</v>
      </c>
    </row>
    <row r="746" spans="1:14" ht="24.95" customHeight="1" x14ac:dyDescent="0.2">
      <c r="A746" s="573" t="s">
        <v>3</v>
      </c>
      <c r="B746" s="576">
        <f>'M.V. PROV'!C417</f>
        <v>1.8804570286690001</v>
      </c>
      <c r="C746" s="576">
        <f>'M.V. PROV'!D417</f>
        <v>1.7203620564808</v>
      </c>
      <c r="D746" s="576">
        <f>'M.V. PROV'!E417</f>
        <v>1.7779026818693</v>
      </c>
      <c r="E746" s="576">
        <f>'M.V. PROV'!F417</f>
        <v>0</v>
      </c>
      <c r="F746" s="576">
        <f>'M.V. PROV'!G417</f>
        <v>3.3795341733486</v>
      </c>
      <c r="G746" s="576">
        <f>'M.V. PROV'!H417</f>
        <v>1.7219382926368001</v>
      </c>
      <c r="H746" s="576">
        <f>'M.V. PROV'!I417</f>
        <v>1.77699503671</v>
      </c>
      <c r="I746" s="576">
        <f>'M.V. PROV'!J417</f>
        <v>1.9728912543749</v>
      </c>
      <c r="J746" s="576">
        <f>'M.V. PROV'!K417</f>
        <v>1.7260273972603</v>
      </c>
      <c r="K746" s="576">
        <f>'M.V. PROV'!L417</f>
        <v>1.6381644934804001</v>
      </c>
      <c r="L746" s="576">
        <f>'M.V. PROV'!M417</f>
        <v>1.7946735914003999</v>
      </c>
      <c r="M746" s="576">
        <f>'M.V. PROV'!N417</f>
        <v>1.836005576856</v>
      </c>
      <c r="N746" s="576">
        <f t="shared" ref="N746" si="7">N744/N743</f>
        <v>1.8080890328862518</v>
      </c>
    </row>
    <row r="747" spans="1:14" ht="24.95" customHeight="1" x14ac:dyDescent="0.2"/>
    <row r="748" spans="1:14" ht="24.95" customHeight="1" x14ac:dyDescent="0.2"/>
    <row r="749" spans="1:14" ht="24.95" customHeight="1" x14ac:dyDescent="0.2"/>
    <row r="750" spans="1:14" ht="24.95" customHeight="1" x14ac:dyDescent="0.2"/>
    <row r="751" spans="1:14" ht="24.95" customHeight="1" x14ac:dyDescent="0.2"/>
    <row r="752" spans="1:14" ht="24.95" customHeight="1" x14ac:dyDescent="0.2"/>
    <row r="753" spans="1:14" ht="24.95" customHeight="1" x14ac:dyDescent="0.2"/>
    <row r="754" spans="1:14" ht="24.95" customHeight="1" x14ac:dyDescent="0.2"/>
    <row r="755" spans="1:14" ht="24.95" customHeight="1" x14ac:dyDescent="0.2"/>
    <row r="756" spans="1:14" ht="24.95" customHeight="1" x14ac:dyDescent="0.2"/>
    <row r="757" spans="1:14" ht="24.95" customHeight="1" x14ac:dyDescent="0.2"/>
    <row r="758" spans="1:14" ht="24.95" customHeight="1" x14ac:dyDescent="0.2"/>
    <row r="759" spans="1:14" ht="24.95" customHeight="1" x14ac:dyDescent="0.2"/>
    <row r="760" spans="1:14" ht="24.95" customHeight="1" x14ac:dyDescent="0.2"/>
    <row r="761" spans="1:14" ht="24.95" customHeight="1" x14ac:dyDescent="0.2"/>
    <row r="762" spans="1:14" ht="24.95" customHeight="1" x14ac:dyDescent="0.2"/>
    <row r="763" spans="1:14" ht="24.95" customHeight="1" x14ac:dyDescent="0.2"/>
    <row r="764" spans="1:14" ht="24.95" customHeight="1" x14ac:dyDescent="0.2">
      <c r="N764" s="4">
        <v>5</v>
      </c>
    </row>
    <row r="765" spans="1:14" ht="30" customHeight="1" x14ac:dyDescent="0.4">
      <c r="A765" s="723" t="s">
        <v>12</v>
      </c>
      <c r="B765" s="723"/>
      <c r="C765" s="723"/>
      <c r="D765" s="723"/>
      <c r="E765" s="723"/>
      <c r="F765" s="723"/>
      <c r="G765" s="723"/>
      <c r="H765" s="723"/>
      <c r="I765" s="723"/>
      <c r="J765" s="723"/>
      <c r="K765" s="723"/>
      <c r="L765" s="723"/>
      <c r="M765" s="723"/>
      <c r="N765" s="723"/>
    </row>
    <row r="766" spans="1:14" ht="24.95" customHeight="1" x14ac:dyDescent="0.2"/>
    <row r="767" spans="1:14" ht="24.95" customHeight="1" x14ac:dyDescent="0.2">
      <c r="A767" s="549" t="s">
        <v>29</v>
      </c>
      <c r="B767" s="549"/>
      <c r="C767" s="550"/>
      <c r="D767" s="561">
        <f>'M.V. CyL'!K23</f>
        <v>168578</v>
      </c>
    </row>
    <row r="768" spans="1:14" ht="24.95" customHeight="1" x14ac:dyDescent="0.2">
      <c r="A768" s="551" t="s">
        <v>30</v>
      </c>
      <c r="B768" s="551"/>
      <c r="C768" s="552"/>
      <c r="D768" s="565">
        <f>'M.V. CyL'!K24</f>
        <v>12387</v>
      </c>
    </row>
    <row r="769" spans="1:14" ht="24.95" customHeight="1" x14ac:dyDescent="0.2">
      <c r="A769" s="553" t="s">
        <v>0</v>
      </c>
      <c r="B769" s="553"/>
      <c r="C769" s="554"/>
      <c r="D769" s="563">
        <f>SUM(D767:D768)</f>
        <v>180965</v>
      </c>
    </row>
    <row r="770" spans="1:14" ht="24.95" customHeight="1" x14ac:dyDescent="0.2">
      <c r="A770" s="551" t="s">
        <v>34</v>
      </c>
      <c r="B770" s="551"/>
      <c r="C770" s="552"/>
      <c r="D770" s="562">
        <f>'M.V. CyL'!K26</f>
        <v>308596</v>
      </c>
    </row>
    <row r="771" spans="1:14" ht="24.95" customHeight="1" x14ac:dyDescent="0.2">
      <c r="A771" s="551" t="s">
        <v>35</v>
      </c>
      <c r="B771" s="551"/>
      <c r="C771" s="552"/>
      <c r="D771" s="565">
        <f>'M.V. CyL'!K27</f>
        <v>19268</v>
      </c>
    </row>
    <row r="772" spans="1:14" ht="24.95" customHeight="1" x14ac:dyDescent="0.2">
      <c r="A772" s="553" t="s">
        <v>1</v>
      </c>
      <c r="B772" s="553"/>
      <c r="C772" s="554"/>
      <c r="D772" s="577">
        <f>SUM(D770:D771)</f>
        <v>327864</v>
      </c>
    </row>
    <row r="773" spans="1:14" ht="24.95" customHeight="1" x14ac:dyDescent="0.2">
      <c r="A773" s="553" t="s">
        <v>2</v>
      </c>
      <c r="B773" s="553"/>
      <c r="C773" s="554"/>
      <c r="D773" s="571">
        <f>'M.V. CyL'!K28</f>
        <v>0.17259300511043116</v>
      </c>
    </row>
    <row r="774" spans="1:14" ht="24.95" customHeight="1" x14ac:dyDescent="0.2">
      <c r="A774" s="556" t="s">
        <v>3</v>
      </c>
      <c r="B774" s="556"/>
      <c r="C774" s="557"/>
      <c r="D774" s="566">
        <f>D772/D769</f>
        <v>1.8117536540214958</v>
      </c>
    </row>
    <row r="775" spans="1:14" ht="24.95" customHeight="1" x14ac:dyDescent="0.2">
      <c r="A775" s="549" t="s">
        <v>60</v>
      </c>
      <c r="B775" s="549"/>
      <c r="C775" s="550"/>
      <c r="D775" s="567">
        <f>D770/D767</f>
        <v>1.8305828755828162</v>
      </c>
    </row>
    <row r="776" spans="1:14" ht="24.95" customHeight="1" x14ac:dyDescent="0.2">
      <c r="A776" s="559" t="s">
        <v>61</v>
      </c>
      <c r="B776" s="559"/>
      <c r="C776" s="560"/>
      <c r="D776" s="568">
        <f>D771/D768</f>
        <v>1.5555017356906433</v>
      </c>
    </row>
    <row r="777" spans="1:14" ht="24.95" customHeight="1" x14ac:dyDescent="0.25">
      <c r="A777" s="411"/>
      <c r="B777" s="411"/>
      <c r="C777" s="8"/>
      <c r="D777" s="7"/>
    </row>
    <row r="778" spans="1:14" ht="24.95" customHeight="1" x14ac:dyDescent="0.2"/>
    <row r="779" spans="1:14" ht="24.95" customHeight="1" x14ac:dyDescent="0.2">
      <c r="A779" s="406"/>
      <c r="B779" s="572" t="s">
        <v>46</v>
      </c>
      <c r="C779" s="572" t="s">
        <v>47</v>
      </c>
      <c r="D779" s="572" t="s">
        <v>48</v>
      </c>
      <c r="E779" s="572" t="s">
        <v>49</v>
      </c>
      <c r="F779" s="572" t="s">
        <v>50</v>
      </c>
      <c r="G779" s="572" t="s">
        <v>51</v>
      </c>
      <c r="H779" s="572" t="s">
        <v>52</v>
      </c>
      <c r="I779" s="572" t="s">
        <v>62</v>
      </c>
      <c r="J779" s="572" t="s">
        <v>63</v>
      </c>
      <c r="K779" s="572" t="s">
        <v>55</v>
      </c>
      <c r="L779" s="572" t="s">
        <v>64</v>
      </c>
      <c r="M779" s="572" t="s">
        <v>57</v>
      </c>
      <c r="N779" s="572" t="s">
        <v>13</v>
      </c>
    </row>
    <row r="780" spans="1:14" ht="24.95" customHeight="1" x14ac:dyDescent="0.2">
      <c r="A780" s="573" t="s">
        <v>4</v>
      </c>
      <c r="B780" s="574">
        <f>'M.V. PROV'!C468</f>
        <v>24690</v>
      </c>
      <c r="C780" s="574">
        <f>'M.V. PROV'!D468</f>
        <v>27333</v>
      </c>
      <c r="D780" s="574">
        <f>'M.V. PROV'!E468</f>
        <v>14117</v>
      </c>
      <c r="E780" s="574">
        <f>'M.V. PROV'!F468</f>
        <v>0</v>
      </c>
      <c r="F780" s="574">
        <f>'M.V. PROV'!G468</f>
        <v>2301</v>
      </c>
      <c r="G780" s="574">
        <f>'M.V. PROV'!H468</f>
        <v>8369</v>
      </c>
      <c r="H780" s="574">
        <f>'M.V. PROV'!I468</f>
        <v>29235</v>
      </c>
      <c r="I780" s="574">
        <f>'M.V. PROV'!J468</f>
        <v>34230</v>
      </c>
      <c r="J780" s="574">
        <f>'M.V. PROV'!K468</f>
        <v>21174</v>
      </c>
      <c r="K780" s="574">
        <f>'M.V. PROV'!L468</f>
        <v>11236</v>
      </c>
      <c r="L780" s="574">
        <f>'M.V. PROV'!M468</f>
        <v>4421</v>
      </c>
      <c r="M780" s="574">
        <f>'M.V. PROV'!N468</f>
        <v>3859</v>
      </c>
      <c r="N780" s="574">
        <f>SUM(B780:M780)</f>
        <v>180965</v>
      </c>
    </row>
    <row r="781" spans="1:14" ht="24.95" customHeight="1" x14ac:dyDescent="0.2">
      <c r="A781" s="573" t="s">
        <v>39</v>
      </c>
      <c r="B781" s="574">
        <f>'M.V. PROV'!C469</f>
        <v>38916</v>
      </c>
      <c r="C781" s="574">
        <f>'M.V. PROV'!D469</f>
        <v>44500</v>
      </c>
      <c r="D781" s="574">
        <f>'M.V. PROV'!E469</f>
        <v>21231</v>
      </c>
      <c r="E781" s="574">
        <f>'M.V. PROV'!F469</f>
        <v>0</v>
      </c>
      <c r="F781" s="574">
        <f>'M.V. PROV'!G469</f>
        <v>6937</v>
      </c>
      <c r="G781" s="574">
        <f>'M.V. PROV'!H469</f>
        <v>15798</v>
      </c>
      <c r="H781" s="574">
        <f>'M.V. PROV'!I469</f>
        <v>56434</v>
      </c>
      <c r="I781" s="574">
        <f>'M.V. PROV'!J469</f>
        <v>75363</v>
      </c>
      <c r="J781" s="574">
        <f>'M.V. PROV'!K469</f>
        <v>34375</v>
      </c>
      <c r="K781" s="574">
        <f>'M.V. PROV'!L469</f>
        <v>17613</v>
      </c>
      <c r="L781" s="574">
        <f>'M.V. PROV'!M469</f>
        <v>9145</v>
      </c>
      <c r="M781" s="574">
        <f>'M.V. PROV'!N469</f>
        <v>7552</v>
      </c>
      <c r="N781" s="574">
        <f>SUM(B781:M781)</f>
        <v>327864</v>
      </c>
    </row>
    <row r="782" spans="1:14" ht="24.95" customHeight="1" x14ac:dyDescent="0.2">
      <c r="A782" s="573" t="s">
        <v>123</v>
      </c>
      <c r="B782" s="575">
        <f>'M.V. PROV'!C470</f>
        <v>0.14062144300000001</v>
      </c>
      <c r="C782" s="575">
        <f>'M.V. PROV'!D470</f>
        <v>0.17707782750000001</v>
      </c>
      <c r="D782" s="575">
        <f>'M.V. PROV'!E470</f>
        <v>8.5959497999999995E-2</v>
      </c>
      <c r="E782" s="575">
        <f>'M.V. PROV'!F470</f>
        <v>0</v>
      </c>
      <c r="F782" s="575">
        <f>'M.V. PROV'!G470</f>
        <v>0.1242286397</v>
      </c>
      <c r="G782" s="575">
        <f>'M.V. PROV'!H470</f>
        <v>0.1205229443</v>
      </c>
      <c r="H782" s="575">
        <f>'M.V. PROV'!I470</f>
        <v>0.27789780019999999</v>
      </c>
      <c r="I782" s="575">
        <f>'M.V. PROV'!J470</f>
        <v>0.35714256700000002</v>
      </c>
      <c r="J782" s="575">
        <f>'M.V. PROV'!K470</f>
        <v>0.17649004709999999</v>
      </c>
      <c r="K782" s="575">
        <f>'M.V. PROV'!L470</f>
        <v>0.1381960562</v>
      </c>
      <c r="L782" s="575">
        <f>'M.V. PROV'!M470</f>
        <v>8.1931294700000004E-2</v>
      </c>
      <c r="M782" s="575">
        <f>'M.V. PROV'!N470</f>
        <v>8.4139915999999995E-2</v>
      </c>
      <c r="N782" s="575">
        <f>D773</f>
        <v>0.17259300511043116</v>
      </c>
    </row>
    <row r="783" spans="1:14" ht="24.95" customHeight="1" x14ac:dyDescent="0.2">
      <c r="A783" s="573" t="s">
        <v>3</v>
      </c>
      <c r="B783" s="576">
        <f>'M.V. PROV'!C471</f>
        <v>1.5761846901579999</v>
      </c>
      <c r="C783" s="576">
        <f>'M.V. PROV'!D471</f>
        <v>1.6280686349833999</v>
      </c>
      <c r="D783" s="576">
        <f>'M.V. PROV'!E471</f>
        <v>1.5039314301905999</v>
      </c>
      <c r="E783" s="576">
        <f>'M.V. PROV'!F471</f>
        <v>0</v>
      </c>
      <c r="F783" s="576">
        <f>'M.V. PROV'!G471</f>
        <v>3.0147761842677001</v>
      </c>
      <c r="G783" s="576">
        <f>'M.V. PROV'!H471</f>
        <v>1.8876807264905999</v>
      </c>
      <c r="H783" s="576">
        <f>'M.V. PROV'!I471</f>
        <v>1.9303574482640999</v>
      </c>
      <c r="I783" s="576">
        <f>'M.V. PROV'!J471</f>
        <v>2.2016652059597002</v>
      </c>
      <c r="J783" s="576">
        <f>'M.V. PROV'!K471</f>
        <v>1.6234532917729001</v>
      </c>
      <c r="K783" s="576">
        <f>'M.V. PROV'!L471</f>
        <v>1.5675507297971001</v>
      </c>
      <c r="L783" s="576">
        <f>'M.V. PROV'!M471</f>
        <v>2.0685365301968002</v>
      </c>
      <c r="M783" s="576">
        <f>'M.V. PROV'!N471</f>
        <v>1.9569836745271001</v>
      </c>
      <c r="N783" s="576">
        <f t="shared" ref="N783" si="8">N781/N780</f>
        <v>1.8117536540214958</v>
      </c>
    </row>
    <row r="784" spans="1:14" s="382" customFormat="1" ht="24.95" customHeight="1" x14ac:dyDescent="0.2">
      <c r="A784" s="413"/>
      <c r="B784" s="408"/>
      <c r="C784" s="408"/>
      <c r="D784" s="408"/>
      <c r="E784" s="408"/>
      <c r="F784" s="408"/>
      <c r="G784" s="408"/>
      <c r="H784" s="408"/>
      <c r="I784" s="408"/>
      <c r="J784" s="408"/>
      <c r="K784" s="408"/>
      <c r="L784" s="408"/>
      <c r="M784" s="408"/>
      <c r="N784" s="412"/>
    </row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spans="1:14" ht="24.95" customHeight="1" x14ac:dyDescent="0.2"/>
    <row r="834" spans="1:14" ht="24.95" customHeight="1" x14ac:dyDescent="0.2">
      <c r="N834" s="4">
        <v>6</v>
      </c>
    </row>
    <row r="835" spans="1:14" ht="39.950000000000003" customHeight="1" x14ac:dyDescent="0.4">
      <c r="A835" s="734" t="s">
        <v>497</v>
      </c>
      <c r="B835" s="734"/>
      <c r="C835" s="734"/>
      <c r="D835" s="734"/>
      <c r="E835" s="734"/>
      <c r="F835" s="734"/>
      <c r="G835" s="734"/>
      <c r="H835" s="734"/>
      <c r="I835" s="734"/>
      <c r="J835" s="734"/>
      <c r="K835" s="734"/>
      <c r="L835" s="734"/>
      <c r="M835" s="734"/>
      <c r="N835" s="734"/>
    </row>
    <row r="836" spans="1:14" ht="24.95" customHeight="1" x14ac:dyDescent="0.2"/>
    <row r="837" spans="1:14" ht="30" customHeight="1" x14ac:dyDescent="0.4">
      <c r="A837" s="723" t="s">
        <v>46</v>
      </c>
      <c r="B837" s="723"/>
      <c r="C837" s="723"/>
      <c r="D837" s="723"/>
      <c r="E837" s="723"/>
      <c r="F837" s="723"/>
      <c r="G837" s="723"/>
      <c r="H837" s="723"/>
      <c r="I837" s="723"/>
      <c r="J837" s="723"/>
      <c r="K837" s="723"/>
      <c r="L837" s="723"/>
      <c r="M837" s="723"/>
      <c r="N837" s="723"/>
    </row>
    <row r="838" spans="1:14" s="382" customFormat="1" ht="24.95" customHeight="1" x14ac:dyDescent="0.4">
      <c r="A838" s="414"/>
      <c r="B838" s="414"/>
      <c r="C838" s="414"/>
      <c r="D838" s="414"/>
      <c r="E838" s="414"/>
      <c r="F838" s="414"/>
      <c r="G838" s="414"/>
      <c r="H838" s="414"/>
      <c r="I838" s="414"/>
      <c r="J838" s="414"/>
      <c r="K838" s="414"/>
      <c r="L838" s="414"/>
      <c r="M838" s="414"/>
      <c r="N838" s="414"/>
    </row>
    <row r="839" spans="1:14" ht="24.95" customHeight="1" x14ac:dyDescent="0.3">
      <c r="A839" s="729" t="s">
        <v>46</v>
      </c>
      <c r="B839" s="729"/>
      <c r="C839" s="729"/>
      <c r="D839" s="729"/>
      <c r="E839" s="729"/>
      <c r="F839" s="415"/>
      <c r="G839" s="415"/>
      <c r="H839" s="730" t="s">
        <v>66</v>
      </c>
      <c r="I839" s="730"/>
      <c r="J839" s="730"/>
      <c r="K839" s="730"/>
      <c r="L839" s="730"/>
      <c r="M839" s="730"/>
      <c r="N839" s="415"/>
    </row>
    <row r="840" spans="1:14" ht="24.95" customHeight="1" x14ac:dyDescent="0.2">
      <c r="A840" s="549" t="s">
        <v>29</v>
      </c>
      <c r="B840" s="549"/>
      <c r="C840" s="550"/>
      <c r="D840" s="561"/>
      <c r="E840" s="561">
        <f>'M.V. CyL'!C56</f>
        <v>356818</v>
      </c>
      <c r="H840" s="549" t="s">
        <v>29</v>
      </c>
      <c r="I840" s="549"/>
      <c r="J840" s="550"/>
      <c r="K840" s="561"/>
      <c r="L840" s="549"/>
      <c r="M840" s="561">
        <f>'M.V. Y P. MESES'!C10</f>
        <v>211757.25</v>
      </c>
    </row>
    <row r="841" spans="1:14" ht="24.95" customHeight="1" x14ac:dyDescent="0.2">
      <c r="A841" s="551" t="s">
        <v>30</v>
      </c>
      <c r="B841" s="551"/>
      <c r="C841" s="552"/>
      <c r="D841" s="565"/>
      <c r="E841" s="565">
        <f>'M.V. CyL'!C57</f>
        <v>83408</v>
      </c>
      <c r="H841" s="551" t="s">
        <v>30</v>
      </c>
      <c r="I841" s="551"/>
      <c r="J841" s="552"/>
      <c r="K841" s="565"/>
      <c r="L841" s="551"/>
      <c r="M841" s="565">
        <f>'M.V. Y P. MESES'!C11</f>
        <v>31956.083333333332</v>
      </c>
    </row>
    <row r="842" spans="1:14" ht="24.95" customHeight="1" x14ac:dyDescent="0.2">
      <c r="A842" s="553" t="s">
        <v>0</v>
      </c>
      <c r="B842" s="553"/>
      <c r="C842" s="554"/>
      <c r="D842" s="563"/>
      <c r="E842" s="563">
        <f>SUM(E840:E841)</f>
        <v>440226</v>
      </c>
      <c r="H842" s="553" t="s">
        <v>0</v>
      </c>
      <c r="I842" s="553"/>
      <c r="J842" s="554"/>
      <c r="K842" s="563"/>
      <c r="L842" s="553"/>
      <c r="M842" s="563">
        <f>SUM(M840:M841)</f>
        <v>243713.33333333334</v>
      </c>
    </row>
    <row r="843" spans="1:14" ht="24.95" customHeight="1" x14ac:dyDescent="0.2">
      <c r="A843" s="551" t="s">
        <v>34</v>
      </c>
      <c r="B843" s="551"/>
      <c r="C843" s="552"/>
      <c r="D843" s="561"/>
      <c r="E843" s="562">
        <f>'M.V. CyL'!C59</f>
        <v>585787</v>
      </c>
      <c r="H843" s="551" t="s">
        <v>34</v>
      </c>
      <c r="I843" s="551"/>
      <c r="J843" s="552"/>
      <c r="K843" s="561"/>
      <c r="L843" s="551"/>
      <c r="M843" s="562">
        <f>'M.V. Y P. MESES'!C13</f>
        <v>391830.16666666669</v>
      </c>
    </row>
    <row r="844" spans="1:14" ht="24.95" customHeight="1" x14ac:dyDescent="0.2">
      <c r="A844" s="551" t="s">
        <v>35</v>
      </c>
      <c r="B844" s="551"/>
      <c r="C844" s="552"/>
      <c r="D844" s="565"/>
      <c r="E844" s="565">
        <f>'M.V. CyL'!C60</f>
        <v>135617</v>
      </c>
      <c r="H844" s="551" t="s">
        <v>35</v>
      </c>
      <c r="I844" s="551"/>
      <c r="J844" s="552"/>
      <c r="K844" s="565"/>
      <c r="L844" s="551"/>
      <c r="M844" s="565">
        <f>'M.V. Y P. MESES'!C14</f>
        <v>51957.75</v>
      </c>
    </row>
    <row r="845" spans="1:14" ht="24.95" customHeight="1" x14ac:dyDescent="0.2">
      <c r="A845" s="553" t="s">
        <v>1</v>
      </c>
      <c r="B845" s="553"/>
      <c r="C845" s="554"/>
      <c r="D845" s="577"/>
      <c r="E845" s="577">
        <f>SUM(E843:E844)</f>
        <v>721404</v>
      </c>
      <c r="H845" s="553" t="s">
        <v>1</v>
      </c>
      <c r="I845" s="553"/>
      <c r="J845" s="554"/>
      <c r="K845" s="577"/>
      <c r="L845" s="553"/>
      <c r="M845" s="577">
        <f>SUM(M843:M844)</f>
        <v>443787.91666666669</v>
      </c>
    </row>
    <row r="846" spans="1:14" ht="24.95" customHeight="1" x14ac:dyDescent="0.2">
      <c r="A846" s="553" t="s">
        <v>67</v>
      </c>
      <c r="B846" s="553"/>
      <c r="C846" s="554"/>
      <c r="D846" s="571"/>
      <c r="E846" s="571">
        <f>'M.V. CyL'!C61</f>
        <v>0.16218658859999999</v>
      </c>
      <c r="H846" s="553" t="s">
        <v>67</v>
      </c>
      <c r="I846" s="553"/>
      <c r="J846" s="554"/>
      <c r="K846" s="571"/>
      <c r="L846" s="553"/>
      <c r="M846" s="571">
        <f>'M.V. Y P. MESES'!C15</f>
        <v>0.12914998323333332</v>
      </c>
    </row>
    <row r="847" spans="1:14" ht="24.95" customHeight="1" x14ac:dyDescent="0.2">
      <c r="A847" s="556" t="s">
        <v>3</v>
      </c>
      <c r="B847" s="556"/>
      <c r="C847" s="557"/>
      <c r="D847" s="566"/>
      <c r="E847" s="566">
        <f>E845/E842</f>
        <v>1.6387128429488489</v>
      </c>
      <c r="H847" s="556" t="s">
        <v>3</v>
      </c>
      <c r="I847" s="556"/>
      <c r="J847" s="557"/>
      <c r="K847" s="566"/>
      <c r="L847" s="556"/>
      <c r="M847" s="566">
        <f>M845/M842</f>
        <v>1.8209422955931833</v>
      </c>
    </row>
    <row r="848" spans="1:14" ht="24.95" customHeight="1" x14ac:dyDescent="0.2">
      <c r="A848" s="549" t="s">
        <v>60</v>
      </c>
      <c r="B848" s="549"/>
      <c r="C848" s="550"/>
      <c r="D848" s="567"/>
      <c r="E848" s="567">
        <f>E843/E840</f>
        <v>1.6416968874888598</v>
      </c>
      <c r="H848" s="549" t="s">
        <v>60</v>
      </c>
      <c r="I848" s="549"/>
      <c r="J848" s="550"/>
      <c r="K848" s="567"/>
      <c r="L848" s="549"/>
      <c r="M848" s="567">
        <f>M843/M840</f>
        <v>1.8503742689644236</v>
      </c>
    </row>
    <row r="849" spans="1:14" ht="24.95" customHeight="1" x14ac:dyDescent="0.2">
      <c r="A849" s="559" t="s">
        <v>61</v>
      </c>
      <c r="B849" s="559"/>
      <c r="C849" s="560"/>
      <c r="D849" s="568"/>
      <c r="E849" s="568">
        <f>E844/E841</f>
        <v>1.6259471513523882</v>
      </c>
      <c r="H849" s="559" t="s">
        <v>61</v>
      </c>
      <c r="I849" s="559"/>
      <c r="J849" s="560"/>
      <c r="K849" s="568"/>
      <c r="L849" s="559"/>
      <c r="M849" s="568">
        <f>M844/M841</f>
        <v>1.6259110810930626</v>
      </c>
    </row>
    <row r="850" spans="1:14" ht="24.95" customHeight="1" x14ac:dyDescent="0.2">
      <c r="D850" s="416"/>
      <c r="E850" s="416"/>
      <c r="F850" s="416"/>
      <c r="G850" s="5"/>
      <c r="H850" s="5"/>
    </row>
    <row r="851" spans="1:14" s="581" customFormat="1" ht="24.95" customHeight="1" x14ac:dyDescent="0.5">
      <c r="A851" s="731" t="s">
        <v>539</v>
      </c>
      <c r="B851" s="731"/>
      <c r="D851" s="582"/>
      <c r="E851" s="582"/>
      <c r="F851" s="582"/>
      <c r="G851" s="583"/>
      <c r="H851" s="731" t="s">
        <v>539</v>
      </c>
      <c r="I851" s="731"/>
    </row>
    <row r="852" spans="1:14" s="578" customFormat="1" ht="24.95" customHeight="1" x14ac:dyDescent="0.5">
      <c r="A852" s="732" t="s">
        <v>538</v>
      </c>
      <c r="B852" s="732"/>
      <c r="F852" s="582"/>
      <c r="G852" s="582"/>
      <c r="H852" s="732" t="s">
        <v>538</v>
      </c>
      <c r="I852" s="732"/>
      <c r="K852" s="580"/>
    </row>
    <row r="853" spans="1:14" s="381" customFormat="1" ht="24.95" customHeight="1" x14ac:dyDescent="0.25">
      <c r="A853" s="733"/>
      <c r="B853" s="733"/>
      <c r="C853" s="733"/>
      <c r="D853" s="733"/>
      <c r="E853" s="733"/>
      <c r="F853" s="582"/>
      <c r="G853" s="582"/>
      <c r="H853" s="733"/>
      <c r="I853" s="733"/>
      <c r="J853" s="733"/>
      <c r="K853" s="733"/>
      <c r="L853" s="733"/>
      <c r="M853" s="733"/>
      <c r="N853" s="581"/>
    </row>
    <row r="854" spans="1:14" ht="24.95" customHeight="1" x14ac:dyDescent="0.4">
      <c r="A854" s="418"/>
      <c r="B854" s="418"/>
      <c r="C854" s="418"/>
      <c r="F854" s="419"/>
      <c r="N854" s="581"/>
    </row>
    <row r="855" spans="1:14" ht="24.95" customHeight="1" x14ac:dyDescent="0.25">
      <c r="A855" s="727"/>
      <c r="B855" s="727"/>
      <c r="C855" s="727"/>
      <c r="D855" s="727"/>
      <c r="E855" s="727"/>
      <c r="G855" s="728"/>
      <c r="H855" s="728"/>
      <c r="I855" s="728"/>
      <c r="J855" s="728"/>
      <c r="K855" s="728"/>
      <c r="L855" s="728"/>
      <c r="M855" s="728"/>
      <c r="N855" s="581"/>
    </row>
    <row r="856" spans="1:14" ht="24.95" customHeight="1" x14ac:dyDescent="0.2">
      <c r="A856" s="14"/>
      <c r="B856" s="14"/>
      <c r="C856" s="14"/>
      <c r="D856" s="14"/>
      <c r="E856" s="14"/>
      <c r="G856" s="10"/>
      <c r="H856" s="15"/>
      <c r="I856" s="15"/>
      <c r="J856" s="15"/>
      <c r="K856" s="15"/>
      <c r="L856" s="15"/>
      <c r="M856" s="15"/>
      <c r="N856" s="581"/>
    </row>
    <row r="857" spans="1:14" ht="24.95" customHeight="1" x14ac:dyDescent="0.2">
      <c r="N857" s="581"/>
    </row>
    <row r="858" spans="1:14" ht="24.95" customHeight="1" x14ac:dyDescent="0.2">
      <c r="I858" s="395"/>
      <c r="J858" s="395"/>
      <c r="K858" s="395"/>
    </row>
    <row r="859" spans="1:14" ht="24.95" customHeight="1" x14ac:dyDescent="0.2">
      <c r="I859" s="395"/>
      <c r="J859" s="395"/>
    </row>
    <row r="860" spans="1:14" ht="24.95" customHeight="1" x14ac:dyDescent="0.2"/>
    <row r="861" spans="1:14" ht="24.95" customHeight="1" x14ac:dyDescent="0.2"/>
    <row r="862" spans="1:14" ht="24.95" customHeight="1" x14ac:dyDescent="0.2"/>
    <row r="863" spans="1:14" ht="24.95" customHeight="1" x14ac:dyDescent="0.2"/>
    <row r="864" spans="1:14" ht="24.95" customHeight="1" x14ac:dyDescent="0.2"/>
    <row r="865" spans="1:14" ht="24.95" customHeight="1" x14ac:dyDescent="0.2"/>
    <row r="866" spans="1:14" ht="24.95" customHeight="1" x14ac:dyDescent="0.2"/>
    <row r="867" spans="1:14" ht="30" customHeight="1" x14ac:dyDescent="0.4">
      <c r="A867" s="723" t="s">
        <v>47</v>
      </c>
      <c r="B867" s="723"/>
      <c r="C867" s="723"/>
      <c r="D867" s="723"/>
      <c r="E867" s="723"/>
      <c r="F867" s="723"/>
      <c r="G867" s="723"/>
      <c r="H867" s="723"/>
      <c r="I867" s="723"/>
      <c r="J867" s="723"/>
      <c r="K867" s="723"/>
      <c r="L867" s="723"/>
      <c r="M867" s="723"/>
      <c r="N867" s="723"/>
    </row>
    <row r="868" spans="1:14" ht="24.95" customHeight="1" x14ac:dyDescent="0.4">
      <c r="A868" s="414"/>
      <c r="B868" s="414"/>
      <c r="C868" s="414"/>
      <c r="D868" s="414"/>
      <c r="E868" s="414"/>
      <c r="F868" s="414"/>
      <c r="G868" s="414"/>
      <c r="H868" s="414"/>
      <c r="I868" s="414"/>
      <c r="J868" s="414"/>
      <c r="K868" s="414"/>
      <c r="L868" s="414"/>
      <c r="M868" s="414"/>
      <c r="N868" s="414"/>
    </row>
    <row r="869" spans="1:14" ht="24.95" customHeight="1" x14ac:dyDescent="0.3">
      <c r="A869" s="729" t="s">
        <v>47</v>
      </c>
      <c r="B869" s="729"/>
      <c r="C869" s="729"/>
      <c r="D869" s="729"/>
      <c r="E869" s="729"/>
      <c r="F869" s="415"/>
      <c r="G869" s="415"/>
      <c r="H869" s="730" t="s">
        <v>66</v>
      </c>
      <c r="I869" s="730"/>
      <c r="J869" s="730"/>
      <c r="K869" s="730"/>
      <c r="L869" s="730"/>
      <c r="M869" s="730"/>
      <c r="N869" s="415"/>
    </row>
    <row r="870" spans="1:14" ht="24.95" customHeight="1" x14ac:dyDescent="0.2">
      <c r="A870" s="549" t="s">
        <v>29</v>
      </c>
      <c r="B870" s="549"/>
      <c r="C870" s="550"/>
      <c r="D870" s="561"/>
      <c r="E870" s="561">
        <f>'M.V. CyL'!D56</f>
        <v>451900</v>
      </c>
      <c r="H870" s="549" t="s">
        <v>29</v>
      </c>
      <c r="I870" s="549"/>
      <c r="J870" s="550"/>
      <c r="K870" s="561"/>
      <c r="L870" s="549"/>
      <c r="M870" s="561">
        <f>$M$840</f>
        <v>211757.25</v>
      </c>
    </row>
    <row r="871" spans="1:14" ht="24.95" customHeight="1" x14ac:dyDescent="0.2">
      <c r="A871" s="551" t="s">
        <v>30</v>
      </c>
      <c r="B871" s="551"/>
      <c r="C871" s="552"/>
      <c r="D871" s="565"/>
      <c r="E871" s="565">
        <f>'M.V. CyL'!D57</f>
        <v>78852</v>
      </c>
      <c r="H871" s="551" t="s">
        <v>30</v>
      </c>
      <c r="I871" s="551"/>
      <c r="J871" s="552"/>
      <c r="K871" s="565"/>
      <c r="L871" s="551"/>
      <c r="M871" s="565">
        <f>$M$841</f>
        <v>31956.083333333332</v>
      </c>
    </row>
    <row r="872" spans="1:14" ht="24.95" customHeight="1" x14ac:dyDescent="0.2">
      <c r="A872" s="553" t="s">
        <v>0</v>
      </c>
      <c r="B872" s="553"/>
      <c r="C872" s="554"/>
      <c r="D872" s="563"/>
      <c r="E872" s="563">
        <f>SUM(E870:E871)</f>
        <v>530752</v>
      </c>
      <c r="H872" s="553" t="s">
        <v>0</v>
      </c>
      <c r="I872" s="553"/>
      <c r="J872" s="554"/>
      <c r="K872" s="563"/>
      <c r="L872" s="553"/>
      <c r="M872" s="563">
        <f>SUM(M870:M871)</f>
        <v>243713.33333333334</v>
      </c>
    </row>
    <row r="873" spans="1:14" ht="24.95" customHeight="1" x14ac:dyDescent="0.2">
      <c r="A873" s="551" t="s">
        <v>34</v>
      </c>
      <c r="B873" s="551"/>
      <c r="C873" s="552"/>
      <c r="D873" s="561"/>
      <c r="E873" s="587">
        <f>'M.V. CyL'!D59</f>
        <v>732104</v>
      </c>
      <c r="H873" s="551" t="s">
        <v>34</v>
      </c>
      <c r="I873" s="551"/>
      <c r="J873" s="552"/>
      <c r="K873" s="561"/>
      <c r="L873" s="551"/>
      <c r="M873" s="561">
        <f>$M$843</f>
        <v>391830.16666666669</v>
      </c>
    </row>
    <row r="874" spans="1:14" ht="24.95" customHeight="1" x14ac:dyDescent="0.2">
      <c r="A874" s="551" t="s">
        <v>35</v>
      </c>
      <c r="B874" s="551"/>
      <c r="C874" s="552"/>
      <c r="D874" s="565"/>
      <c r="E874" s="588">
        <f>'M.V. CyL'!D60</f>
        <v>120838</v>
      </c>
      <c r="H874" s="551" t="s">
        <v>35</v>
      </c>
      <c r="I874" s="551"/>
      <c r="J874" s="552"/>
      <c r="K874" s="565"/>
      <c r="L874" s="551"/>
      <c r="M874" s="565">
        <f>$M$844</f>
        <v>51957.75</v>
      </c>
    </row>
    <row r="875" spans="1:14" ht="24.95" customHeight="1" x14ac:dyDescent="0.2">
      <c r="A875" s="553" t="s">
        <v>1</v>
      </c>
      <c r="B875" s="553"/>
      <c r="C875" s="554"/>
      <c r="D875" s="577"/>
      <c r="E875" s="577">
        <f>SUM(E873:E874)</f>
        <v>852942</v>
      </c>
      <c r="H875" s="553" t="s">
        <v>1</v>
      </c>
      <c r="I875" s="553"/>
      <c r="J875" s="554"/>
      <c r="K875" s="577"/>
      <c r="L875" s="553"/>
      <c r="M875" s="577">
        <f>SUM(M873:M874)</f>
        <v>443787.91666666669</v>
      </c>
    </row>
    <row r="876" spans="1:14" ht="24.95" customHeight="1" x14ac:dyDescent="0.2">
      <c r="A876" s="553" t="s">
        <v>67</v>
      </c>
      <c r="B876" s="553"/>
      <c r="C876" s="554"/>
      <c r="D876" s="571"/>
      <c r="E876" s="571">
        <f>'M.V. CyL'!$D$61</f>
        <v>0.21139518830000001</v>
      </c>
      <c r="H876" s="553" t="s">
        <v>67</v>
      </c>
      <c r="I876" s="553"/>
      <c r="J876" s="554"/>
      <c r="K876" s="571"/>
      <c r="L876" s="553"/>
      <c r="M876" s="571">
        <f>$M$846</f>
        <v>0.12914998323333332</v>
      </c>
    </row>
    <row r="877" spans="1:14" ht="24.95" customHeight="1" x14ac:dyDescent="0.2">
      <c r="A877" s="556" t="s">
        <v>3</v>
      </c>
      <c r="B877" s="556"/>
      <c r="C877" s="557"/>
      <c r="D877" s="566"/>
      <c r="E877" s="566">
        <f>E875/E872</f>
        <v>1.6070443446279996</v>
      </c>
      <c r="H877" s="556" t="s">
        <v>3</v>
      </c>
      <c r="I877" s="556"/>
      <c r="J877" s="557"/>
      <c r="K877" s="566"/>
      <c r="L877" s="556"/>
      <c r="M877" s="566">
        <f>M875/M872</f>
        <v>1.8209422955931833</v>
      </c>
    </row>
    <row r="878" spans="1:14" ht="24.95" customHeight="1" x14ac:dyDescent="0.2">
      <c r="A878" s="549" t="s">
        <v>60</v>
      </c>
      <c r="B878" s="549"/>
      <c r="C878" s="550"/>
      <c r="D878" s="567"/>
      <c r="E878" s="567">
        <f>E873/E870</f>
        <v>1.6200575348528437</v>
      </c>
      <c r="H878" s="549" t="s">
        <v>60</v>
      </c>
      <c r="I878" s="549"/>
      <c r="J878" s="550"/>
      <c r="K878" s="567"/>
      <c r="L878" s="549"/>
      <c r="M878" s="567">
        <f>M873/M870</f>
        <v>1.8503742689644236</v>
      </c>
    </row>
    <row r="879" spans="1:14" ht="24.95" customHeight="1" x14ac:dyDescent="0.2">
      <c r="A879" s="559" t="s">
        <v>61</v>
      </c>
      <c r="B879" s="559"/>
      <c r="C879" s="560"/>
      <c r="D879" s="568"/>
      <c r="E879" s="568">
        <f>E874/E871</f>
        <v>1.5324658854562978</v>
      </c>
      <c r="H879" s="559" t="s">
        <v>61</v>
      </c>
      <c r="I879" s="559"/>
      <c r="J879" s="560"/>
      <c r="K879" s="568"/>
      <c r="L879" s="559"/>
      <c r="M879" s="568">
        <f>M874/M871</f>
        <v>1.6259110810930626</v>
      </c>
    </row>
    <row r="880" spans="1:14" ht="24.95" customHeight="1" x14ac:dyDescent="0.2">
      <c r="D880" s="416"/>
      <c r="E880" s="416"/>
      <c r="F880" s="416"/>
      <c r="G880" s="5"/>
      <c r="H880" s="5"/>
    </row>
    <row r="881" spans="1:14" s="581" customFormat="1" ht="24.95" customHeight="1" x14ac:dyDescent="0.5">
      <c r="A881" s="731" t="s">
        <v>550</v>
      </c>
      <c r="B881" s="731"/>
      <c r="D881" s="582"/>
      <c r="E881" s="582"/>
      <c r="F881" s="582"/>
      <c r="G881" s="583"/>
      <c r="H881" s="731" t="s">
        <v>550</v>
      </c>
      <c r="I881" s="731"/>
    </row>
    <row r="882" spans="1:14" s="578" customFormat="1" ht="24.95" customHeight="1" x14ac:dyDescent="0.5">
      <c r="A882" s="732" t="s">
        <v>538</v>
      </c>
      <c r="B882" s="732"/>
      <c r="F882" s="581"/>
      <c r="G882" s="582"/>
      <c r="H882" s="732" t="s">
        <v>538</v>
      </c>
      <c r="I882" s="732"/>
      <c r="K882" s="580"/>
      <c r="N882" s="581"/>
    </row>
    <row r="883" spans="1:14" s="381" customFormat="1" ht="24.95" customHeight="1" x14ac:dyDescent="0.25">
      <c r="A883" s="733"/>
      <c r="B883" s="733"/>
      <c r="C883" s="733"/>
      <c r="D883" s="733"/>
      <c r="E883" s="733"/>
      <c r="F883" s="581"/>
      <c r="G883" s="582"/>
      <c r="H883" s="733"/>
      <c r="I883" s="733"/>
      <c r="J883" s="733"/>
      <c r="K883" s="733"/>
      <c r="L883" s="733"/>
      <c r="M883" s="733"/>
      <c r="N883" s="581"/>
    </row>
    <row r="884" spans="1:14" ht="24.95" customHeight="1" x14ac:dyDescent="0.25">
      <c r="A884" s="420"/>
      <c r="B884" s="420"/>
      <c r="C884" s="420"/>
      <c r="D884" s="420"/>
      <c r="E884" s="420"/>
      <c r="F884" s="581"/>
      <c r="G884" s="582"/>
      <c r="N884" s="581"/>
    </row>
    <row r="885" spans="1:14" ht="24.95" customHeight="1" x14ac:dyDescent="0.2">
      <c r="A885" s="15"/>
      <c r="B885" s="15"/>
      <c r="C885" s="15"/>
      <c r="D885" s="15"/>
      <c r="E885" s="15"/>
      <c r="F885" s="581"/>
      <c r="G885" s="582"/>
      <c r="H885" s="15"/>
      <c r="I885" s="15"/>
      <c r="J885" s="15"/>
      <c r="K885" s="15"/>
      <c r="L885" s="15"/>
      <c r="M885" s="15"/>
      <c r="N885" s="581"/>
    </row>
    <row r="886" spans="1:14" ht="24.95" customHeight="1" x14ac:dyDescent="0.2">
      <c r="F886" s="581"/>
      <c r="N886" s="581"/>
    </row>
    <row r="887" spans="1:14" ht="24.95" customHeight="1" x14ac:dyDescent="0.2">
      <c r="F887" s="581"/>
      <c r="N887" s="581"/>
    </row>
    <row r="888" spans="1:14" ht="24.95" customHeight="1" x14ac:dyDescent="0.2">
      <c r="F888" s="581"/>
      <c r="N888" s="581"/>
    </row>
    <row r="889" spans="1:14" ht="24.95" customHeight="1" x14ac:dyDescent="0.2"/>
    <row r="890" spans="1:14" ht="24.95" customHeight="1" x14ac:dyDescent="0.2"/>
    <row r="891" spans="1:14" ht="24.95" customHeight="1" x14ac:dyDescent="0.2"/>
    <row r="892" spans="1:14" ht="24.95" customHeight="1" x14ac:dyDescent="0.2"/>
    <row r="893" spans="1:14" ht="24.95" customHeight="1" x14ac:dyDescent="0.2"/>
    <row r="894" spans="1:14" ht="24.95" customHeight="1" x14ac:dyDescent="0.2"/>
    <row r="895" spans="1:14" ht="24.95" customHeight="1" x14ac:dyDescent="0.2"/>
    <row r="896" spans="1:14" ht="24.95" customHeight="1" x14ac:dyDescent="0.2"/>
    <row r="897" spans="1:14" ht="24.95" customHeight="1" x14ac:dyDescent="0.2"/>
    <row r="898" spans="1:14" ht="24.95" customHeight="1" x14ac:dyDescent="0.2"/>
    <row r="899" spans="1:14" ht="24.95" customHeight="1" x14ac:dyDescent="0.2"/>
    <row r="900" spans="1:14" ht="24.95" customHeight="1" x14ac:dyDescent="0.2"/>
    <row r="901" spans="1:14" ht="24.95" customHeight="1" x14ac:dyDescent="0.2"/>
    <row r="902" spans="1:14" ht="24.95" customHeight="1" x14ac:dyDescent="0.2"/>
    <row r="903" spans="1:14" ht="24.95" customHeight="1" x14ac:dyDescent="0.2">
      <c r="N903" s="4">
        <v>7</v>
      </c>
    </row>
    <row r="904" spans="1:14" ht="30" customHeight="1" x14ac:dyDescent="0.4">
      <c r="A904" s="723" t="s">
        <v>48</v>
      </c>
      <c r="B904" s="723"/>
      <c r="C904" s="723"/>
      <c r="D904" s="723"/>
      <c r="E904" s="723"/>
      <c r="F904" s="723"/>
      <c r="G904" s="723"/>
      <c r="H904" s="723"/>
      <c r="I904" s="723"/>
      <c r="J904" s="723"/>
      <c r="K904" s="723"/>
      <c r="L904" s="723"/>
      <c r="M904" s="723"/>
      <c r="N904" s="723"/>
    </row>
    <row r="905" spans="1:14" ht="24.95" customHeight="1" x14ac:dyDescent="0.4">
      <c r="F905" s="414"/>
      <c r="G905" s="414"/>
      <c r="H905" s="414"/>
      <c r="I905" s="414"/>
      <c r="J905" s="414"/>
      <c r="K905" s="414"/>
      <c r="L905" s="414"/>
      <c r="M905" s="414"/>
      <c r="N905" s="414"/>
    </row>
    <row r="906" spans="1:14" ht="24.95" customHeight="1" x14ac:dyDescent="0.3">
      <c r="A906" s="729" t="s">
        <v>48</v>
      </c>
      <c r="B906" s="729"/>
      <c r="C906" s="729"/>
      <c r="D906" s="729"/>
      <c r="E906" s="729"/>
      <c r="F906" s="415"/>
      <c r="G906" s="415"/>
      <c r="H906" s="730" t="s">
        <v>66</v>
      </c>
      <c r="I906" s="730"/>
      <c r="J906" s="730"/>
      <c r="K906" s="730"/>
      <c r="L906" s="730"/>
      <c r="M906" s="730"/>
      <c r="N906" s="415"/>
    </row>
    <row r="907" spans="1:14" ht="24.95" customHeight="1" x14ac:dyDescent="0.2">
      <c r="A907" s="549" t="s">
        <v>29</v>
      </c>
      <c r="B907" s="549"/>
      <c r="C907" s="550"/>
      <c r="D907" s="561"/>
      <c r="E907" s="561">
        <f>'M.V. CyL'!E56</f>
        <v>189265</v>
      </c>
      <c r="H907" s="549" t="s">
        <v>29</v>
      </c>
      <c r="I907" s="549"/>
      <c r="J907" s="550"/>
      <c r="K907" s="561"/>
      <c r="L907" s="549"/>
      <c r="M907" s="562">
        <f>$M$840</f>
        <v>211757.25</v>
      </c>
    </row>
    <row r="908" spans="1:14" ht="24.95" customHeight="1" x14ac:dyDescent="0.2">
      <c r="A908" s="551" t="s">
        <v>30</v>
      </c>
      <c r="B908" s="551"/>
      <c r="C908" s="552"/>
      <c r="D908" s="565"/>
      <c r="E908" s="565">
        <f>'M.V. CyL'!E57</f>
        <v>33870</v>
      </c>
      <c r="H908" s="551" t="s">
        <v>30</v>
      </c>
      <c r="I908" s="551"/>
      <c r="J908" s="552"/>
      <c r="K908" s="565"/>
      <c r="L908" s="551"/>
      <c r="M908" s="565">
        <f>$M$841</f>
        <v>31956.083333333332</v>
      </c>
    </row>
    <row r="909" spans="1:14" ht="24.95" customHeight="1" x14ac:dyDescent="0.2">
      <c r="A909" s="553" t="s">
        <v>0</v>
      </c>
      <c r="B909" s="553"/>
      <c r="C909" s="554"/>
      <c r="D909" s="563"/>
      <c r="E909" s="563">
        <f>SUM(E907:E908)</f>
        <v>223135</v>
      </c>
      <c r="H909" s="553" t="s">
        <v>0</v>
      </c>
      <c r="I909" s="553"/>
      <c r="J909" s="554"/>
      <c r="K909" s="563"/>
      <c r="L909" s="553"/>
      <c r="M909" s="564">
        <f>SUM(M907:M908)</f>
        <v>243713.33333333334</v>
      </c>
    </row>
    <row r="910" spans="1:14" ht="24.95" customHeight="1" x14ac:dyDescent="0.2">
      <c r="A910" s="551" t="s">
        <v>34</v>
      </c>
      <c r="B910" s="551"/>
      <c r="C910" s="552"/>
      <c r="D910" s="561"/>
      <c r="E910" s="587">
        <f>'M.V. CyL'!E59</f>
        <v>323380</v>
      </c>
      <c r="H910" s="551" t="s">
        <v>34</v>
      </c>
      <c r="I910" s="551"/>
      <c r="J910" s="552"/>
      <c r="K910" s="561"/>
      <c r="L910" s="551"/>
      <c r="M910" s="562">
        <f>$M$843</f>
        <v>391830.16666666669</v>
      </c>
    </row>
    <row r="911" spans="1:14" ht="24.95" customHeight="1" x14ac:dyDescent="0.2">
      <c r="A911" s="551" t="s">
        <v>35</v>
      </c>
      <c r="B911" s="551"/>
      <c r="C911" s="552"/>
      <c r="D911" s="565"/>
      <c r="E911" s="588">
        <f>'M.V. CyL'!E60</f>
        <v>54542</v>
      </c>
      <c r="H911" s="551" t="s">
        <v>35</v>
      </c>
      <c r="I911" s="551"/>
      <c r="J911" s="552"/>
      <c r="K911" s="565"/>
      <c r="L911" s="551"/>
      <c r="M911" s="565">
        <f>$M$844</f>
        <v>51957.75</v>
      </c>
    </row>
    <row r="912" spans="1:14" ht="24.95" customHeight="1" x14ac:dyDescent="0.2">
      <c r="A912" s="553" t="s">
        <v>1</v>
      </c>
      <c r="B912" s="553"/>
      <c r="C912" s="554"/>
      <c r="D912" s="577"/>
      <c r="E912" s="577">
        <f>SUM(E910:E911)</f>
        <v>377922</v>
      </c>
      <c r="H912" s="553" t="s">
        <v>1</v>
      </c>
      <c r="I912" s="553"/>
      <c r="J912" s="554"/>
      <c r="K912" s="577"/>
      <c r="L912" s="553"/>
      <c r="M912" s="577">
        <f>SUM(M910:M911)</f>
        <v>443787.91666666669</v>
      </c>
    </row>
    <row r="913" spans="1:14" ht="24.95" customHeight="1" x14ac:dyDescent="0.2">
      <c r="A913" s="553" t="s">
        <v>67</v>
      </c>
      <c r="B913" s="553"/>
      <c r="C913" s="554"/>
      <c r="D913" s="571"/>
      <c r="E913" s="571">
        <f>'M.V. CyL'!E61</f>
        <v>0.1039550248</v>
      </c>
      <c r="H913" s="553" t="s">
        <v>67</v>
      </c>
      <c r="I913" s="553"/>
      <c r="J913" s="554"/>
      <c r="K913" s="571"/>
      <c r="L913" s="553"/>
      <c r="M913" s="571">
        <f>$M$846</f>
        <v>0.12914998323333332</v>
      </c>
    </row>
    <row r="914" spans="1:14" ht="24.95" customHeight="1" x14ac:dyDescent="0.2">
      <c r="A914" s="556" t="s">
        <v>3</v>
      </c>
      <c r="B914" s="556"/>
      <c r="C914" s="557"/>
      <c r="D914" s="566"/>
      <c r="E914" s="566">
        <f>E912/E909</f>
        <v>1.6936921594550385</v>
      </c>
      <c r="H914" s="556" t="s">
        <v>3</v>
      </c>
      <c r="I914" s="556"/>
      <c r="J914" s="557"/>
      <c r="K914" s="566"/>
      <c r="L914" s="556"/>
      <c r="M914" s="566">
        <f>M912/M909</f>
        <v>1.8209422955931833</v>
      </c>
    </row>
    <row r="915" spans="1:14" ht="24.95" customHeight="1" x14ac:dyDescent="0.2">
      <c r="A915" s="549" t="s">
        <v>60</v>
      </c>
      <c r="B915" s="549"/>
      <c r="C915" s="550"/>
      <c r="D915" s="567"/>
      <c r="E915" s="567">
        <f>E910/E907</f>
        <v>1.7086096214302697</v>
      </c>
      <c r="H915" s="549" t="s">
        <v>60</v>
      </c>
      <c r="I915" s="549"/>
      <c r="J915" s="550"/>
      <c r="K915" s="567"/>
      <c r="L915" s="549"/>
      <c r="M915" s="567">
        <f>M910/M907</f>
        <v>1.8503742689644236</v>
      </c>
    </row>
    <row r="916" spans="1:14" ht="24.95" customHeight="1" x14ac:dyDescent="0.2">
      <c r="A916" s="559" t="s">
        <v>61</v>
      </c>
      <c r="B916" s="559"/>
      <c r="C916" s="560"/>
      <c r="D916" s="568"/>
      <c r="E916" s="568">
        <f>E911/E908</f>
        <v>1.6103336285798642</v>
      </c>
      <c r="H916" s="559" t="s">
        <v>61</v>
      </c>
      <c r="I916" s="559"/>
      <c r="J916" s="560"/>
      <c r="K916" s="568"/>
      <c r="L916" s="559"/>
      <c r="M916" s="568">
        <f>M911/M908</f>
        <v>1.6259110810930626</v>
      </c>
    </row>
    <row r="917" spans="1:14" s="382" customFormat="1" ht="24.95" customHeight="1" x14ac:dyDescent="0.2">
      <c r="D917" s="589"/>
      <c r="E917" s="589"/>
      <c r="F917" s="589"/>
      <c r="G917" s="590"/>
      <c r="H917" s="590"/>
    </row>
    <row r="918" spans="1:14" s="581" customFormat="1" ht="24.95" customHeight="1" x14ac:dyDescent="0.5">
      <c r="A918" s="731" t="s">
        <v>549</v>
      </c>
      <c r="B918" s="731"/>
      <c r="D918" s="582"/>
      <c r="E918" s="582"/>
      <c r="F918" s="589"/>
      <c r="G918" s="589"/>
      <c r="H918" s="731" t="s">
        <v>549</v>
      </c>
      <c r="I918" s="731"/>
    </row>
    <row r="919" spans="1:14" s="578" customFormat="1" ht="24.95" customHeight="1" x14ac:dyDescent="0.5">
      <c r="A919" s="732" t="s">
        <v>538</v>
      </c>
      <c r="B919" s="732"/>
      <c r="F919" s="589"/>
      <c r="G919" s="589"/>
      <c r="H919" s="732" t="s">
        <v>538</v>
      </c>
      <c r="I919" s="732"/>
      <c r="K919" s="580"/>
      <c r="N919" s="581"/>
    </row>
    <row r="920" spans="1:14" s="381" customFormat="1" ht="24.95" customHeight="1" x14ac:dyDescent="0.25">
      <c r="A920" s="733"/>
      <c r="B920" s="733"/>
      <c r="C920" s="733"/>
      <c r="D920" s="733"/>
      <c r="E920" s="733"/>
      <c r="F920" s="589"/>
      <c r="G920" s="589"/>
      <c r="H920" s="733"/>
      <c r="I920" s="733"/>
      <c r="J920" s="733"/>
      <c r="K920" s="733"/>
      <c r="L920" s="733"/>
      <c r="M920" s="733"/>
      <c r="N920" s="581"/>
    </row>
    <row r="921" spans="1:14" ht="24.95" customHeight="1" x14ac:dyDescent="0.5">
      <c r="A921" s="418"/>
      <c r="B921" s="418"/>
      <c r="C921" s="418"/>
      <c r="D921" s="737"/>
      <c r="E921" s="737"/>
      <c r="F921" s="419"/>
      <c r="G921" s="417"/>
      <c r="H921" s="417"/>
      <c r="N921" s="581"/>
    </row>
    <row r="922" spans="1:14" ht="24.95" customHeight="1" x14ac:dyDescent="0.25">
      <c r="A922" s="728"/>
      <c r="B922" s="728"/>
      <c r="C922" s="728"/>
      <c r="D922" s="728"/>
      <c r="E922" s="728"/>
      <c r="G922" s="421"/>
      <c r="H922" s="421"/>
      <c r="I922" s="421"/>
      <c r="J922" s="421"/>
      <c r="K922" s="421"/>
      <c r="L922" s="421"/>
      <c r="M922" s="421"/>
    </row>
    <row r="923" spans="1:14" ht="24.95" customHeight="1" x14ac:dyDescent="0.2">
      <c r="A923" s="381"/>
      <c r="B923" s="15"/>
      <c r="C923" s="15"/>
      <c r="D923" s="15"/>
      <c r="E923" s="15"/>
      <c r="G923" s="382"/>
      <c r="H923" s="15"/>
      <c r="I923" s="15"/>
      <c r="J923" s="15"/>
      <c r="K923" s="15"/>
      <c r="L923" s="15"/>
      <c r="M923" s="15"/>
    </row>
    <row r="924" spans="1:14" ht="24.95" customHeight="1" x14ac:dyDescent="0.2"/>
    <row r="925" spans="1:14" ht="24.95" customHeight="1" x14ac:dyDescent="0.2"/>
    <row r="926" spans="1:14" ht="24.95" customHeight="1" x14ac:dyDescent="0.2"/>
    <row r="927" spans="1:14" ht="24.95" customHeight="1" x14ac:dyDescent="0.2"/>
    <row r="928" spans="1:14" ht="24.95" customHeight="1" x14ac:dyDescent="0.2"/>
    <row r="929" spans="1:14" ht="24.95" customHeight="1" x14ac:dyDescent="0.2"/>
    <row r="930" spans="1:14" ht="24.95" customHeight="1" x14ac:dyDescent="0.2"/>
    <row r="931" spans="1:14" ht="24.95" customHeight="1" x14ac:dyDescent="0.2"/>
    <row r="932" spans="1:14" ht="24.95" customHeight="1" x14ac:dyDescent="0.2"/>
    <row r="933" spans="1:14" ht="24.95" customHeight="1" x14ac:dyDescent="0.2">
      <c r="N933" s="4"/>
    </row>
    <row r="934" spans="1:14" ht="30" customHeight="1" x14ac:dyDescent="0.4">
      <c r="A934" s="723" t="s">
        <v>49</v>
      </c>
      <c r="B934" s="723"/>
      <c r="C934" s="723"/>
      <c r="D934" s="723"/>
      <c r="E934" s="723"/>
      <c r="F934" s="723"/>
      <c r="G934" s="723"/>
      <c r="H934" s="723"/>
      <c r="I934" s="723"/>
      <c r="J934" s="723"/>
      <c r="K934" s="723"/>
      <c r="L934" s="723"/>
      <c r="M934" s="723"/>
      <c r="N934" s="723"/>
    </row>
    <row r="935" spans="1:14" ht="24.95" customHeight="1" x14ac:dyDescent="0.4">
      <c r="F935" s="414"/>
      <c r="G935" s="414"/>
      <c r="H935" s="414"/>
      <c r="I935" s="414"/>
      <c r="J935" s="414"/>
      <c r="K935" s="414"/>
      <c r="L935" s="414"/>
      <c r="M935" s="414"/>
      <c r="N935" s="414"/>
    </row>
    <row r="936" spans="1:14" ht="24.95" customHeight="1" x14ac:dyDescent="0.3">
      <c r="A936" s="729" t="s">
        <v>49</v>
      </c>
      <c r="B936" s="729"/>
      <c r="C936" s="729"/>
      <c r="D936" s="729"/>
      <c r="E936" s="729"/>
      <c r="F936" s="415"/>
      <c r="G936" s="415"/>
      <c r="H936" s="730" t="s">
        <v>66</v>
      </c>
      <c r="I936" s="730"/>
      <c r="J936" s="730"/>
      <c r="K936" s="730"/>
      <c r="L936" s="730"/>
      <c r="M936" s="730"/>
      <c r="N936" s="415"/>
    </row>
    <row r="937" spans="1:14" ht="24.95" customHeight="1" x14ac:dyDescent="0.2">
      <c r="A937" s="549" t="s">
        <v>29</v>
      </c>
      <c r="B937" s="549"/>
      <c r="C937" s="550"/>
      <c r="D937" s="561"/>
      <c r="E937" s="561">
        <f>'M.V. CyL'!F56</f>
        <v>0</v>
      </c>
      <c r="H937" s="549" t="s">
        <v>29</v>
      </c>
      <c r="I937" s="549"/>
      <c r="J937" s="550"/>
      <c r="K937" s="561"/>
      <c r="L937" s="549"/>
      <c r="M937" s="562">
        <f>$M$840</f>
        <v>211757.25</v>
      </c>
    </row>
    <row r="938" spans="1:14" ht="24.95" customHeight="1" x14ac:dyDescent="0.2">
      <c r="A938" s="551" t="s">
        <v>30</v>
      </c>
      <c r="B938" s="551"/>
      <c r="C938" s="552"/>
      <c r="D938" s="565"/>
      <c r="E938" s="565">
        <f>'M.V. CyL'!F57</f>
        <v>0</v>
      </c>
      <c r="H938" s="551" t="s">
        <v>30</v>
      </c>
      <c r="I938" s="551"/>
      <c r="J938" s="552"/>
      <c r="K938" s="565"/>
      <c r="L938" s="551"/>
      <c r="M938" s="565">
        <f>$M$841</f>
        <v>31956.083333333332</v>
      </c>
    </row>
    <row r="939" spans="1:14" ht="24.95" customHeight="1" x14ac:dyDescent="0.2">
      <c r="A939" s="553" t="s">
        <v>0</v>
      </c>
      <c r="B939" s="553"/>
      <c r="C939" s="554"/>
      <c r="D939" s="563"/>
      <c r="E939" s="563">
        <f>SUM(E937:E938)</f>
        <v>0</v>
      </c>
      <c r="H939" s="553" t="s">
        <v>0</v>
      </c>
      <c r="I939" s="553"/>
      <c r="J939" s="554"/>
      <c r="K939" s="563"/>
      <c r="L939" s="553"/>
      <c r="M939" s="564">
        <f>SUM(M937:M938)</f>
        <v>243713.33333333334</v>
      </c>
    </row>
    <row r="940" spans="1:14" ht="24.95" customHeight="1" x14ac:dyDescent="0.2">
      <c r="A940" s="551" t="s">
        <v>34</v>
      </c>
      <c r="B940" s="551"/>
      <c r="C940" s="552"/>
      <c r="D940" s="561"/>
      <c r="E940" s="587">
        <f>'M.V. CyL'!F59</f>
        <v>0</v>
      </c>
      <c r="H940" s="551" t="s">
        <v>34</v>
      </c>
      <c r="I940" s="551"/>
      <c r="J940" s="552"/>
      <c r="K940" s="561"/>
      <c r="L940" s="551"/>
      <c r="M940" s="562">
        <f>$M$843</f>
        <v>391830.16666666669</v>
      </c>
    </row>
    <row r="941" spans="1:14" ht="24.95" customHeight="1" x14ac:dyDescent="0.2">
      <c r="A941" s="551" t="s">
        <v>35</v>
      </c>
      <c r="B941" s="551"/>
      <c r="C941" s="552"/>
      <c r="D941" s="565"/>
      <c r="E941" s="588">
        <f>'M.V. CyL'!F60</f>
        <v>0</v>
      </c>
      <c r="H941" s="551" t="s">
        <v>35</v>
      </c>
      <c r="I941" s="551"/>
      <c r="J941" s="552"/>
      <c r="K941" s="565"/>
      <c r="L941" s="551"/>
      <c r="M941" s="565">
        <f>$M$844</f>
        <v>51957.75</v>
      </c>
    </row>
    <row r="942" spans="1:14" ht="24.95" customHeight="1" x14ac:dyDescent="0.2">
      <c r="A942" s="553" t="s">
        <v>1</v>
      </c>
      <c r="B942" s="553"/>
      <c r="C942" s="554"/>
      <c r="D942" s="577"/>
      <c r="E942" s="577">
        <f>SUM(E940:E941)</f>
        <v>0</v>
      </c>
      <c r="H942" s="553" t="s">
        <v>1</v>
      </c>
      <c r="I942" s="553"/>
      <c r="J942" s="554"/>
      <c r="K942" s="577"/>
      <c r="L942" s="553"/>
      <c r="M942" s="577">
        <f>SUM(M940:M941)</f>
        <v>443787.91666666669</v>
      </c>
    </row>
    <row r="943" spans="1:14" ht="24.95" customHeight="1" x14ac:dyDescent="0.2">
      <c r="A943" s="553" t="s">
        <v>67</v>
      </c>
      <c r="B943" s="553"/>
      <c r="C943" s="554"/>
      <c r="D943" s="571"/>
      <c r="E943" s="571"/>
      <c r="H943" s="553" t="s">
        <v>67</v>
      </c>
      <c r="I943" s="553"/>
      <c r="J943" s="554"/>
      <c r="K943" s="571"/>
      <c r="L943" s="553"/>
      <c r="M943" s="571">
        <f>$M$846</f>
        <v>0.12914998323333332</v>
      </c>
    </row>
    <row r="944" spans="1:14" ht="24.95" customHeight="1" x14ac:dyDescent="0.2">
      <c r="A944" s="556" t="s">
        <v>3</v>
      </c>
      <c r="B944" s="556"/>
      <c r="C944" s="557"/>
      <c r="D944" s="566"/>
      <c r="E944" s="566"/>
      <c r="H944" s="556" t="s">
        <v>3</v>
      </c>
      <c r="I944" s="556"/>
      <c r="J944" s="557"/>
      <c r="K944" s="566"/>
      <c r="L944" s="556"/>
      <c r="M944" s="566">
        <f>M942/M939</f>
        <v>1.8209422955931833</v>
      </c>
    </row>
    <row r="945" spans="1:14" ht="24.95" customHeight="1" x14ac:dyDescent="0.2">
      <c r="A945" s="549" t="s">
        <v>60</v>
      </c>
      <c r="B945" s="549"/>
      <c r="C945" s="550"/>
      <c r="D945" s="567"/>
      <c r="E945" s="567"/>
      <c r="H945" s="549" t="s">
        <v>60</v>
      </c>
      <c r="I945" s="549"/>
      <c r="J945" s="550"/>
      <c r="K945" s="567"/>
      <c r="L945" s="549"/>
      <c r="M945" s="567">
        <f>M940/M937</f>
        <v>1.8503742689644236</v>
      </c>
    </row>
    <row r="946" spans="1:14" ht="24.95" customHeight="1" x14ac:dyDescent="0.2">
      <c r="A946" s="559" t="s">
        <v>61</v>
      </c>
      <c r="B946" s="559"/>
      <c r="C946" s="560"/>
      <c r="D946" s="568"/>
      <c r="E946" s="568"/>
      <c r="H946" s="559" t="s">
        <v>61</v>
      </c>
      <c r="I946" s="559"/>
      <c r="J946" s="560"/>
      <c r="K946" s="568"/>
      <c r="L946" s="559"/>
      <c r="M946" s="568">
        <f>M941/M938</f>
        <v>1.6259110810930626</v>
      </c>
    </row>
    <row r="947" spans="1:14" ht="24.95" customHeight="1" x14ac:dyDescent="0.2">
      <c r="D947" s="416"/>
      <c r="E947" s="416"/>
      <c r="F947" s="416"/>
      <c r="G947" s="5"/>
      <c r="K947" s="739"/>
      <c r="L947" s="739"/>
      <c r="M947" s="739"/>
    </row>
    <row r="948" spans="1:14" s="581" customFormat="1" ht="24.95" customHeight="1" x14ac:dyDescent="0.5">
      <c r="A948" s="731" t="s">
        <v>548</v>
      </c>
      <c r="B948" s="731"/>
      <c r="D948" s="582"/>
      <c r="E948" s="582"/>
      <c r="F948" s="416"/>
      <c r="G948" s="416"/>
      <c r="H948" s="731" t="s">
        <v>548</v>
      </c>
      <c r="I948" s="731"/>
      <c r="K948" s="740"/>
      <c r="L948" s="740"/>
      <c r="M948" s="740"/>
    </row>
    <row r="949" spans="1:14" s="578" customFormat="1" ht="24.95" customHeight="1" x14ac:dyDescent="0.5">
      <c r="A949" s="732" t="s">
        <v>538</v>
      </c>
      <c r="B949" s="732"/>
      <c r="F949" s="416"/>
      <c r="G949" s="416"/>
      <c r="H949" s="732" t="s">
        <v>538</v>
      </c>
      <c r="I949" s="732"/>
      <c r="K949" s="580"/>
    </row>
    <row r="950" spans="1:14" s="381" customFormat="1" ht="24.95" customHeight="1" x14ac:dyDescent="0.25">
      <c r="A950" s="733"/>
      <c r="B950" s="733"/>
      <c r="C950" s="733"/>
      <c r="D950" s="733"/>
      <c r="E950" s="733"/>
      <c r="F950" s="416"/>
      <c r="G950" s="416"/>
      <c r="H950" s="733"/>
      <c r="I950" s="733"/>
      <c r="J950" s="733"/>
      <c r="K950" s="733"/>
      <c r="L950" s="733"/>
      <c r="M950" s="733"/>
      <c r="N950" s="581"/>
    </row>
    <row r="951" spans="1:14" ht="24.95" customHeight="1" x14ac:dyDescent="0.25">
      <c r="A951" s="738"/>
      <c r="B951" s="738"/>
      <c r="C951" s="738"/>
      <c r="D951" s="738"/>
      <c r="E951" s="738"/>
      <c r="F951" s="416"/>
      <c r="G951" s="416"/>
      <c r="H951" s="728"/>
      <c r="I951" s="728"/>
      <c r="J951" s="728"/>
      <c r="K951" s="728"/>
      <c r="L951" s="728"/>
      <c r="M951" s="728"/>
      <c r="N951" s="581"/>
    </row>
    <row r="952" spans="1:14" ht="24.95" customHeight="1" x14ac:dyDescent="0.2">
      <c r="A952" s="15"/>
      <c r="B952" s="15"/>
      <c r="C952" s="15"/>
      <c r="D952" s="15"/>
      <c r="E952" s="15"/>
      <c r="F952" s="416"/>
      <c r="G952" s="416"/>
      <c r="H952" s="10"/>
      <c r="I952" s="10"/>
      <c r="J952" s="10"/>
      <c r="K952" s="10"/>
      <c r="L952" s="10"/>
      <c r="M952" s="10"/>
      <c r="N952" s="581"/>
    </row>
    <row r="953" spans="1:14" ht="24.95" customHeight="1" x14ac:dyDescent="0.2">
      <c r="A953" s="381"/>
      <c r="B953" s="381"/>
      <c r="C953" s="381"/>
      <c r="D953" s="381"/>
      <c r="E953" s="381"/>
      <c r="F953" s="416"/>
      <c r="G953" s="416"/>
    </row>
    <row r="954" spans="1:14" ht="24.95" customHeight="1" x14ac:dyDescent="0.2">
      <c r="A954" s="381"/>
      <c r="B954" s="381"/>
      <c r="C954" s="381"/>
      <c r="D954" s="381"/>
      <c r="E954" s="381"/>
    </row>
    <row r="955" spans="1:14" ht="24.95" customHeight="1" x14ac:dyDescent="0.2"/>
    <row r="956" spans="1:14" ht="24.95" customHeight="1" x14ac:dyDescent="0.2"/>
    <row r="957" spans="1:14" ht="24.95" customHeight="1" x14ac:dyDescent="0.2"/>
    <row r="958" spans="1:14" ht="24.95" customHeight="1" x14ac:dyDescent="0.2"/>
    <row r="959" spans="1:14" ht="24.95" customHeight="1" x14ac:dyDescent="0.2"/>
    <row r="960" spans="1:14" ht="24.95" customHeight="1" x14ac:dyDescent="0.2"/>
    <row r="961" spans="1:14" ht="24.95" customHeight="1" x14ac:dyDescent="0.2"/>
    <row r="962" spans="1:14" ht="24.95" customHeight="1" x14ac:dyDescent="0.2"/>
    <row r="963" spans="1:14" ht="24.95" customHeight="1" x14ac:dyDescent="0.2"/>
    <row r="964" spans="1:14" ht="24.95" customHeight="1" x14ac:dyDescent="0.2"/>
    <row r="965" spans="1:14" ht="24.95" customHeight="1" x14ac:dyDescent="0.2"/>
    <row r="966" spans="1:14" ht="24.95" customHeight="1" x14ac:dyDescent="0.2"/>
    <row r="967" spans="1:14" ht="24.95" customHeight="1" x14ac:dyDescent="0.2"/>
    <row r="968" spans="1:14" ht="24.95" customHeight="1" x14ac:dyDescent="0.2"/>
    <row r="969" spans="1:14" ht="24.95" customHeight="1" x14ac:dyDescent="0.2"/>
    <row r="970" spans="1:14" ht="24.95" customHeight="1" x14ac:dyDescent="0.2"/>
    <row r="971" spans="1:14" ht="24.95" customHeight="1" x14ac:dyDescent="0.2"/>
    <row r="972" spans="1:14" ht="24.95" customHeight="1" x14ac:dyDescent="0.2"/>
    <row r="973" spans="1:14" ht="24.95" customHeight="1" x14ac:dyDescent="0.2">
      <c r="N973" s="4">
        <v>8</v>
      </c>
    </row>
    <row r="974" spans="1:14" ht="30" customHeight="1" x14ac:dyDescent="0.4">
      <c r="A974" s="723" t="s">
        <v>50</v>
      </c>
      <c r="B974" s="723"/>
      <c r="C974" s="723"/>
      <c r="D974" s="723"/>
      <c r="E974" s="723"/>
      <c r="F974" s="723"/>
      <c r="G974" s="723"/>
      <c r="H974" s="723"/>
      <c r="I974" s="723"/>
      <c r="J974" s="723"/>
      <c r="K974" s="723"/>
      <c r="L974" s="723"/>
      <c r="M974" s="723"/>
      <c r="N974" s="723"/>
    </row>
    <row r="975" spans="1:14" s="382" customFormat="1" ht="24.95" customHeight="1" x14ac:dyDescent="0.4">
      <c r="A975" s="414"/>
      <c r="B975" s="414"/>
      <c r="C975" s="414"/>
      <c r="D975" s="414"/>
      <c r="E975" s="414"/>
      <c r="F975" s="414"/>
      <c r="G975" s="414"/>
      <c r="H975" s="414"/>
      <c r="I975" s="414"/>
      <c r="J975" s="414"/>
      <c r="K975" s="414"/>
      <c r="L975" s="414"/>
      <c r="M975" s="414"/>
      <c r="N975" s="414"/>
    </row>
    <row r="976" spans="1:14" ht="24.95" customHeight="1" x14ac:dyDescent="0.3">
      <c r="A976" s="729" t="s">
        <v>50</v>
      </c>
      <c r="B976" s="729"/>
      <c r="C976" s="729"/>
      <c r="D976" s="729"/>
      <c r="E976" s="729"/>
      <c r="F976" s="415"/>
      <c r="G976" s="415"/>
      <c r="H976" s="730" t="s">
        <v>66</v>
      </c>
      <c r="I976" s="730"/>
      <c r="J976" s="730"/>
      <c r="K976" s="730"/>
      <c r="L976" s="730"/>
      <c r="M976" s="730"/>
      <c r="N976" s="415"/>
    </row>
    <row r="977" spans="1:14" ht="24.95" customHeight="1" x14ac:dyDescent="0.2">
      <c r="A977" s="549" t="s">
        <v>29</v>
      </c>
      <c r="B977" s="549"/>
      <c r="C977" s="550"/>
      <c r="D977" s="561"/>
      <c r="E977" s="561">
        <f>'M.V. CyL'!G56</f>
        <v>11891</v>
      </c>
      <c r="H977" s="549" t="s">
        <v>29</v>
      </c>
      <c r="I977" s="549"/>
      <c r="J977" s="550"/>
      <c r="K977" s="561"/>
      <c r="L977" s="549"/>
      <c r="M977" s="562">
        <f>$M$840</f>
        <v>211757.25</v>
      </c>
    </row>
    <row r="978" spans="1:14" ht="24.95" customHeight="1" x14ac:dyDescent="0.2">
      <c r="A978" s="551" t="s">
        <v>30</v>
      </c>
      <c r="B978" s="551"/>
      <c r="C978" s="552"/>
      <c r="D978" s="565"/>
      <c r="E978" s="565">
        <f>'M.V. CyL'!G57</f>
        <v>765</v>
      </c>
      <c r="H978" s="551" t="s">
        <v>30</v>
      </c>
      <c r="I978" s="551"/>
      <c r="J978" s="552"/>
      <c r="K978" s="565"/>
      <c r="L978" s="551"/>
      <c r="M978" s="565">
        <f>$M$841</f>
        <v>31956.083333333332</v>
      </c>
    </row>
    <row r="979" spans="1:14" ht="24.95" customHeight="1" x14ac:dyDescent="0.2">
      <c r="A979" s="553" t="s">
        <v>0</v>
      </c>
      <c r="B979" s="553"/>
      <c r="C979" s="554"/>
      <c r="D979" s="563"/>
      <c r="E979" s="563">
        <f>SUM(E977:E978)</f>
        <v>12656</v>
      </c>
      <c r="H979" s="553" t="s">
        <v>0</v>
      </c>
      <c r="I979" s="553"/>
      <c r="J979" s="554"/>
      <c r="K979" s="563"/>
      <c r="L979" s="553"/>
      <c r="M979" s="564">
        <f>SUM(M977:M978)</f>
        <v>243713.33333333334</v>
      </c>
    </row>
    <row r="980" spans="1:14" ht="24.95" customHeight="1" x14ac:dyDescent="0.2">
      <c r="A980" s="551" t="s">
        <v>34</v>
      </c>
      <c r="B980" s="551"/>
      <c r="C980" s="552"/>
      <c r="D980" s="561"/>
      <c r="E980" s="587">
        <f>'M.V. CyL'!G59</f>
        <v>36678</v>
      </c>
      <c r="H980" s="551" t="s">
        <v>34</v>
      </c>
      <c r="I980" s="551"/>
      <c r="J980" s="552"/>
      <c r="K980" s="561"/>
      <c r="L980" s="551"/>
      <c r="M980" s="562">
        <f>$M$843</f>
        <v>391830.16666666669</v>
      </c>
    </row>
    <row r="981" spans="1:14" ht="24.95" customHeight="1" x14ac:dyDescent="0.2">
      <c r="A981" s="551" t="s">
        <v>35</v>
      </c>
      <c r="B981" s="551"/>
      <c r="C981" s="552"/>
      <c r="D981" s="565"/>
      <c r="E981" s="588">
        <f>'M.V. CyL'!G60</f>
        <v>3659</v>
      </c>
      <c r="H981" s="551" t="s">
        <v>35</v>
      </c>
      <c r="I981" s="551"/>
      <c r="J981" s="552"/>
      <c r="K981" s="565"/>
      <c r="L981" s="551"/>
      <c r="M981" s="565">
        <f>$M$844</f>
        <v>51957.75</v>
      </c>
    </row>
    <row r="982" spans="1:14" ht="24.95" customHeight="1" x14ac:dyDescent="0.2">
      <c r="A982" s="553" t="s">
        <v>1</v>
      </c>
      <c r="B982" s="553"/>
      <c r="C982" s="554"/>
      <c r="D982" s="577"/>
      <c r="E982" s="577">
        <f>SUM(E980:E981)</f>
        <v>40337</v>
      </c>
      <c r="H982" s="553" t="s">
        <v>1</v>
      </c>
      <c r="I982" s="553"/>
      <c r="J982" s="554"/>
      <c r="K982" s="577"/>
      <c r="L982" s="553"/>
      <c r="M982" s="577">
        <f>SUM(M980:M981)</f>
        <v>443787.91666666669</v>
      </c>
    </row>
    <row r="983" spans="1:14" ht="24.95" customHeight="1" x14ac:dyDescent="0.2">
      <c r="A983" s="553" t="s">
        <v>67</v>
      </c>
      <c r="B983" s="553"/>
      <c r="C983" s="554"/>
      <c r="D983" s="571"/>
      <c r="E983" s="571">
        <f>'M.V. CyL'!G61</f>
        <v>4.6225178999999998E-2</v>
      </c>
      <c r="H983" s="553" t="s">
        <v>67</v>
      </c>
      <c r="I983" s="553"/>
      <c r="J983" s="554"/>
      <c r="K983" s="571"/>
      <c r="L983" s="553"/>
      <c r="M983" s="571">
        <f>$M$846</f>
        <v>0.12914998323333332</v>
      </c>
    </row>
    <row r="984" spans="1:14" ht="24.95" customHeight="1" x14ac:dyDescent="0.2">
      <c r="A984" s="556" t="s">
        <v>3</v>
      </c>
      <c r="B984" s="556"/>
      <c r="C984" s="557"/>
      <c r="D984" s="566"/>
      <c r="E984" s="566">
        <f>E982/E979</f>
        <v>3.18718394437421</v>
      </c>
      <c r="H984" s="556" t="s">
        <v>3</v>
      </c>
      <c r="I984" s="556"/>
      <c r="J984" s="557"/>
      <c r="K984" s="566"/>
      <c r="L984" s="556"/>
      <c r="M984" s="566">
        <f>M982/M979</f>
        <v>1.8209422955931833</v>
      </c>
    </row>
    <row r="985" spans="1:14" ht="24.95" customHeight="1" x14ac:dyDescent="0.2">
      <c r="A985" s="549" t="s">
        <v>60</v>
      </c>
      <c r="B985" s="549"/>
      <c r="C985" s="550"/>
      <c r="D985" s="567"/>
      <c r="E985" s="567">
        <f>E980/E977</f>
        <v>3.0845177024640487</v>
      </c>
      <c r="H985" s="549" t="s">
        <v>60</v>
      </c>
      <c r="I985" s="549"/>
      <c r="J985" s="550"/>
      <c r="K985" s="567"/>
      <c r="L985" s="549"/>
      <c r="M985" s="567">
        <f>M980/M977</f>
        <v>1.8503742689644236</v>
      </c>
    </row>
    <row r="986" spans="1:14" ht="24.95" customHeight="1" x14ac:dyDescent="0.2">
      <c r="A986" s="559" t="s">
        <v>61</v>
      </c>
      <c r="B986" s="559"/>
      <c r="C986" s="560"/>
      <c r="D986" s="568"/>
      <c r="E986" s="568">
        <f>E981/E978</f>
        <v>4.7830065359477123</v>
      </c>
      <c r="F986" s="416"/>
      <c r="G986" s="416"/>
      <c r="H986" s="559" t="s">
        <v>61</v>
      </c>
      <c r="I986" s="559"/>
      <c r="J986" s="560"/>
      <c r="K986" s="568"/>
      <c r="L986" s="559"/>
      <c r="M986" s="568">
        <f>M981/M978</f>
        <v>1.6259110810930626</v>
      </c>
    </row>
    <row r="987" spans="1:14" ht="24.95" customHeight="1" x14ac:dyDescent="0.2">
      <c r="D987" s="416"/>
      <c r="E987" s="416"/>
      <c r="F987" s="416"/>
      <c r="G987" s="416"/>
      <c r="H987" s="5"/>
    </row>
    <row r="988" spans="1:14" s="581" customFormat="1" ht="24.95" customHeight="1" x14ac:dyDescent="0.5">
      <c r="A988" s="731" t="s">
        <v>547</v>
      </c>
      <c r="B988" s="731"/>
      <c r="D988" s="582"/>
      <c r="E988" s="582"/>
      <c r="F988" s="416"/>
      <c r="G988" s="416"/>
      <c r="H988" s="731" t="s">
        <v>547</v>
      </c>
      <c r="I988" s="731"/>
    </row>
    <row r="989" spans="1:14" s="578" customFormat="1" ht="24.95" customHeight="1" x14ac:dyDescent="0.5">
      <c r="A989" s="732" t="s">
        <v>538</v>
      </c>
      <c r="B989" s="732"/>
      <c r="F989" s="416"/>
      <c r="G989" s="416"/>
      <c r="H989" s="732" t="s">
        <v>538</v>
      </c>
      <c r="I989" s="732"/>
      <c r="K989" s="580"/>
      <c r="N989" s="581"/>
    </row>
    <row r="990" spans="1:14" s="381" customFormat="1" ht="24.95" customHeight="1" x14ac:dyDescent="0.25">
      <c r="A990" s="733"/>
      <c r="B990" s="733"/>
      <c r="C990" s="733"/>
      <c r="D990" s="733"/>
      <c r="E990" s="733"/>
      <c r="F990" s="416"/>
      <c r="G990" s="416"/>
      <c r="H990" s="733"/>
      <c r="I990" s="733"/>
      <c r="J990" s="733"/>
      <c r="K990" s="733"/>
      <c r="L990" s="733"/>
      <c r="M990" s="733"/>
      <c r="N990" s="581"/>
    </row>
    <row r="991" spans="1:14" ht="24.95" customHeight="1" x14ac:dyDescent="0.2">
      <c r="A991" s="15"/>
      <c r="B991" s="15"/>
      <c r="C991" s="15"/>
      <c r="D991" s="15"/>
      <c r="E991" s="15"/>
      <c r="F991" s="416"/>
      <c r="G991" s="416"/>
      <c r="H991" s="10"/>
      <c r="I991" s="10"/>
      <c r="J991" s="10"/>
      <c r="K991" s="10"/>
      <c r="L991" s="10"/>
      <c r="M991" s="10"/>
      <c r="N991" s="581"/>
    </row>
    <row r="992" spans="1:14" ht="24.95" customHeight="1" x14ac:dyDescent="0.2">
      <c r="A992" s="381"/>
      <c r="B992" s="381"/>
      <c r="C992" s="381"/>
      <c r="D992" s="381"/>
      <c r="E992" s="381"/>
      <c r="F992" s="416"/>
      <c r="G992" s="416"/>
      <c r="N992" s="581"/>
    </row>
    <row r="993" spans="1:14" ht="24.95" customHeight="1" x14ac:dyDescent="0.2">
      <c r="A993" s="381"/>
      <c r="B993" s="381"/>
      <c r="C993" s="381"/>
      <c r="D993" s="381"/>
      <c r="E993" s="381"/>
      <c r="F993" s="416"/>
      <c r="G993" s="416"/>
    </row>
    <row r="994" spans="1:14" ht="24.95" customHeight="1" x14ac:dyDescent="0.2"/>
    <row r="995" spans="1:14" ht="24.95" customHeight="1" x14ac:dyDescent="0.2"/>
    <row r="996" spans="1:14" ht="24.95" customHeight="1" x14ac:dyDescent="0.2"/>
    <row r="997" spans="1:14" ht="24.95" customHeight="1" x14ac:dyDescent="0.2"/>
    <row r="998" spans="1:14" ht="24.95" customHeight="1" x14ac:dyDescent="0.2"/>
    <row r="999" spans="1:14" ht="24.95" customHeight="1" x14ac:dyDescent="0.2"/>
    <row r="1000" spans="1:14" ht="24.95" customHeight="1" x14ac:dyDescent="0.2"/>
    <row r="1001" spans="1:14" ht="24.95" customHeight="1" x14ac:dyDescent="0.2"/>
    <row r="1002" spans="1:14" ht="24.95" customHeight="1" x14ac:dyDescent="0.2"/>
    <row r="1003" spans="1:14" ht="24.95" customHeight="1" x14ac:dyDescent="0.2"/>
    <row r="1004" spans="1:14" ht="30" customHeight="1" x14ac:dyDescent="0.4">
      <c r="A1004" s="723" t="s">
        <v>51</v>
      </c>
      <c r="B1004" s="723"/>
      <c r="C1004" s="723"/>
      <c r="D1004" s="723"/>
      <c r="E1004" s="723"/>
      <c r="F1004" s="723"/>
      <c r="G1004" s="723"/>
      <c r="H1004" s="723"/>
      <c r="I1004" s="723"/>
      <c r="J1004" s="723"/>
      <c r="K1004" s="723"/>
      <c r="L1004" s="723"/>
      <c r="M1004" s="723"/>
      <c r="N1004" s="723"/>
    </row>
    <row r="1005" spans="1:14" ht="24.95" customHeight="1" x14ac:dyDescent="0.4">
      <c r="A1005" s="414"/>
      <c r="B1005" s="414"/>
      <c r="C1005" s="414"/>
      <c r="D1005" s="414"/>
      <c r="E1005" s="414"/>
      <c r="F1005" s="414"/>
      <c r="G1005" s="414"/>
      <c r="H1005" s="414"/>
      <c r="I1005" s="414"/>
      <c r="J1005" s="414"/>
      <c r="K1005" s="414"/>
      <c r="L1005" s="414"/>
      <c r="M1005" s="414"/>
      <c r="N1005" s="414"/>
    </row>
    <row r="1006" spans="1:14" ht="24.95" customHeight="1" x14ac:dyDescent="0.3">
      <c r="A1006" s="729" t="s">
        <v>51</v>
      </c>
      <c r="B1006" s="729"/>
      <c r="C1006" s="729"/>
      <c r="D1006" s="729"/>
      <c r="E1006" s="729"/>
      <c r="F1006" s="415"/>
      <c r="G1006" s="415"/>
      <c r="H1006" s="730" t="s">
        <v>66</v>
      </c>
      <c r="I1006" s="730"/>
      <c r="J1006" s="730"/>
      <c r="K1006" s="730"/>
      <c r="L1006" s="730"/>
      <c r="M1006" s="730"/>
      <c r="N1006" s="415"/>
    </row>
    <row r="1007" spans="1:14" ht="24.95" customHeight="1" x14ac:dyDescent="0.2">
      <c r="A1007" s="549" t="s">
        <v>29</v>
      </c>
      <c r="B1007" s="549"/>
      <c r="C1007" s="550"/>
      <c r="D1007" s="561"/>
      <c r="E1007" s="561">
        <f>'M.V. CyL'!H56</f>
        <v>90978</v>
      </c>
      <c r="H1007" s="549" t="s">
        <v>29</v>
      </c>
      <c r="I1007" s="549"/>
      <c r="J1007" s="550"/>
      <c r="K1007" s="561"/>
      <c r="L1007" s="549"/>
      <c r="M1007" s="562">
        <f>$M$840</f>
        <v>211757.25</v>
      </c>
    </row>
    <row r="1008" spans="1:14" ht="24.95" customHeight="1" x14ac:dyDescent="0.2">
      <c r="A1008" s="551" t="s">
        <v>30</v>
      </c>
      <c r="B1008" s="551"/>
      <c r="C1008" s="552"/>
      <c r="D1008" s="565"/>
      <c r="E1008" s="565">
        <f>'M.V. CyL'!H57</f>
        <v>5694</v>
      </c>
      <c r="H1008" s="551" t="s">
        <v>30</v>
      </c>
      <c r="I1008" s="551"/>
      <c r="J1008" s="552"/>
      <c r="K1008" s="565"/>
      <c r="L1008" s="551"/>
      <c r="M1008" s="565">
        <f>$M$841</f>
        <v>31956.083333333332</v>
      </c>
    </row>
    <row r="1009" spans="1:14" ht="24.95" customHeight="1" x14ac:dyDescent="0.2">
      <c r="A1009" s="553" t="s">
        <v>0</v>
      </c>
      <c r="B1009" s="553"/>
      <c r="C1009" s="554"/>
      <c r="D1009" s="563"/>
      <c r="E1009" s="563">
        <f>SUM(E1007:E1008)</f>
        <v>96672</v>
      </c>
      <c r="H1009" s="553" t="s">
        <v>0</v>
      </c>
      <c r="I1009" s="553"/>
      <c r="J1009" s="554"/>
      <c r="K1009" s="563"/>
      <c r="L1009" s="553"/>
      <c r="M1009" s="564">
        <f>SUM(M1007:M1008)</f>
        <v>243713.33333333334</v>
      </c>
    </row>
    <row r="1010" spans="1:14" ht="24.95" customHeight="1" x14ac:dyDescent="0.2">
      <c r="A1010" s="551" t="s">
        <v>34</v>
      </c>
      <c r="B1010" s="551"/>
      <c r="C1010" s="552"/>
      <c r="D1010" s="561"/>
      <c r="E1010" s="587">
        <f>'M.V. CyL'!H59</f>
        <v>170772</v>
      </c>
      <c r="H1010" s="551" t="s">
        <v>34</v>
      </c>
      <c r="I1010" s="551"/>
      <c r="J1010" s="552"/>
      <c r="K1010" s="561"/>
      <c r="L1010" s="551"/>
      <c r="M1010" s="562">
        <f>$M$843</f>
        <v>391830.16666666669</v>
      </c>
    </row>
    <row r="1011" spans="1:14" ht="24.95" customHeight="1" x14ac:dyDescent="0.2">
      <c r="A1011" s="551" t="s">
        <v>35</v>
      </c>
      <c r="B1011" s="551"/>
      <c r="C1011" s="552"/>
      <c r="D1011" s="565"/>
      <c r="E1011" s="588">
        <f>'M.V. CyL'!H60</f>
        <v>14371</v>
      </c>
      <c r="H1011" s="551" t="s">
        <v>35</v>
      </c>
      <c r="I1011" s="551"/>
      <c r="J1011" s="552"/>
      <c r="K1011" s="565"/>
      <c r="L1011" s="551"/>
      <c r="M1011" s="565">
        <f>$M$844</f>
        <v>51957.75</v>
      </c>
    </row>
    <row r="1012" spans="1:14" ht="24.95" customHeight="1" x14ac:dyDescent="0.2">
      <c r="A1012" s="553" t="s">
        <v>1</v>
      </c>
      <c r="B1012" s="553"/>
      <c r="C1012" s="554"/>
      <c r="D1012" s="577"/>
      <c r="E1012" s="577">
        <f>SUM(E1010:E1011)</f>
        <v>185143</v>
      </c>
      <c r="H1012" s="553" t="s">
        <v>1</v>
      </c>
      <c r="I1012" s="553"/>
      <c r="J1012" s="554"/>
      <c r="K1012" s="577"/>
      <c r="L1012" s="553"/>
      <c r="M1012" s="577">
        <f>SUM(M1010:M1011)</f>
        <v>443787.91666666669</v>
      </c>
    </row>
    <row r="1013" spans="1:14" ht="24.95" customHeight="1" x14ac:dyDescent="0.2">
      <c r="A1013" s="553" t="s">
        <v>67</v>
      </c>
      <c r="B1013" s="553"/>
      <c r="C1013" s="554"/>
      <c r="D1013" s="571"/>
      <c r="E1013" s="571">
        <f>'M.V. CyL'!H61</f>
        <v>8.88563458E-2</v>
      </c>
      <c r="H1013" s="553" t="s">
        <v>67</v>
      </c>
      <c r="I1013" s="553"/>
      <c r="J1013" s="554"/>
      <c r="K1013" s="571"/>
      <c r="L1013" s="553"/>
      <c r="M1013" s="571">
        <f>$M$846</f>
        <v>0.12914998323333332</v>
      </c>
    </row>
    <row r="1014" spans="1:14" ht="24.95" customHeight="1" x14ac:dyDescent="0.2">
      <c r="A1014" s="556" t="s">
        <v>3</v>
      </c>
      <c r="B1014" s="556"/>
      <c r="C1014" s="557"/>
      <c r="D1014" s="566"/>
      <c r="E1014" s="566">
        <f>E1012/E1009</f>
        <v>1.9151667494207216</v>
      </c>
      <c r="H1014" s="556" t="s">
        <v>3</v>
      </c>
      <c r="I1014" s="556"/>
      <c r="J1014" s="557"/>
      <c r="K1014" s="566"/>
      <c r="L1014" s="556"/>
      <c r="M1014" s="566">
        <f>M1012/M1009</f>
        <v>1.8209422955931833</v>
      </c>
    </row>
    <row r="1015" spans="1:14" ht="24.95" customHeight="1" x14ac:dyDescent="0.2">
      <c r="A1015" s="549" t="s">
        <v>60</v>
      </c>
      <c r="B1015" s="549"/>
      <c r="C1015" s="550"/>
      <c r="D1015" s="567"/>
      <c r="E1015" s="567">
        <f>E1010/E1007</f>
        <v>1.8770691815603773</v>
      </c>
      <c r="F1015" s="416"/>
      <c r="G1015" s="416"/>
      <c r="H1015" s="549" t="s">
        <v>60</v>
      </c>
      <c r="I1015" s="549"/>
      <c r="J1015" s="550"/>
      <c r="K1015" s="567"/>
      <c r="L1015" s="549"/>
      <c r="M1015" s="567">
        <f>M1010/M1007</f>
        <v>1.8503742689644236</v>
      </c>
    </row>
    <row r="1016" spans="1:14" ht="24.95" customHeight="1" x14ac:dyDescent="0.2">
      <c r="A1016" s="559" t="s">
        <v>61</v>
      </c>
      <c r="B1016" s="559"/>
      <c r="C1016" s="560"/>
      <c r="D1016" s="568"/>
      <c r="E1016" s="568">
        <f>E1011/E1008</f>
        <v>2.5238847910080788</v>
      </c>
      <c r="F1016" s="416"/>
      <c r="G1016" s="416"/>
      <c r="H1016" s="559" t="s">
        <v>61</v>
      </c>
      <c r="I1016" s="559"/>
      <c r="J1016" s="560"/>
      <c r="K1016" s="568"/>
      <c r="L1016" s="559"/>
      <c r="M1016" s="568">
        <f>M1011/M1008</f>
        <v>1.6259110810930626</v>
      </c>
    </row>
    <row r="1017" spans="1:14" ht="24.95" customHeight="1" x14ac:dyDescent="0.2">
      <c r="D1017" s="416"/>
      <c r="E1017" s="416"/>
      <c r="F1017" s="416"/>
      <c r="G1017" s="416"/>
      <c r="H1017" s="5"/>
      <c r="N1017" s="581"/>
    </row>
    <row r="1018" spans="1:14" s="581" customFormat="1" ht="24.95" customHeight="1" x14ac:dyDescent="0.5">
      <c r="A1018" s="731" t="s">
        <v>546</v>
      </c>
      <c r="B1018" s="731"/>
      <c r="D1018" s="582"/>
      <c r="E1018" s="582"/>
      <c r="F1018" s="416"/>
      <c r="G1018" s="416"/>
      <c r="H1018" s="731" t="s">
        <v>546</v>
      </c>
      <c r="I1018" s="731"/>
    </row>
    <row r="1019" spans="1:14" s="578" customFormat="1" ht="24.95" customHeight="1" x14ac:dyDescent="0.5">
      <c r="A1019" s="732" t="s">
        <v>538</v>
      </c>
      <c r="B1019" s="732"/>
      <c r="F1019" s="416"/>
      <c r="G1019" s="416"/>
      <c r="H1019" s="732" t="s">
        <v>538</v>
      </c>
      <c r="I1019" s="732"/>
      <c r="K1019" s="580"/>
      <c r="N1019" s="581"/>
    </row>
    <row r="1020" spans="1:14" s="381" customFormat="1" ht="24.95" customHeight="1" x14ac:dyDescent="0.25">
      <c r="A1020" s="733"/>
      <c r="B1020" s="733"/>
      <c r="C1020" s="733"/>
      <c r="D1020" s="733"/>
      <c r="E1020" s="733"/>
      <c r="F1020" s="416"/>
      <c r="G1020" s="416"/>
      <c r="H1020" s="733"/>
      <c r="I1020" s="733"/>
      <c r="J1020" s="733"/>
      <c r="K1020" s="733"/>
      <c r="L1020" s="733"/>
      <c r="M1020" s="733"/>
      <c r="N1020" s="581"/>
    </row>
    <row r="1021" spans="1:14" ht="24.95" customHeight="1" x14ac:dyDescent="0.2">
      <c r="A1021" s="15"/>
      <c r="B1021" s="15"/>
      <c r="C1021" s="15"/>
      <c r="D1021" s="15"/>
      <c r="E1021" s="15"/>
      <c r="F1021" s="416"/>
      <c r="G1021" s="416"/>
      <c r="H1021" s="15"/>
      <c r="I1021" s="15"/>
      <c r="J1021" s="15"/>
      <c r="K1021" s="15"/>
      <c r="L1021" s="15"/>
      <c r="M1021" s="15"/>
      <c r="N1021" s="581"/>
    </row>
    <row r="1022" spans="1:14" ht="24.95" customHeight="1" x14ac:dyDescent="0.2">
      <c r="A1022" s="381"/>
      <c r="B1022" s="381"/>
      <c r="C1022" s="381"/>
      <c r="D1022" s="381"/>
      <c r="E1022" s="381"/>
      <c r="F1022" s="416"/>
      <c r="G1022" s="416"/>
      <c r="H1022" s="381"/>
      <c r="I1022" s="381"/>
      <c r="J1022" s="381"/>
      <c r="K1022" s="381"/>
      <c r="L1022" s="381"/>
      <c r="M1022" s="381"/>
    </row>
    <row r="1023" spans="1:14" ht="24.95" customHeight="1" x14ac:dyDescent="0.2">
      <c r="A1023" s="381"/>
      <c r="B1023" s="381"/>
      <c r="C1023" s="381"/>
      <c r="D1023" s="381"/>
      <c r="E1023" s="381"/>
      <c r="F1023" s="416"/>
      <c r="G1023" s="416"/>
      <c r="H1023" s="381"/>
      <c r="I1023" s="381"/>
      <c r="J1023" s="381"/>
      <c r="K1023" s="381"/>
      <c r="L1023" s="381"/>
      <c r="M1023" s="381"/>
    </row>
    <row r="1024" spans="1:14" ht="24.95" customHeight="1" x14ac:dyDescent="0.2">
      <c r="A1024" s="381"/>
      <c r="B1024" s="381"/>
      <c r="C1024" s="381"/>
      <c r="D1024" s="381"/>
      <c r="E1024" s="381"/>
      <c r="F1024" s="416"/>
      <c r="G1024" s="416"/>
      <c r="H1024" s="381"/>
      <c r="I1024" s="381"/>
      <c r="J1024" s="381"/>
      <c r="K1024" s="381"/>
      <c r="L1024" s="381"/>
      <c r="M1024" s="381"/>
    </row>
    <row r="1025" spans="1:13" ht="24.95" customHeight="1" x14ac:dyDescent="0.2">
      <c r="A1025" s="381"/>
      <c r="B1025" s="381"/>
      <c r="C1025" s="381"/>
      <c r="D1025" s="381"/>
      <c r="E1025" s="381"/>
      <c r="F1025" s="416"/>
      <c r="G1025" s="416"/>
      <c r="H1025" s="381"/>
      <c r="I1025" s="381"/>
      <c r="J1025" s="381"/>
      <c r="K1025" s="381"/>
      <c r="L1025" s="381"/>
      <c r="M1025" s="381"/>
    </row>
    <row r="1026" spans="1:13" ht="24.95" customHeight="1" x14ac:dyDescent="0.2">
      <c r="F1026" s="416"/>
      <c r="G1026" s="416"/>
    </row>
    <row r="1027" spans="1:13" ht="24.95" customHeight="1" x14ac:dyDescent="0.2">
      <c r="F1027" s="416"/>
      <c r="G1027" s="416"/>
    </row>
    <row r="1028" spans="1:13" ht="24.95" customHeight="1" x14ac:dyDescent="0.2"/>
    <row r="1029" spans="1:13" ht="24.95" customHeight="1" x14ac:dyDescent="0.2"/>
    <row r="1030" spans="1:13" ht="24.95" customHeight="1" x14ac:dyDescent="0.2"/>
    <row r="1031" spans="1:13" ht="24.95" customHeight="1" x14ac:dyDescent="0.2"/>
    <row r="1032" spans="1:13" ht="24.95" customHeight="1" x14ac:dyDescent="0.2"/>
    <row r="1033" spans="1:13" ht="24.95" customHeight="1" x14ac:dyDescent="0.2"/>
    <row r="1034" spans="1:13" ht="24.95" customHeight="1" x14ac:dyDescent="0.2"/>
    <row r="1035" spans="1:13" ht="24.95" customHeight="1" x14ac:dyDescent="0.2"/>
    <row r="1036" spans="1:13" ht="24.95" customHeight="1" x14ac:dyDescent="0.2"/>
    <row r="1037" spans="1:13" ht="24.95" customHeight="1" x14ac:dyDescent="0.2"/>
    <row r="1038" spans="1:13" ht="24.95" customHeight="1" x14ac:dyDescent="0.2"/>
    <row r="1039" spans="1:13" ht="24.95" customHeight="1" x14ac:dyDescent="0.2"/>
    <row r="1040" spans="1:13" ht="24.95" customHeight="1" x14ac:dyDescent="0.2"/>
    <row r="1041" spans="1:14" ht="24.95" customHeight="1" x14ac:dyDescent="0.2"/>
    <row r="1042" spans="1:14" ht="24.95" customHeight="1" x14ac:dyDescent="0.2"/>
    <row r="1043" spans="1:14" ht="24.95" customHeight="1" x14ac:dyDescent="0.2">
      <c r="N1043" s="4">
        <v>9</v>
      </c>
    </row>
    <row r="1044" spans="1:14" ht="30" customHeight="1" x14ac:dyDescent="0.4">
      <c r="A1044" s="723" t="s">
        <v>52</v>
      </c>
      <c r="B1044" s="723"/>
      <c r="C1044" s="723"/>
      <c r="D1044" s="723"/>
      <c r="E1044" s="723"/>
      <c r="F1044" s="723"/>
      <c r="G1044" s="723"/>
      <c r="H1044" s="723"/>
      <c r="I1044" s="723"/>
      <c r="J1044" s="723"/>
      <c r="K1044" s="723"/>
      <c r="L1044" s="723"/>
      <c r="M1044" s="723"/>
      <c r="N1044" s="723"/>
    </row>
    <row r="1045" spans="1:14" ht="24.95" customHeight="1" x14ac:dyDescent="0.4">
      <c r="A1045" s="414"/>
      <c r="B1045" s="414"/>
      <c r="C1045" s="414"/>
      <c r="D1045" s="414"/>
      <c r="E1045" s="414"/>
      <c r="F1045" s="414"/>
      <c r="G1045" s="414"/>
      <c r="H1045" s="414"/>
      <c r="I1045" s="414"/>
      <c r="J1045" s="414"/>
      <c r="K1045" s="414"/>
      <c r="L1045" s="414"/>
      <c r="M1045" s="414"/>
      <c r="N1045" s="414"/>
    </row>
    <row r="1046" spans="1:14" ht="24.95" customHeight="1" x14ac:dyDescent="0.3">
      <c r="A1046" s="729" t="s">
        <v>52</v>
      </c>
      <c r="B1046" s="729"/>
      <c r="C1046" s="729"/>
      <c r="D1046" s="729"/>
      <c r="E1046" s="729"/>
      <c r="F1046" s="415"/>
      <c r="G1046" s="415"/>
      <c r="H1046" s="730" t="s">
        <v>66</v>
      </c>
      <c r="I1046" s="730"/>
      <c r="J1046" s="730"/>
      <c r="K1046" s="730"/>
      <c r="L1046" s="730"/>
      <c r="M1046" s="730"/>
      <c r="N1046" s="415"/>
    </row>
    <row r="1047" spans="1:14" ht="24.95" customHeight="1" x14ac:dyDescent="0.2">
      <c r="A1047" s="549" t="s">
        <v>29</v>
      </c>
      <c r="B1047" s="549"/>
      <c r="C1047" s="550"/>
      <c r="D1047" s="561"/>
      <c r="E1047" s="561">
        <f>'M.V. CyL'!I56</f>
        <v>385997</v>
      </c>
      <c r="H1047" s="549" t="s">
        <v>29</v>
      </c>
      <c r="I1047" s="549"/>
      <c r="J1047" s="550"/>
      <c r="K1047" s="561"/>
      <c r="L1047" s="549"/>
      <c r="M1047" s="562">
        <f>$M$840</f>
        <v>211757.25</v>
      </c>
    </row>
    <row r="1048" spans="1:14" ht="24.95" customHeight="1" x14ac:dyDescent="0.2">
      <c r="A1048" s="551" t="s">
        <v>30</v>
      </c>
      <c r="B1048" s="551"/>
      <c r="C1048" s="552"/>
      <c r="D1048" s="565"/>
      <c r="E1048" s="565">
        <f>'M.V. CyL'!I57</f>
        <v>51559</v>
      </c>
      <c r="H1048" s="551" t="s">
        <v>30</v>
      </c>
      <c r="I1048" s="551"/>
      <c r="J1048" s="552"/>
      <c r="K1048" s="565"/>
      <c r="L1048" s="551"/>
      <c r="M1048" s="565">
        <f>$M$841</f>
        <v>31956.083333333332</v>
      </c>
    </row>
    <row r="1049" spans="1:14" ht="24.95" customHeight="1" x14ac:dyDescent="0.2">
      <c r="A1049" s="553" t="s">
        <v>0</v>
      </c>
      <c r="B1049" s="553"/>
      <c r="C1049" s="554"/>
      <c r="D1049" s="563"/>
      <c r="E1049" s="563">
        <f>SUM(E1047:E1048)</f>
        <v>437556</v>
      </c>
      <c r="H1049" s="553" t="s">
        <v>0</v>
      </c>
      <c r="I1049" s="553"/>
      <c r="J1049" s="554"/>
      <c r="K1049" s="563"/>
      <c r="L1049" s="553"/>
      <c r="M1049" s="564">
        <f>SUM(M1047:M1048)</f>
        <v>243713.33333333334</v>
      </c>
    </row>
    <row r="1050" spans="1:14" ht="24.95" customHeight="1" x14ac:dyDescent="0.2">
      <c r="A1050" s="551" t="s">
        <v>34</v>
      </c>
      <c r="B1050" s="551"/>
      <c r="C1050" s="552"/>
      <c r="D1050" s="561"/>
      <c r="E1050" s="587">
        <f>'M.V. CyL'!I59</f>
        <v>787600</v>
      </c>
      <c r="H1050" s="551" t="s">
        <v>34</v>
      </c>
      <c r="I1050" s="551"/>
      <c r="J1050" s="552"/>
      <c r="K1050" s="561"/>
      <c r="L1050" s="551"/>
      <c r="M1050" s="562">
        <f>$M$843</f>
        <v>391830.16666666669</v>
      </c>
    </row>
    <row r="1051" spans="1:14" ht="24.95" customHeight="1" x14ac:dyDescent="0.2">
      <c r="A1051" s="551" t="s">
        <v>35</v>
      </c>
      <c r="B1051" s="551"/>
      <c r="C1051" s="552"/>
      <c r="D1051" s="565"/>
      <c r="E1051" s="588">
        <f>'M.V. CyL'!I60</f>
        <v>83179</v>
      </c>
      <c r="H1051" s="551" t="s">
        <v>35</v>
      </c>
      <c r="I1051" s="551"/>
      <c r="J1051" s="552"/>
      <c r="K1051" s="565"/>
      <c r="L1051" s="551"/>
      <c r="M1051" s="565">
        <f>$M$844</f>
        <v>51957.75</v>
      </c>
    </row>
    <row r="1052" spans="1:14" ht="24.95" customHeight="1" x14ac:dyDescent="0.2">
      <c r="A1052" s="553" t="s">
        <v>1</v>
      </c>
      <c r="B1052" s="553"/>
      <c r="C1052" s="554"/>
      <c r="D1052" s="577"/>
      <c r="E1052" s="577">
        <f>SUM(E1050:E1051)</f>
        <v>870779</v>
      </c>
      <c r="H1052" s="553" t="s">
        <v>1</v>
      </c>
      <c r="I1052" s="553"/>
      <c r="J1052" s="554"/>
      <c r="K1052" s="577"/>
      <c r="L1052" s="553"/>
      <c r="M1052" s="577">
        <f>SUM(M1050:M1051)</f>
        <v>443787.91666666669</v>
      </c>
    </row>
    <row r="1053" spans="1:14" ht="24.95" customHeight="1" x14ac:dyDescent="0.2">
      <c r="A1053" s="553" t="s">
        <v>67</v>
      </c>
      <c r="B1053" s="553"/>
      <c r="C1053" s="554"/>
      <c r="D1053" s="571"/>
      <c r="E1053" s="571">
        <f>'M.V. CyL'!I61</f>
        <v>0.23498610780000001</v>
      </c>
      <c r="H1053" s="553" t="s">
        <v>67</v>
      </c>
      <c r="I1053" s="553"/>
      <c r="J1053" s="554"/>
      <c r="K1053" s="571"/>
      <c r="L1053" s="553"/>
      <c r="M1053" s="571">
        <f>$M$846</f>
        <v>0.12914998323333332</v>
      </c>
    </row>
    <row r="1054" spans="1:14" ht="24.95" customHeight="1" x14ac:dyDescent="0.2">
      <c r="A1054" s="556" t="s">
        <v>3</v>
      </c>
      <c r="B1054" s="556"/>
      <c r="C1054" s="557"/>
      <c r="D1054" s="566"/>
      <c r="E1054" s="566">
        <f>E1052/E1049</f>
        <v>1.9900972675497537</v>
      </c>
      <c r="H1054" s="556" t="s">
        <v>3</v>
      </c>
      <c r="I1054" s="556"/>
      <c r="J1054" s="557"/>
      <c r="K1054" s="566"/>
      <c r="L1054" s="556"/>
      <c r="M1054" s="566">
        <f>M1052/M1049</f>
        <v>1.8209422955931833</v>
      </c>
    </row>
    <row r="1055" spans="1:14" ht="24.95" customHeight="1" x14ac:dyDescent="0.2">
      <c r="A1055" s="549" t="s">
        <v>60</v>
      </c>
      <c r="B1055" s="549"/>
      <c r="C1055" s="550"/>
      <c r="D1055" s="567"/>
      <c r="E1055" s="567">
        <f>E1050/E1047</f>
        <v>2.0404303660391143</v>
      </c>
      <c r="H1055" s="549" t="s">
        <v>60</v>
      </c>
      <c r="I1055" s="549"/>
      <c r="J1055" s="550"/>
      <c r="K1055" s="567"/>
      <c r="L1055" s="549"/>
      <c r="M1055" s="567">
        <f>M1050/M1047</f>
        <v>1.8503742689644236</v>
      </c>
    </row>
    <row r="1056" spans="1:14" ht="24.95" customHeight="1" x14ac:dyDescent="0.2">
      <c r="A1056" s="559" t="s">
        <v>61</v>
      </c>
      <c r="B1056" s="559"/>
      <c r="C1056" s="560"/>
      <c r="D1056" s="568"/>
      <c r="E1056" s="568">
        <f>E1051/E1048</f>
        <v>1.6132779922031071</v>
      </c>
      <c r="H1056" s="559" t="s">
        <v>61</v>
      </c>
      <c r="I1056" s="559"/>
      <c r="J1056" s="560"/>
      <c r="K1056" s="568"/>
      <c r="L1056" s="559"/>
      <c r="M1056" s="568">
        <f>M1051/M1048</f>
        <v>1.6259110810930626</v>
      </c>
    </row>
    <row r="1057" spans="1:13" s="382" customFormat="1" ht="24.95" customHeight="1" x14ac:dyDescent="0.2">
      <c r="D1057" s="589"/>
      <c r="E1057" s="589"/>
      <c r="F1057" s="589"/>
      <c r="G1057" s="590"/>
      <c r="H1057" s="590"/>
    </row>
    <row r="1058" spans="1:13" s="581" customFormat="1" ht="24.95" customHeight="1" x14ac:dyDescent="0.5">
      <c r="A1058" s="731" t="s">
        <v>545</v>
      </c>
      <c r="B1058" s="731"/>
      <c r="D1058" s="582"/>
      <c r="E1058" s="582"/>
      <c r="F1058" s="416"/>
      <c r="G1058" s="416"/>
      <c r="H1058" s="731" t="s">
        <v>545</v>
      </c>
      <c r="I1058" s="731"/>
    </row>
    <row r="1059" spans="1:13" s="578" customFormat="1" ht="24.95" customHeight="1" x14ac:dyDescent="0.5">
      <c r="A1059" s="732" t="s">
        <v>538</v>
      </c>
      <c r="B1059" s="732"/>
      <c r="F1059" s="416"/>
      <c r="G1059" s="416"/>
      <c r="H1059" s="732" t="s">
        <v>538</v>
      </c>
      <c r="I1059" s="732"/>
      <c r="K1059" s="580"/>
    </row>
    <row r="1060" spans="1:13" s="382" customFormat="1" ht="24.95" customHeight="1" x14ac:dyDescent="0.25">
      <c r="A1060" s="796"/>
      <c r="B1060" s="796"/>
      <c r="C1060" s="796"/>
      <c r="D1060" s="796"/>
      <c r="E1060" s="796"/>
      <c r="F1060" s="416"/>
      <c r="G1060" s="416"/>
      <c r="H1060" s="796"/>
      <c r="I1060" s="796"/>
      <c r="J1060" s="796"/>
      <c r="K1060" s="796"/>
      <c r="L1060" s="796"/>
      <c r="M1060" s="796"/>
    </row>
    <row r="1061" spans="1:13" ht="24.95" customHeight="1" x14ac:dyDescent="0.2">
      <c r="A1061" s="15"/>
      <c r="B1061" s="15"/>
      <c r="C1061" s="15"/>
      <c r="D1061" s="15"/>
      <c r="E1061" s="15"/>
      <c r="F1061" s="416"/>
      <c r="G1061" s="416"/>
      <c r="H1061" s="15"/>
      <c r="I1061" s="15"/>
      <c r="J1061" s="15"/>
      <c r="K1061" s="15"/>
      <c r="L1061" s="15"/>
      <c r="M1061" s="15"/>
    </row>
    <row r="1062" spans="1:13" ht="24.95" customHeight="1" x14ac:dyDescent="0.2">
      <c r="A1062" s="381"/>
      <c r="B1062" s="381"/>
      <c r="C1062" s="381"/>
      <c r="D1062" s="381"/>
      <c r="E1062" s="381"/>
      <c r="F1062" s="416"/>
      <c r="G1062" s="416"/>
      <c r="H1062" s="381"/>
      <c r="I1062" s="381"/>
      <c r="J1062" s="381"/>
      <c r="K1062" s="381"/>
      <c r="L1062" s="381"/>
      <c r="M1062" s="381"/>
    </row>
    <row r="1063" spans="1:13" ht="24.95" customHeight="1" x14ac:dyDescent="0.2">
      <c r="A1063" s="381"/>
      <c r="B1063" s="381"/>
      <c r="C1063" s="381"/>
      <c r="D1063" s="381"/>
      <c r="E1063" s="381"/>
      <c r="F1063" s="416"/>
      <c r="G1063" s="416"/>
      <c r="H1063" s="381"/>
      <c r="I1063" s="381"/>
      <c r="J1063" s="381"/>
      <c r="K1063" s="381"/>
      <c r="L1063" s="381"/>
      <c r="M1063" s="381"/>
    </row>
    <row r="1064" spans="1:13" ht="24.95" customHeight="1" x14ac:dyDescent="0.2">
      <c r="A1064" s="381"/>
      <c r="B1064" s="381"/>
      <c r="C1064" s="381"/>
      <c r="D1064" s="381"/>
      <c r="E1064" s="381"/>
      <c r="F1064" s="416"/>
      <c r="G1064" s="416"/>
      <c r="H1064" s="381"/>
      <c r="I1064" s="381"/>
      <c r="J1064" s="381"/>
      <c r="K1064" s="381"/>
      <c r="L1064" s="381"/>
      <c r="M1064" s="381"/>
    </row>
    <row r="1065" spans="1:13" ht="24.95" customHeight="1" x14ac:dyDescent="0.2">
      <c r="F1065" s="416"/>
      <c r="G1065" s="416"/>
    </row>
    <row r="1066" spans="1:13" ht="24.95" customHeight="1" x14ac:dyDescent="0.2">
      <c r="F1066" s="416"/>
      <c r="G1066" s="416"/>
    </row>
    <row r="1067" spans="1:13" ht="24.95" customHeight="1" x14ac:dyDescent="0.2">
      <c r="F1067" s="416"/>
      <c r="G1067" s="416"/>
    </row>
    <row r="1068" spans="1:13" ht="24.95" customHeight="1" x14ac:dyDescent="0.2"/>
    <row r="1069" spans="1:13" ht="24.95" customHeight="1" x14ac:dyDescent="0.2"/>
    <row r="1070" spans="1:13" ht="24.95" customHeight="1" x14ac:dyDescent="0.2"/>
    <row r="1071" spans="1:13" ht="24.95" customHeight="1" x14ac:dyDescent="0.2"/>
    <row r="1072" spans="1:13" ht="24.95" customHeight="1" x14ac:dyDescent="0.2"/>
    <row r="1073" spans="1:14" ht="24.95" customHeight="1" x14ac:dyDescent="0.2"/>
    <row r="1074" spans="1:14" ht="30" customHeight="1" x14ac:dyDescent="0.4">
      <c r="A1074" s="723" t="s">
        <v>53</v>
      </c>
      <c r="B1074" s="723"/>
      <c r="C1074" s="723"/>
      <c r="D1074" s="723"/>
      <c r="E1074" s="723"/>
      <c r="F1074" s="723"/>
      <c r="G1074" s="723"/>
      <c r="H1074" s="723"/>
      <c r="I1074" s="723"/>
      <c r="J1074" s="723"/>
      <c r="K1074" s="723"/>
      <c r="L1074" s="723"/>
      <c r="M1074" s="723"/>
      <c r="N1074" s="723"/>
    </row>
    <row r="1075" spans="1:14" ht="24.95" customHeight="1" x14ac:dyDescent="0.4">
      <c r="A1075" s="414"/>
      <c r="B1075" s="414"/>
      <c r="C1075" s="414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  <c r="N1075" s="414"/>
    </row>
    <row r="1076" spans="1:14" ht="24.95" customHeight="1" x14ac:dyDescent="0.3">
      <c r="A1076" s="729" t="s">
        <v>53</v>
      </c>
      <c r="B1076" s="729"/>
      <c r="C1076" s="729"/>
      <c r="D1076" s="729"/>
      <c r="E1076" s="729"/>
      <c r="F1076" s="415"/>
      <c r="G1076" s="415"/>
      <c r="H1076" s="730" t="s">
        <v>66</v>
      </c>
      <c r="I1076" s="730"/>
      <c r="J1076" s="730"/>
      <c r="K1076" s="730"/>
      <c r="L1076" s="730"/>
      <c r="M1076" s="730"/>
      <c r="N1076" s="415"/>
    </row>
    <row r="1077" spans="1:14" ht="24.95" customHeight="1" x14ac:dyDescent="0.2">
      <c r="A1077" s="549" t="s">
        <v>29</v>
      </c>
      <c r="B1077" s="549"/>
      <c r="C1077" s="550"/>
      <c r="D1077" s="561"/>
      <c r="E1077" s="561">
        <f>'M.V. CyL'!J56</f>
        <v>461435</v>
      </c>
      <c r="H1077" s="549" t="s">
        <v>29</v>
      </c>
      <c r="I1077" s="549"/>
      <c r="J1077" s="550"/>
      <c r="K1077" s="561"/>
      <c r="L1077" s="549"/>
      <c r="M1077" s="562">
        <f>$M$840</f>
        <v>211757.25</v>
      </c>
    </row>
    <row r="1078" spans="1:14" ht="24.95" customHeight="1" x14ac:dyDescent="0.2">
      <c r="A1078" s="551" t="s">
        <v>30</v>
      </c>
      <c r="B1078" s="551"/>
      <c r="C1078" s="552"/>
      <c r="D1078" s="565"/>
      <c r="E1078" s="565">
        <f>'M.V. CyL'!J57</f>
        <v>55272</v>
      </c>
      <c r="H1078" s="551" t="s">
        <v>30</v>
      </c>
      <c r="I1078" s="551"/>
      <c r="J1078" s="552"/>
      <c r="K1078" s="565"/>
      <c r="L1078" s="551"/>
      <c r="M1078" s="565">
        <f>$M$841</f>
        <v>31956.083333333332</v>
      </c>
    </row>
    <row r="1079" spans="1:14" ht="24.95" customHeight="1" x14ac:dyDescent="0.2">
      <c r="A1079" s="553" t="s">
        <v>0</v>
      </c>
      <c r="B1079" s="553"/>
      <c r="C1079" s="554"/>
      <c r="D1079" s="563"/>
      <c r="E1079" s="563">
        <f>SUM(E1077:E1078)</f>
        <v>516707</v>
      </c>
      <c r="H1079" s="553" t="s">
        <v>0</v>
      </c>
      <c r="I1079" s="553"/>
      <c r="J1079" s="554"/>
      <c r="K1079" s="563"/>
      <c r="L1079" s="553"/>
      <c r="M1079" s="564">
        <f>SUM(M1077:M1078)</f>
        <v>243713.33333333334</v>
      </c>
    </row>
    <row r="1080" spans="1:14" ht="24.95" customHeight="1" x14ac:dyDescent="0.2">
      <c r="A1080" s="551" t="s">
        <v>34</v>
      </c>
      <c r="B1080" s="551"/>
      <c r="C1080" s="552"/>
      <c r="D1080" s="561"/>
      <c r="E1080" s="587">
        <f>'M.V. CyL'!J59</f>
        <v>1057211</v>
      </c>
      <c r="H1080" s="551" t="s">
        <v>34</v>
      </c>
      <c r="I1080" s="551"/>
      <c r="J1080" s="552"/>
      <c r="K1080" s="561"/>
      <c r="L1080" s="551"/>
      <c r="M1080" s="562">
        <f>$M$843</f>
        <v>391830.16666666669</v>
      </c>
    </row>
    <row r="1081" spans="1:14" ht="24.95" customHeight="1" x14ac:dyDescent="0.2">
      <c r="A1081" s="551" t="s">
        <v>35</v>
      </c>
      <c r="B1081" s="551"/>
      <c r="C1081" s="552"/>
      <c r="D1081" s="565"/>
      <c r="E1081" s="588">
        <f>'M.V. CyL'!J60</f>
        <v>91799</v>
      </c>
      <c r="H1081" s="551" t="s">
        <v>35</v>
      </c>
      <c r="I1081" s="551"/>
      <c r="J1081" s="552"/>
      <c r="K1081" s="565"/>
      <c r="L1081" s="551"/>
      <c r="M1081" s="565">
        <f>$M$844</f>
        <v>51957.75</v>
      </c>
    </row>
    <row r="1082" spans="1:14" ht="24.95" customHeight="1" x14ac:dyDescent="0.2">
      <c r="A1082" s="553" t="s">
        <v>1</v>
      </c>
      <c r="B1082" s="553"/>
      <c r="C1082" s="554"/>
      <c r="D1082" s="577"/>
      <c r="E1082" s="577">
        <f>SUM(E1080:E1081)</f>
        <v>1149010</v>
      </c>
      <c r="H1082" s="553" t="s">
        <v>1</v>
      </c>
      <c r="I1082" s="553"/>
      <c r="J1082" s="554"/>
      <c r="K1082" s="577"/>
      <c r="L1082" s="553"/>
      <c r="M1082" s="577">
        <f>SUM(M1080:M1081)</f>
        <v>443787.91666666669</v>
      </c>
    </row>
    <row r="1083" spans="1:14" ht="24.95" customHeight="1" x14ac:dyDescent="0.2">
      <c r="A1083" s="553" t="s">
        <v>67</v>
      </c>
      <c r="B1083" s="553"/>
      <c r="C1083" s="554"/>
      <c r="D1083" s="571"/>
      <c r="E1083" s="571">
        <f>'M.V. CyL'!J61</f>
        <v>0.30431486470000002</v>
      </c>
      <c r="H1083" s="553" t="s">
        <v>67</v>
      </c>
      <c r="I1083" s="553"/>
      <c r="J1083" s="554"/>
      <c r="K1083" s="571"/>
      <c r="L1083" s="553"/>
      <c r="M1083" s="571">
        <f>$M$846</f>
        <v>0.12914998323333332</v>
      </c>
    </row>
    <row r="1084" spans="1:14" ht="24.95" customHeight="1" x14ac:dyDescent="0.2">
      <c r="A1084" s="556" t="s">
        <v>3</v>
      </c>
      <c r="B1084" s="556"/>
      <c r="C1084" s="557"/>
      <c r="D1084" s="566"/>
      <c r="E1084" s="566">
        <f>E1082/E1079</f>
        <v>2.2237167292101714</v>
      </c>
      <c r="H1084" s="556" t="s">
        <v>3</v>
      </c>
      <c r="I1084" s="556"/>
      <c r="J1084" s="557"/>
      <c r="K1084" s="566"/>
      <c r="L1084" s="556"/>
      <c r="M1084" s="566">
        <f>M1082/M1079</f>
        <v>1.8209422955931833</v>
      </c>
    </row>
    <row r="1085" spans="1:14" ht="24.95" customHeight="1" x14ac:dyDescent="0.2">
      <c r="A1085" s="549" t="s">
        <v>60</v>
      </c>
      <c r="B1085" s="549"/>
      <c r="C1085" s="550"/>
      <c r="D1085" s="567"/>
      <c r="E1085" s="567">
        <f>E1080/E1077</f>
        <v>2.2911374299738858</v>
      </c>
      <c r="H1085" s="549" t="s">
        <v>60</v>
      </c>
      <c r="I1085" s="549"/>
      <c r="J1085" s="550"/>
      <c r="K1085" s="567"/>
      <c r="L1085" s="549"/>
      <c r="M1085" s="567">
        <f>M1080/M1077</f>
        <v>1.8503742689644236</v>
      </c>
    </row>
    <row r="1086" spans="1:14" ht="24.95" customHeight="1" x14ac:dyDescent="0.2">
      <c r="A1086" s="559" t="s">
        <v>61</v>
      </c>
      <c r="B1086" s="559"/>
      <c r="C1086" s="560"/>
      <c r="D1086" s="568"/>
      <c r="E1086" s="568">
        <f>E1081/E1078</f>
        <v>1.6608590244608481</v>
      </c>
      <c r="H1086" s="559" t="s">
        <v>61</v>
      </c>
      <c r="I1086" s="559"/>
      <c r="J1086" s="560"/>
      <c r="K1086" s="568"/>
      <c r="L1086" s="559"/>
      <c r="M1086" s="568">
        <f>M1081/M1078</f>
        <v>1.6259110810930626</v>
      </c>
    </row>
    <row r="1087" spans="1:14" ht="24.95" customHeight="1" x14ac:dyDescent="0.2">
      <c r="D1087" s="416"/>
      <c r="E1087" s="416"/>
      <c r="F1087" s="416"/>
      <c r="G1087" s="5"/>
      <c r="H1087" s="5"/>
      <c r="N1087" s="581"/>
    </row>
    <row r="1088" spans="1:14" s="581" customFormat="1" ht="24.95" customHeight="1" x14ac:dyDescent="0.5">
      <c r="A1088" s="731" t="s">
        <v>544</v>
      </c>
      <c r="B1088" s="731"/>
      <c r="D1088" s="582"/>
      <c r="E1088" s="582"/>
      <c r="F1088" s="582"/>
      <c r="G1088" s="583"/>
      <c r="H1088" s="731" t="s">
        <v>544</v>
      </c>
      <c r="I1088" s="731"/>
    </row>
    <row r="1089" spans="1:14" s="578" customFormat="1" ht="24.95" customHeight="1" x14ac:dyDescent="0.5">
      <c r="A1089" s="732" t="s">
        <v>538</v>
      </c>
      <c r="B1089" s="732"/>
      <c r="F1089" s="416"/>
      <c r="G1089" s="416"/>
      <c r="H1089" s="732" t="s">
        <v>538</v>
      </c>
      <c r="I1089" s="732"/>
      <c r="K1089" s="580"/>
      <c r="N1089" s="581"/>
    </row>
    <row r="1090" spans="1:14" s="381" customFormat="1" ht="24.95" customHeight="1" x14ac:dyDescent="0.25">
      <c r="A1090" s="733"/>
      <c r="B1090" s="733"/>
      <c r="C1090" s="733"/>
      <c r="D1090" s="733"/>
      <c r="E1090" s="733"/>
      <c r="F1090" s="416"/>
      <c r="G1090" s="416"/>
      <c r="H1090" s="733"/>
      <c r="I1090" s="733"/>
      <c r="J1090" s="733"/>
      <c r="K1090" s="733"/>
      <c r="L1090" s="733"/>
      <c r="M1090" s="733"/>
      <c r="N1090" s="581"/>
    </row>
    <row r="1091" spans="1:14" ht="24.95" customHeight="1" x14ac:dyDescent="0.2">
      <c r="A1091" s="15"/>
      <c r="B1091" s="15"/>
      <c r="C1091" s="15"/>
      <c r="D1091" s="15"/>
      <c r="E1091" s="15"/>
      <c r="F1091" s="416"/>
      <c r="G1091" s="416"/>
      <c r="H1091" s="15"/>
      <c r="I1091" s="15"/>
      <c r="J1091" s="15"/>
      <c r="K1091" s="15"/>
      <c r="L1091" s="15"/>
      <c r="M1091" s="15"/>
      <c r="N1091" s="581"/>
    </row>
    <row r="1092" spans="1:14" ht="24.95" customHeight="1" x14ac:dyDescent="0.2">
      <c r="A1092" s="381"/>
      <c r="B1092" s="381"/>
      <c r="C1092" s="381"/>
      <c r="D1092" s="381"/>
      <c r="E1092" s="381"/>
      <c r="F1092" s="416"/>
      <c r="G1092" s="416"/>
      <c r="H1092" s="381"/>
      <c r="I1092" s="381"/>
      <c r="J1092" s="381"/>
      <c r="K1092" s="381"/>
      <c r="L1092" s="381"/>
      <c r="M1092" s="381"/>
      <c r="N1092" s="581"/>
    </row>
    <row r="1093" spans="1:14" ht="24.95" customHeight="1" x14ac:dyDescent="0.2">
      <c r="A1093" s="381"/>
      <c r="B1093" s="381"/>
      <c r="C1093" s="381"/>
      <c r="D1093" s="381"/>
      <c r="E1093" s="381"/>
      <c r="F1093" s="416"/>
      <c r="G1093" s="416"/>
      <c r="H1093" s="381"/>
      <c r="I1093" s="381"/>
      <c r="J1093" s="381"/>
      <c r="K1093" s="381"/>
      <c r="L1093" s="381"/>
      <c r="M1093" s="381"/>
    </row>
    <row r="1094" spans="1:14" ht="24.95" customHeight="1" x14ac:dyDescent="0.2">
      <c r="F1094" s="416"/>
      <c r="G1094" s="416"/>
    </row>
    <row r="1095" spans="1:14" ht="24.95" customHeight="1" x14ac:dyDescent="0.2">
      <c r="F1095" s="416"/>
      <c r="G1095" s="416"/>
    </row>
    <row r="1096" spans="1:14" ht="24.95" customHeight="1" x14ac:dyDescent="0.2"/>
    <row r="1097" spans="1:14" ht="24.95" customHeight="1" x14ac:dyDescent="0.2"/>
    <row r="1098" spans="1:14" ht="24.95" customHeight="1" x14ac:dyDescent="0.2"/>
    <row r="1099" spans="1:14" ht="24.95" customHeight="1" x14ac:dyDescent="0.2"/>
    <row r="1100" spans="1:14" ht="24.95" customHeight="1" x14ac:dyDescent="0.2"/>
    <row r="1101" spans="1:14" ht="24.95" customHeight="1" x14ac:dyDescent="0.2"/>
    <row r="1102" spans="1:14" ht="24.95" customHeight="1" x14ac:dyDescent="0.2"/>
    <row r="1103" spans="1:14" ht="24.95" customHeight="1" x14ac:dyDescent="0.2"/>
    <row r="1104" spans="1:14" ht="24.95" customHeight="1" x14ac:dyDescent="0.2"/>
    <row r="1105" spans="1:14" ht="24.95" customHeight="1" x14ac:dyDescent="0.2"/>
    <row r="1106" spans="1:14" ht="24.95" customHeight="1" x14ac:dyDescent="0.2"/>
    <row r="1107" spans="1:14" ht="24.95" customHeight="1" x14ac:dyDescent="0.2"/>
    <row r="1108" spans="1:14" ht="24.95" customHeight="1" x14ac:dyDescent="0.2"/>
    <row r="1109" spans="1:14" ht="24.95" customHeight="1" x14ac:dyDescent="0.2"/>
    <row r="1110" spans="1:14" ht="24.95" customHeight="1" x14ac:dyDescent="0.2"/>
    <row r="1111" spans="1:14" ht="24.95" customHeight="1" x14ac:dyDescent="0.2"/>
    <row r="1112" spans="1:14" ht="24.95" customHeight="1" x14ac:dyDescent="0.2"/>
    <row r="1113" spans="1:14" ht="24.95" customHeight="1" x14ac:dyDescent="0.2">
      <c r="N1113" s="4">
        <v>10</v>
      </c>
    </row>
    <row r="1114" spans="1:14" ht="30" customHeight="1" x14ac:dyDescent="0.4">
      <c r="A1114" s="723" t="s">
        <v>54</v>
      </c>
      <c r="B1114" s="723"/>
      <c r="C1114" s="723"/>
      <c r="D1114" s="723"/>
      <c r="E1114" s="723"/>
      <c r="F1114" s="723"/>
      <c r="G1114" s="723"/>
      <c r="H1114" s="723"/>
      <c r="I1114" s="723"/>
      <c r="J1114" s="723"/>
      <c r="K1114" s="723"/>
      <c r="L1114" s="723"/>
      <c r="M1114" s="723"/>
      <c r="N1114" s="723"/>
    </row>
    <row r="1115" spans="1:14" s="382" customFormat="1" ht="24.95" customHeight="1" x14ac:dyDescent="0.4">
      <c r="A1115" s="414"/>
      <c r="B1115" s="414"/>
      <c r="C1115" s="414"/>
      <c r="D1115" s="414"/>
      <c r="E1115" s="414"/>
      <c r="F1115" s="414"/>
      <c r="G1115" s="414"/>
      <c r="H1115" s="414"/>
      <c r="I1115" s="414"/>
      <c r="J1115" s="414"/>
      <c r="K1115" s="414"/>
      <c r="L1115" s="414"/>
      <c r="M1115" s="414"/>
      <c r="N1115" s="414"/>
    </row>
    <row r="1116" spans="1:14" ht="24.95" customHeight="1" x14ac:dyDescent="0.3">
      <c r="A1116" s="729" t="s">
        <v>54</v>
      </c>
      <c r="B1116" s="729"/>
      <c r="C1116" s="729"/>
      <c r="D1116" s="729"/>
      <c r="E1116" s="729"/>
      <c r="F1116" s="415"/>
      <c r="G1116" s="415"/>
      <c r="H1116" s="730" t="s">
        <v>66</v>
      </c>
      <c r="I1116" s="730"/>
      <c r="J1116" s="730"/>
      <c r="K1116" s="730"/>
      <c r="L1116" s="730"/>
      <c r="M1116" s="730"/>
      <c r="N1116" s="415"/>
    </row>
    <row r="1117" spans="1:14" ht="24.95" customHeight="1" x14ac:dyDescent="0.2">
      <c r="A1117" s="549" t="s">
        <v>29</v>
      </c>
      <c r="B1117" s="549"/>
      <c r="C1117" s="550"/>
      <c r="D1117" s="561"/>
      <c r="E1117" s="561">
        <f>'M.V. CyL'!K56</f>
        <v>261466</v>
      </c>
      <c r="H1117" s="549" t="s">
        <v>29</v>
      </c>
      <c r="I1117" s="549"/>
      <c r="J1117" s="550"/>
      <c r="K1117" s="561"/>
      <c r="L1117" s="549"/>
      <c r="M1117" s="562">
        <f>$M$840</f>
        <v>211757.25</v>
      </c>
    </row>
    <row r="1118" spans="1:14" ht="24.95" customHeight="1" x14ac:dyDescent="0.2">
      <c r="A1118" s="551" t="s">
        <v>30</v>
      </c>
      <c r="B1118" s="551"/>
      <c r="C1118" s="552"/>
      <c r="D1118" s="565"/>
      <c r="E1118" s="565">
        <f>'M.V. CyL'!K57</f>
        <v>31481</v>
      </c>
      <c r="H1118" s="551" t="s">
        <v>30</v>
      </c>
      <c r="I1118" s="551"/>
      <c r="J1118" s="552"/>
      <c r="K1118" s="565"/>
      <c r="L1118" s="551"/>
      <c r="M1118" s="565">
        <f>$M$841</f>
        <v>31956.083333333332</v>
      </c>
    </row>
    <row r="1119" spans="1:14" ht="24.95" customHeight="1" x14ac:dyDescent="0.2">
      <c r="A1119" s="553" t="s">
        <v>0</v>
      </c>
      <c r="B1119" s="553"/>
      <c r="C1119" s="554"/>
      <c r="D1119" s="563"/>
      <c r="E1119" s="563">
        <f>SUM(E1117:E1118)</f>
        <v>292947</v>
      </c>
      <c r="H1119" s="553" t="s">
        <v>0</v>
      </c>
      <c r="I1119" s="553"/>
      <c r="J1119" s="554"/>
      <c r="K1119" s="563"/>
      <c r="L1119" s="553"/>
      <c r="M1119" s="564">
        <f>SUM(M1117:M1118)</f>
        <v>243713.33333333334</v>
      </c>
    </row>
    <row r="1120" spans="1:14" ht="24.95" customHeight="1" x14ac:dyDescent="0.2">
      <c r="A1120" s="551" t="s">
        <v>34</v>
      </c>
      <c r="B1120" s="551"/>
      <c r="C1120" s="552"/>
      <c r="D1120" s="561"/>
      <c r="E1120" s="587">
        <f>'M.V. CyL'!K59</f>
        <v>442144</v>
      </c>
      <c r="H1120" s="551" t="s">
        <v>34</v>
      </c>
      <c r="I1120" s="551"/>
      <c r="J1120" s="552"/>
      <c r="K1120" s="561"/>
      <c r="L1120" s="551"/>
      <c r="M1120" s="562">
        <f>$M$843</f>
        <v>391830.16666666669</v>
      </c>
    </row>
    <row r="1121" spans="1:14" ht="24.95" customHeight="1" x14ac:dyDescent="0.2">
      <c r="A1121" s="551" t="s">
        <v>35</v>
      </c>
      <c r="B1121" s="551"/>
      <c r="C1121" s="552"/>
      <c r="D1121" s="565"/>
      <c r="E1121" s="588">
        <f>'M.V. CyL'!K60</f>
        <v>48273</v>
      </c>
      <c r="H1121" s="551" t="s">
        <v>35</v>
      </c>
      <c r="I1121" s="551"/>
      <c r="J1121" s="552"/>
      <c r="K1121" s="565"/>
      <c r="L1121" s="551"/>
      <c r="M1121" s="565">
        <f>$M$844</f>
        <v>51957.75</v>
      </c>
    </row>
    <row r="1122" spans="1:14" ht="24.95" customHeight="1" x14ac:dyDescent="0.2">
      <c r="A1122" s="553" t="s">
        <v>1</v>
      </c>
      <c r="B1122" s="553"/>
      <c r="C1122" s="554"/>
      <c r="D1122" s="577"/>
      <c r="E1122" s="577">
        <f>SUM(E1120:E1121)</f>
        <v>490417</v>
      </c>
      <c r="H1122" s="553" t="s">
        <v>1</v>
      </c>
      <c r="I1122" s="553"/>
      <c r="J1122" s="554"/>
      <c r="K1122" s="577"/>
      <c r="L1122" s="553"/>
      <c r="M1122" s="577">
        <f>SUM(M1120:M1121)</f>
        <v>443787.91666666669</v>
      </c>
    </row>
    <row r="1123" spans="1:14" ht="24.95" customHeight="1" x14ac:dyDescent="0.2">
      <c r="A1123" s="553" t="s">
        <v>67</v>
      </c>
      <c r="B1123" s="553"/>
      <c r="C1123" s="554"/>
      <c r="D1123" s="571"/>
      <c r="E1123" s="571">
        <f>'M.V. CyL'!K61</f>
        <v>0.14476841039999999</v>
      </c>
      <c r="H1123" s="553" t="s">
        <v>67</v>
      </c>
      <c r="I1123" s="553"/>
      <c r="J1123" s="554"/>
      <c r="K1123" s="571"/>
      <c r="L1123" s="553"/>
      <c r="M1123" s="571">
        <f>$M$846</f>
        <v>0.12914998323333332</v>
      </c>
    </row>
    <row r="1124" spans="1:14" ht="24.95" customHeight="1" x14ac:dyDescent="0.2">
      <c r="A1124" s="556" t="s">
        <v>3</v>
      </c>
      <c r="B1124" s="556"/>
      <c r="C1124" s="557"/>
      <c r="D1124" s="566"/>
      <c r="E1124" s="566">
        <f>E1122/E1119</f>
        <v>1.6740809771050735</v>
      </c>
      <c r="H1124" s="556" t="s">
        <v>3</v>
      </c>
      <c r="I1124" s="556"/>
      <c r="J1124" s="557"/>
      <c r="K1124" s="566"/>
      <c r="L1124" s="556"/>
      <c r="M1124" s="566">
        <f>M1122/M1119</f>
        <v>1.8209422955931833</v>
      </c>
    </row>
    <row r="1125" spans="1:14" ht="24.95" customHeight="1" x14ac:dyDescent="0.2">
      <c r="A1125" s="549" t="s">
        <v>60</v>
      </c>
      <c r="B1125" s="549"/>
      <c r="C1125" s="550"/>
      <c r="D1125" s="567"/>
      <c r="E1125" s="567">
        <f>E1120/E1117</f>
        <v>1.6910190999977053</v>
      </c>
      <c r="H1125" s="549" t="s">
        <v>60</v>
      </c>
      <c r="I1125" s="549"/>
      <c r="J1125" s="550"/>
      <c r="K1125" s="567"/>
      <c r="L1125" s="549"/>
      <c r="M1125" s="567">
        <f>M1120/M1117</f>
        <v>1.8503742689644236</v>
      </c>
    </row>
    <row r="1126" spans="1:14" ht="24.95" customHeight="1" x14ac:dyDescent="0.2">
      <c r="A1126" s="559" t="s">
        <v>61</v>
      </c>
      <c r="B1126" s="559"/>
      <c r="C1126" s="560"/>
      <c r="D1126" s="568"/>
      <c r="E1126" s="568">
        <f>E1121/E1118</f>
        <v>1.5334010990756328</v>
      </c>
      <c r="H1126" s="559" t="s">
        <v>61</v>
      </c>
      <c r="I1126" s="559"/>
      <c r="J1126" s="560"/>
      <c r="K1126" s="568"/>
      <c r="L1126" s="559"/>
      <c r="M1126" s="568">
        <f>M1121/M1118</f>
        <v>1.6259110810930626</v>
      </c>
    </row>
    <row r="1127" spans="1:14" ht="24.95" customHeight="1" x14ac:dyDescent="0.2">
      <c r="D1127" s="416"/>
      <c r="E1127" s="416"/>
      <c r="F1127" s="416"/>
      <c r="G1127" s="5"/>
      <c r="H1127" s="5"/>
      <c r="N1127" s="581"/>
    </row>
    <row r="1128" spans="1:14" s="581" customFormat="1" ht="24.95" customHeight="1" x14ac:dyDescent="0.5">
      <c r="A1128" s="731" t="s">
        <v>543</v>
      </c>
      <c r="B1128" s="731"/>
      <c r="D1128" s="582"/>
      <c r="E1128" s="582"/>
      <c r="F1128" s="416"/>
      <c r="G1128" s="416"/>
      <c r="H1128" s="731" t="s">
        <v>543</v>
      </c>
      <c r="I1128" s="731"/>
    </row>
    <row r="1129" spans="1:14" s="578" customFormat="1" ht="24.95" customHeight="1" x14ac:dyDescent="0.5">
      <c r="A1129" s="732" t="s">
        <v>538</v>
      </c>
      <c r="B1129" s="732"/>
      <c r="F1129" s="416"/>
      <c r="G1129" s="416"/>
      <c r="H1129" s="732" t="s">
        <v>538</v>
      </c>
      <c r="I1129" s="732"/>
      <c r="K1129" s="580"/>
      <c r="N1129" s="581"/>
    </row>
    <row r="1130" spans="1:14" s="381" customFormat="1" ht="24.95" customHeight="1" x14ac:dyDescent="0.25">
      <c r="A1130" s="733"/>
      <c r="B1130" s="733"/>
      <c r="C1130" s="733"/>
      <c r="D1130" s="733"/>
      <c r="E1130" s="733"/>
      <c r="F1130" s="416"/>
      <c r="G1130" s="416"/>
      <c r="H1130" s="733"/>
      <c r="I1130" s="733"/>
      <c r="J1130" s="733"/>
      <c r="K1130" s="733"/>
      <c r="L1130" s="733"/>
      <c r="M1130" s="733"/>
      <c r="N1130" s="581"/>
    </row>
    <row r="1131" spans="1:14" ht="24.95" customHeight="1" x14ac:dyDescent="0.2">
      <c r="A1131" s="15"/>
      <c r="B1131" s="15"/>
      <c r="C1131" s="15"/>
      <c r="D1131" s="15"/>
      <c r="E1131" s="15"/>
      <c r="F1131" s="416"/>
      <c r="G1131" s="416"/>
      <c r="H1131" s="15"/>
      <c r="I1131" s="15"/>
      <c r="J1131" s="15"/>
      <c r="K1131" s="15"/>
      <c r="L1131" s="15"/>
      <c r="M1131" s="15"/>
      <c r="N1131" s="581"/>
    </row>
    <row r="1132" spans="1:14" ht="24.95" customHeight="1" x14ac:dyDescent="0.2">
      <c r="F1132" s="416"/>
      <c r="G1132" s="416"/>
      <c r="N1132" s="581"/>
    </row>
    <row r="1133" spans="1:14" ht="24.95" customHeight="1" x14ac:dyDescent="0.2">
      <c r="F1133" s="416"/>
      <c r="G1133" s="416"/>
      <c r="N1133" s="581"/>
    </row>
    <row r="1134" spans="1:14" ht="24.95" customHeight="1" x14ac:dyDescent="0.2">
      <c r="F1134" s="416"/>
      <c r="G1134" s="416"/>
      <c r="N1134" s="581"/>
    </row>
    <row r="1135" spans="1:14" ht="24.95" customHeight="1" x14ac:dyDescent="0.2"/>
    <row r="1136" spans="1:14" ht="24.95" customHeight="1" x14ac:dyDescent="0.2"/>
    <row r="1137" spans="1:14" ht="24.95" customHeight="1" x14ac:dyDescent="0.2"/>
    <row r="1138" spans="1:14" ht="24.95" customHeight="1" x14ac:dyDescent="0.2"/>
    <row r="1139" spans="1:14" ht="24.95" customHeight="1" x14ac:dyDescent="0.2"/>
    <row r="1140" spans="1:14" ht="24.95" customHeight="1" x14ac:dyDescent="0.2"/>
    <row r="1141" spans="1:14" ht="24.95" customHeight="1" x14ac:dyDescent="0.2"/>
    <row r="1142" spans="1:14" ht="24.95" customHeight="1" x14ac:dyDescent="0.2"/>
    <row r="1143" spans="1:14" ht="24.95" customHeight="1" x14ac:dyDescent="0.2">
      <c r="N1143" s="4"/>
    </row>
    <row r="1144" spans="1:14" ht="30" customHeight="1" x14ac:dyDescent="0.4">
      <c r="A1144" s="723" t="s">
        <v>55</v>
      </c>
      <c r="B1144" s="723"/>
      <c r="C1144" s="723"/>
      <c r="D1144" s="723"/>
      <c r="E1144" s="723"/>
      <c r="F1144" s="723"/>
      <c r="G1144" s="723"/>
      <c r="H1144" s="723"/>
      <c r="I1144" s="723"/>
      <c r="J1144" s="723"/>
      <c r="K1144" s="723"/>
      <c r="L1144" s="723"/>
      <c r="M1144" s="723"/>
      <c r="N1144" s="723"/>
    </row>
    <row r="1145" spans="1:14" s="382" customFormat="1" ht="24.95" customHeight="1" x14ac:dyDescent="0.4">
      <c r="A1145" s="414"/>
      <c r="B1145" s="414"/>
      <c r="C1145" s="414"/>
      <c r="D1145" s="414"/>
      <c r="E1145" s="414"/>
      <c r="F1145" s="414"/>
      <c r="G1145" s="414"/>
      <c r="H1145" s="414"/>
      <c r="I1145" s="414"/>
      <c r="J1145" s="414"/>
      <c r="K1145" s="414"/>
      <c r="L1145" s="414"/>
      <c r="M1145" s="414"/>
      <c r="N1145" s="414"/>
    </row>
    <row r="1146" spans="1:14" ht="24.95" customHeight="1" x14ac:dyDescent="0.3">
      <c r="A1146" s="729" t="s">
        <v>55</v>
      </c>
      <c r="B1146" s="729"/>
      <c r="C1146" s="729"/>
      <c r="D1146" s="729"/>
      <c r="E1146" s="729"/>
      <c r="F1146" s="415"/>
      <c r="G1146" s="415"/>
      <c r="H1146" s="730" t="s">
        <v>66</v>
      </c>
      <c r="I1146" s="730"/>
      <c r="J1146" s="730"/>
      <c r="K1146" s="730"/>
      <c r="L1146" s="730"/>
      <c r="M1146" s="730"/>
      <c r="N1146" s="415"/>
    </row>
    <row r="1147" spans="1:14" ht="24.95" customHeight="1" x14ac:dyDescent="0.2">
      <c r="A1147" s="549" t="s">
        <v>29</v>
      </c>
      <c r="B1147" s="549"/>
      <c r="C1147" s="550"/>
      <c r="D1147" s="561"/>
      <c r="E1147" s="561">
        <f>'M.V. CyL'!L56</f>
        <v>181081</v>
      </c>
      <c r="H1147" s="549" t="s">
        <v>29</v>
      </c>
      <c r="I1147" s="549"/>
      <c r="J1147" s="550"/>
      <c r="K1147" s="561"/>
      <c r="L1147" s="549"/>
      <c r="M1147" s="562">
        <f>$M$840</f>
        <v>211757.25</v>
      </c>
    </row>
    <row r="1148" spans="1:14" ht="24.95" customHeight="1" x14ac:dyDescent="0.2">
      <c r="A1148" s="551" t="s">
        <v>30</v>
      </c>
      <c r="B1148" s="551"/>
      <c r="C1148" s="552"/>
      <c r="D1148" s="565"/>
      <c r="E1148" s="565">
        <f>'M.V. CyL'!L57</f>
        <v>24824</v>
      </c>
      <c r="H1148" s="551" t="s">
        <v>30</v>
      </c>
      <c r="I1148" s="551"/>
      <c r="J1148" s="552"/>
      <c r="K1148" s="565"/>
      <c r="L1148" s="551"/>
      <c r="M1148" s="565">
        <f>$M$841</f>
        <v>31956.083333333332</v>
      </c>
    </row>
    <row r="1149" spans="1:14" ht="24.95" customHeight="1" x14ac:dyDescent="0.2">
      <c r="A1149" s="553" t="s">
        <v>0</v>
      </c>
      <c r="B1149" s="553"/>
      <c r="C1149" s="554"/>
      <c r="D1149" s="563"/>
      <c r="E1149" s="563">
        <f>SUM(E1147:E1148)</f>
        <v>205905</v>
      </c>
      <c r="H1149" s="553" t="s">
        <v>0</v>
      </c>
      <c r="I1149" s="553"/>
      <c r="J1149" s="554"/>
      <c r="K1149" s="563"/>
      <c r="L1149" s="553"/>
      <c r="M1149" s="564">
        <f>SUM(M1147:M1148)</f>
        <v>243713.33333333334</v>
      </c>
    </row>
    <row r="1150" spans="1:14" ht="24.95" customHeight="1" x14ac:dyDescent="0.2">
      <c r="A1150" s="551" t="s">
        <v>34</v>
      </c>
      <c r="B1150" s="551"/>
      <c r="C1150" s="552"/>
      <c r="D1150" s="561"/>
      <c r="E1150" s="587">
        <f>'M.V. CyL'!L59</f>
        <v>296366</v>
      </c>
      <c r="H1150" s="551" t="s">
        <v>34</v>
      </c>
      <c r="I1150" s="551"/>
      <c r="J1150" s="552"/>
      <c r="K1150" s="561"/>
      <c r="L1150" s="551"/>
      <c r="M1150" s="562">
        <f>$M$843</f>
        <v>391830.16666666669</v>
      </c>
    </row>
    <row r="1151" spans="1:14" ht="24.95" customHeight="1" x14ac:dyDescent="0.2">
      <c r="A1151" s="551" t="s">
        <v>35</v>
      </c>
      <c r="B1151" s="551"/>
      <c r="C1151" s="552"/>
      <c r="D1151" s="565"/>
      <c r="E1151" s="588">
        <f>'M.V. CyL'!L60</f>
        <v>36447</v>
      </c>
      <c r="H1151" s="551" t="s">
        <v>35</v>
      </c>
      <c r="I1151" s="551"/>
      <c r="J1151" s="552"/>
      <c r="K1151" s="565"/>
      <c r="L1151" s="551"/>
      <c r="M1151" s="565">
        <f>$M$844</f>
        <v>51957.75</v>
      </c>
    </row>
    <row r="1152" spans="1:14" ht="24.95" customHeight="1" x14ac:dyDescent="0.2">
      <c r="A1152" s="553" t="s">
        <v>1</v>
      </c>
      <c r="B1152" s="553"/>
      <c r="C1152" s="554"/>
      <c r="D1152" s="577"/>
      <c r="E1152" s="577">
        <f>SUM(E1150:E1151)</f>
        <v>332813</v>
      </c>
      <c r="H1152" s="553" t="s">
        <v>1</v>
      </c>
      <c r="I1152" s="553"/>
      <c r="J1152" s="554"/>
      <c r="K1152" s="577"/>
      <c r="L1152" s="553"/>
      <c r="M1152" s="577">
        <f>SUM(M1150:M1151)</f>
        <v>443787.91666666669</v>
      </c>
    </row>
    <row r="1153" spans="1:14" ht="24.95" customHeight="1" x14ac:dyDescent="0.2">
      <c r="A1153" s="553" t="s">
        <v>67</v>
      </c>
      <c r="B1153" s="553"/>
      <c r="C1153" s="554"/>
      <c r="D1153" s="571"/>
      <c r="E1153" s="571">
        <f>'M.V. CyL'!L61</f>
        <v>0.1168727631</v>
      </c>
      <c r="H1153" s="553" t="s">
        <v>67</v>
      </c>
      <c r="I1153" s="553"/>
      <c r="J1153" s="554"/>
      <c r="K1153" s="571"/>
      <c r="L1153" s="553"/>
      <c r="M1153" s="571">
        <f>$M$846</f>
        <v>0.12914998323333332</v>
      </c>
    </row>
    <row r="1154" spans="1:14" ht="24.95" customHeight="1" x14ac:dyDescent="0.2">
      <c r="A1154" s="556" t="s">
        <v>3</v>
      </c>
      <c r="B1154" s="556"/>
      <c r="C1154" s="557"/>
      <c r="D1154" s="566"/>
      <c r="E1154" s="566">
        <f>E1152/E1149</f>
        <v>1.6163424880406012</v>
      </c>
      <c r="H1154" s="556" t="s">
        <v>3</v>
      </c>
      <c r="I1154" s="556"/>
      <c r="J1154" s="557"/>
      <c r="K1154" s="566"/>
      <c r="L1154" s="556"/>
      <c r="M1154" s="566">
        <f>M1152/M1149</f>
        <v>1.8209422955931833</v>
      </c>
    </row>
    <row r="1155" spans="1:14" ht="24.95" customHeight="1" x14ac:dyDescent="0.2">
      <c r="A1155" s="549" t="s">
        <v>60</v>
      </c>
      <c r="B1155" s="549"/>
      <c r="C1155" s="550"/>
      <c r="D1155" s="567"/>
      <c r="E1155" s="567">
        <f>E1150/E1147</f>
        <v>1.6366487925293101</v>
      </c>
      <c r="H1155" s="549" t="s">
        <v>60</v>
      </c>
      <c r="I1155" s="549"/>
      <c r="J1155" s="550"/>
      <c r="K1155" s="567"/>
      <c r="L1155" s="549"/>
      <c r="M1155" s="567">
        <f>M1150/M1147</f>
        <v>1.8503742689644236</v>
      </c>
    </row>
    <row r="1156" spans="1:14" ht="24.95" customHeight="1" x14ac:dyDescent="0.2">
      <c r="A1156" s="559" t="s">
        <v>61</v>
      </c>
      <c r="B1156" s="559"/>
      <c r="C1156" s="560"/>
      <c r="D1156" s="568"/>
      <c r="E1156" s="568">
        <f>E1151/E1148</f>
        <v>1.4682162423461167</v>
      </c>
      <c r="H1156" s="559" t="s">
        <v>61</v>
      </c>
      <c r="I1156" s="559"/>
      <c r="J1156" s="560"/>
      <c r="K1156" s="568"/>
      <c r="L1156" s="559"/>
      <c r="M1156" s="568">
        <f>M1151/M1148</f>
        <v>1.6259110810930626</v>
      </c>
      <c r="N1156" s="581"/>
    </row>
    <row r="1157" spans="1:14" ht="24.95" customHeight="1" x14ac:dyDescent="0.2">
      <c r="D1157" s="416"/>
      <c r="E1157" s="416"/>
      <c r="F1157" s="416"/>
      <c r="G1157" s="5"/>
      <c r="H1157" s="5"/>
      <c r="N1157" s="581"/>
    </row>
    <row r="1158" spans="1:14" s="581" customFormat="1" ht="24.95" customHeight="1" x14ac:dyDescent="0.5">
      <c r="A1158" s="731" t="s">
        <v>542</v>
      </c>
      <c r="B1158" s="731"/>
      <c r="D1158" s="582"/>
      <c r="E1158" s="582"/>
      <c r="F1158" s="582"/>
      <c r="G1158" s="583"/>
      <c r="H1158" s="731" t="s">
        <v>542</v>
      </c>
      <c r="I1158" s="731"/>
    </row>
    <row r="1159" spans="1:14" s="578" customFormat="1" ht="24.95" customHeight="1" x14ac:dyDescent="0.5">
      <c r="A1159" s="732" t="s">
        <v>538</v>
      </c>
      <c r="B1159" s="732"/>
      <c r="F1159" s="579"/>
      <c r="H1159" s="732" t="s">
        <v>538</v>
      </c>
      <c r="I1159" s="732"/>
      <c r="K1159" s="580"/>
      <c r="N1159" s="581"/>
    </row>
    <row r="1160" spans="1:14" s="381" customFormat="1" ht="24.95" customHeight="1" x14ac:dyDescent="0.25">
      <c r="A1160" s="733"/>
      <c r="B1160" s="733"/>
      <c r="C1160" s="733"/>
      <c r="D1160" s="733"/>
      <c r="E1160" s="733"/>
      <c r="G1160" s="17"/>
      <c r="H1160" s="733"/>
      <c r="I1160" s="733"/>
      <c r="J1160" s="733"/>
      <c r="K1160" s="733"/>
      <c r="L1160" s="733"/>
      <c r="M1160" s="733"/>
      <c r="N1160" s="581"/>
    </row>
    <row r="1161" spans="1:14" ht="24.95" customHeight="1" x14ac:dyDescent="0.2">
      <c r="A1161" s="10"/>
      <c r="B1161" s="10"/>
      <c r="C1161" s="10"/>
      <c r="D1161" s="10"/>
      <c r="E1161" s="10"/>
      <c r="F1161" s="382"/>
      <c r="G1161" s="10"/>
      <c r="H1161" s="10"/>
      <c r="I1161" s="10"/>
      <c r="J1161" s="10"/>
      <c r="K1161" s="10"/>
      <c r="L1161" s="10"/>
      <c r="M1161" s="10"/>
      <c r="N1161" s="581"/>
    </row>
    <row r="1162" spans="1:14" ht="24.95" customHeight="1" x14ac:dyDescent="0.2">
      <c r="N1162" s="581"/>
    </row>
    <row r="1163" spans="1:14" ht="24.95" customHeight="1" x14ac:dyDescent="0.2"/>
    <row r="1164" spans="1:14" ht="24.95" customHeight="1" x14ac:dyDescent="0.2"/>
    <row r="1165" spans="1:14" ht="24.95" customHeight="1" x14ac:dyDescent="0.2"/>
    <row r="1166" spans="1:14" ht="24.95" customHeight="1" x14ac:dyDescent="0.2"/>
    <row r="1167" spans="1:14" ht="24.95" customHeight="1" x14ac:dyDescent="0.2"/>
    <row r="1168" spans="1:14" ht="24.95" customHeight="1" x14ac:dyDescent="0.2"/>
    <row r="1169" spans="1:14" ht="24.95" customHeight="1" x14ac:dyDescent="0.2"/>
    <row r="1170" spans="1:14" ht="24.95" customHeight="1" x14ac:dyDescent="0.2"/>
    <row r="1171" spans="1:14" ht="24.95" customHeight="1" x14ac:dyDescent="0.2"/>
    <row r="1172" spans="1:14" ht="24.95" customHeight="1" x14ac:dyDescent="0.2"/>
    <row r="1173" spans="1:14" ht="24.95" customHeight="1" x14ac:dyDescent="0.2"/>
    <row r="1174" spans="1:14" ht="24.95" customHeight="1" x14ac:dyDescent="0.2"/>
    <row r="1175" spans="1:14" ht="24.95" customHeight="1" x14ac:dyDescent="0.2"/>
    <row r="1176" spans="1:14" ht="24.95" customHeight="1" x14ac:dyDescent="0.2"/>
    <row r="1177" spans="1:14" ht="24.95" customHeight="1" x14ac:dyDescent="0.2"/>
    <row r="1178" spans="1:14" ht="24.95" customHeight="1" x14ac:dyDescent="0.2"/>
    <row r="1179" spans="1:14" ht="24.95" customHeight="1" x14ac:dyDescent="0.2"/>
    <row r="1180" spans="1:14" ht="24.95" customHeight="1" x14ac:dyDescent="0.2"/>
    <row r="1181" spans="1:14" ht="24.95" customHeight="1" x14ac:dyDescent="0.2"/>
    <row r="1182" spans="1:14" ht="24.95" customHeight="1" x14ac:dyDescent="0.2"/>
    <row r="1183" spans="1:14" ht="24.95" customHeight="1" x14ac:dyDescent="0.2">
      <c r="N1183" s="4">
        <v>11</v>
      </c>
    </row>
    <row r="1184" spans="1:14" ht="30" customHeight="1" x14ac:dyDescent="0.4">
      <c r="A1184" s="723" t="s">
        <v>56</v>
      </c>
      <c r="B1184" s="723"/>
      <c r="C1184" s="723"/>
      <c r="D1184" s="723"/>
      <c r="E1184" s="723"/>
      <c r="F1184" s="723"/>
      <c r="G1184" s="723"/>
      <c r="H1184" s="723"/>
      <c r="I1184" s="723"/>
      <c r="J1184" s="723"/>
      <c r="K1184" s="723"/>
      <c r="L1184" s="723"/>
      <c r="M1184" s="723"/>
      <c r="N1184" s="723"/>
    </row>
    <row r="1185" spans="1:14" s="382" customFormat="1" ht="24.95" customHeight="1" x14ac:dyDescent="0.4">
      <c r="A1185" s="414"/>
      <c r="B1185" s="414"/>
      <c r="C1185" s="414"/>
      <c r="D1185" s="414"/>
      <c r="E1185" s="414"/>
      <c r="F1185" s="414"/>
      <c r="G1185" s="414"/>
      <c r="H1185" s="414"/>
      <c r="I1185" s="414"/>
      <c r="J1185" s="414"/>
      <c r="K1185" s="414"/>
      <c r="L1185" s="414"/>
      <c r="M1185" s="414"/>
      <c r="N1185" s="414"/>
    </row>
    <row r="1186" spans="1:14" ht="24.95" customHeight="1" x14ac:dyDescent="0.3">
      <c r="A1186" s="729" t="s">
        <v>56</v>
      </c>
      <c r="B1186" s="729"/>
      <c r="C1186" s="729"/>
      <c r="D1186" s="729"/>
      <c r="E1186" s="729"/>
      <c r="F1186" s="415"/>
      <c r="G1186" s="415"/>
      <c r="H1186" s="730" t="s">
        <v>66</v>
      </c>
      <c r="I1186" s="730"/>
      <c r="J1186" s="730"/>
      <c r="K1186" s="730"/>
      <c r="L1186" s="730"/>
      <c r="M1186" s="730"/>
      <c r="N1186" s="415"/>
    </row>
    <row r="1187" spans="1:14" ht="24.95" customHeight="1" x14ac:dyDescent="0.2">
      <c r="A1187" s="549" t="s">
        <v>29</v>
      </c>
      <c r="B1187" s="549"/>
      <c r="C1187" s="550"/>
      <c r="D1187" s="561"/>
      <c r="E1187" s="561">
        <f>'M.V. CyL'!M56</f>
        <v>78896</v>
      </c>
      <c r="H1187" s="549" t="s">
        <v>29</v>
      </c>
      <c r="I1187" s="549"/>
      <c r="J1187" s="550"/>
      <c r="K1187" s="561"/>
      <c r="L1187" s="549"/>
      <c r="M1187" s="562">
        <f>$M$840</f>
        <v>211757.25</v>
      </c>
    </row>
    <row r="1188" spans="1:14" ht="24.95" customHeight="1" x14ac:dyDescent="0.2">
      <c r="A1188" s="551" t="s">
        <v>30</v>
      </c>
      <c r="B1188" s="551"/>
      <c r="C1188" s="552"/>
      <c r="D1188" s="565"/>
      <c r="E1188" s="565">
        <f>'M.V. CyL'!M57</f>
        <v>9557</v>
      </c>
      <c r="H1188" s="551" t="s">
        <v>30</v>
      </c>
      <c r="I1188" s="551"/>
      <c r="J1188" s="552"/>
      <c r="K1188" s="565"/>
      <c r="L1188" s="551"/>
      <c r="M1188" s="565">
        <f>$M$841</f>
        <v>31956.083333333332</v>
      </c>
    </row>
    <row r="1189" spans="1:14" ht="24.95" customHeight="1" x14ac:dyDescent="0.2">
      <c r="A1189" s="553" t="s">
        <v>0</v>
      </c>
      <c r="B1189" s="553"/>
      <c r="C1189" s="554"/>
      <c r="D1189" s="563"/>
      <c r="E1189" s="563">
        <f>SUM(E1187:E1188)</f>
        <v>88453</v>
      </c>
      <c r="H1189" s="553" t="s">
        <v>0</v>
      </c>
      <c r="I1189" s="553"/>
      <c r="J1189" s="554"/>
      <c r="K1189" s="563"/>
      <c r="L1189" s="553"/>
      <c r="M1189" s="564">
        <f>SUM(M1187:M1188)</f>
        <v>243713.33333333334</v>
      </c>
    </row>
    <row r="1190" spans="1:14" ht="24.95" customHeight="1" x14ac:dyDescent="0.2">
      <c r="A1190" s="551" t="s">
        <v>34</v>
      </c>
      <c r="B1190" s="551"/>
      <c r="C1190" s="552"/>
      <c r="D1190" s="561"/>
      <c r="E1190" s="587">
        <f>'M.V. CyL'!M59</f>
        <v>141689</v>
      </c>
      <c r="H1190" s="551" t="s">
        <v>34</v>
      </c>
      <c r="I1190" s="551"/>
      <c r="J1190" s="552"/>
      <c r="K1190" s="561"/>
      <c r="L1190" s="551"/>
      <c r="M1190" s="562">
        <f>$M$843</f>
        <v>391830.16666666669</v>
      </c>
    </row>
    <row r="1191" spans="1:14" ht="24.95" customHeight="1" x14ac:dyDescent="0.2">
      <c r="A1191" s="551" t="s">
        <v>35</v>
      </c>
      <c r="B1191" s="551"/>
      <c r="C1191" s="552"/>
      <c r="D1191" s="565"/>
      <c r="E1191" s="588">
        <f>'M.V. CyL'!M60</f>
        <v>18954</v>
      </c>
      <c r="H1191" s="551" t="s">
        <v>35</v>
      </c>
      <c r="I1191" s="551"/>
      <c r="J1191" s="552"/>
      <c r="K1191" s="565"/>
      <c r="L1191" s="551"/>
      <c r="M1191" s="565">
        <f>$M$844</f>
        <v>51957.75</v>
      </c>
    </row>
    <row r="1192" spans="1:14" ht="24.95" customHeight="1" x14ac:dyDescent="0.2">
      <c r="A1192" s="553" t="s">
        <v>1</v>
      </c>
      <c r="B1192" s="553"/>
      <c r="C1192" s="554"/>
      <c r="D1192" s="577"/>
      <c r="E1192" s="577">
        <f>SUM(E1190:E1191)</f>
        <v>160643</v>
      </c>
      <c r="H1192" s="553" t="s">
        <v>1</v>
      </c>
      <c r="I1192" s="553"/>
      <c r="J1192" s="554"/>
      <c r="K1192" s="577"/>
      <c r="L1192" s="553"/>
      <c r="M1192" s="577">
        <f>SUM(M1190:M1191)</f>
        <v>443787.91666666669</v>
      </c>
    </row>
    <row r="1193" spans="1:14" ht="24.95" customHeight="1" x14ac:dyDescent="0.2">
      <c r="A1193" s="553" t="s">
        <v>67</v>
      </c>
      <c r="B1193" s="553"/>
      <c r="C1193" s="554"/>
      <c r="D1193" s="571"/>
      <c r="E1193" s="571">
        <f>'M.V. CyL'!M61</f>
        <v>6.4857979699999999E-2</v>
      </c>
      <c r="H1193" s="553" t="s">
        <v>67</v>
      </c>
      <c r="I1193" s="553"/>
      <c r="J1193" s="554"/>
      <c r="K1193" s="571"/>
      <c r="L1193" s="553"/>
      <c r="M1193" s="571">
        <f>$M$846</f>
        <v>0.12914998323333332</v>
      </c>
    </row>
    <row r="1194" spans="1:14" ht="24.95" customHeight="1" x14ac:dyDescent="0.2">
      <c r="A1194" s="556" t="s">
        <v>3</v>
      </c>
      <c r="B1194" s="556"/>
      <c r="C1194" s="557"/>
      <c r="D1194" s="566"/>
      <c r="E1194" s="566">
        <f>E1192/E1189</f>
        <v>1.8161396447831051</v>
      </c>
      <c r="H1194" s="556" t="s">
        <v>3</v>
      </c>
      <c r="I1194" s="556"/>
      <c r="J1194" s="557"/>
      <c r="K1194" s="566"/>
      <c r="L1194" s="556"/>
      <c r="M1194" s="566">
        <f>M1192/M1189</f>
        <v>1.8209422955931833</v>
      </c>
    </row>
    <row r="1195" spans="1:14" ht="24.95" customHeight="1" x14ac:dyDescent="0.2">
      <c r="A1195" s="549" t="s">
        <v>60</v>
      </c>
      <c r="B1195" s="549"/>
      <c r="C1195" s="550"/>
      <c r="D1195" s="567"/>
      <c r="E1195" s="567">
        <f>E1190/E1187</f>
        <v>1.7958958629081323</v>
      </c>
      <c r="H1195" s="549" t="s">
        <v>60</v>
      </c>
      <c r="I1195" s="549"/>
      <c r="J1195" s="550"/>
      <c r="K1195" s="567"/>
      <c r="L1195" s="549"/>
      <c r="M1195" s="567">
        <f>M1190/M1187</f>
        <v>1.8503742689644236</v>
      </c>
    </row>
    <row r="1196" spans="1:14" ht="24.95" customHeight="1" x14ac:dyDescent="0.2">
      <c r="A1196" s="559" t="s">
        <v>61</v>
      </c>
      <c r="B1196" s="559"/>
      <c r="C1196" s="560"/>
      <c r="D1196" s="568"/>
      <c r="E1196" s="568">
        <f>E1191/E1188</f>
        <v>1.9832583446688292</v>
      </c>
      <c r="H1196" s="559" t="s">
        <v>61</v>
      </c>
      <c r="I1196" s="559"/>
      <c r="J1196" s="560"/>
      <c r="K1196" s="568"/>
      <c r="L1196" s="559"/>
      <c r="M1196" s="568">
        <f>M1191/M1188</f>
        <v>1.6259110810930626</v>
      </c>
    </row>
    <row r="1197" spans="1:14" ht="24.95" customHeight="1" x14ac:dyDescent="0.2">
      <c r="D1197" s="416"/>
      <c r="E1197" s="416"/>
      <c r="F1197" s="416"/>
      <c r="G1197" s="5"/>
      <c r="H1197" s="5"/>
    </row>
    <row r="1198" spans="1:14" s="581" customFormat="1" ht="24.95" customHeight="1" x14ac:dyDescent="0.5">
      <c r="A1198" s="731" t="s">
        <v>541</v>
      </c>
      <c r="B1198" s="731"/>
      <c r="D1198" s="582"/>
      <c r="E1198" s="582"/>
      <c r="F1198" s="416"/>
      <c r="G1198" s="416"/>
      <c r="H1198" s="731" t="s">
        <v>541</v>
      </c>
      <c r="I1198" s="731"/>
    </row>
    <row r="1199" spans="1:14" s="578" customFormat="1" ht="24.95" customHeight="1" x14ac:dyDescent="0.5">
      <c r="A1199" s="732" t="s">
        <v>538</v>
      </c>
      <c r="B1199" s="732"/>
      <c r="F1199" s="416"/>
      <c r="G1199" s="416"/>
      <c r="H1199" s="732" t="s">
        <v>538</v>
      </c>
      <c r="I1199" s="732"/>
      <c r="K1199" s="580"/>
      <c r="N1199" s="581"/>
    </row>
    <row r="1200" spans="1:14" s="381" customFormat="1" ht="24.95" customHeight="1" x14ac:dyDescent="0.25">
      <c r="A1200" s="733"/>
      <c r="B1200" s="733"/>
      <c r="C1200" s="733"/>
      <c r="D1200" s="733"/>
      <c r="E1200" s="733"/>
      <c r="F1200" s="416"/>
      <c r="G1200" s="416"/>
      <c r="H1200" s="733"/>
      <c r="I1200" s="733"/>
      <c r="J1200" s="733"/>
      <c r="K1200" s="733"/>
      <c r="L1200" s="733"/>
      <c r="M1200" s="733"/>
      <c r="N1200" s="581"/>
    </row>
    <row r="1201" spans="1:14" ht="24.95" customHeight="1" x14ac:dyDescent="0.2">
      <c r="A1201" s="15"/>
      <c r="B1201" s="15"/>
      <c r="C1201" s="15"/>
      <c r="D1201" s="15"/>
      <c r="E1201" s="15"/>
      <c r="F1201" s="416"/>
      <c r="G1201" s="416"/>
      <c r="H1201" s="15"/>
      <c r="I1201" s="15"/>
      <c r="J1201" s="15"/>
      <c r="K1201" s="15"/>
      <c r="L1201" s="15"/>
      <c r="M1201" s="15"/>
      <c r="N1201" s="581"/>
    </row>
    <row r="1202" spans="1:14" ht="24.95" customHeight="1" x14ac:dyDescent="0.2">
      <c r="A1202" s="381"/>
      <c r="B1202" s="381"/>
      <c r="C1202" s="381"/>
      <c r="D1202" s="381"/>
      <c r="E1202" s="381"/>
      <c r="F1202" s="416"/>
      <c r="G1202" s="416"/>
      <c r="H1202" s="381"/>
      <c r="I1202" s="381"/>
      <c r="J1202" s="381"/>
      <c r="K1202" s="381"/>
      <c r="L1202" s="381"/>
      <c r="M1202" s="381"/>
      <c r="N1202" s="581"/>
    </row>
    <row r="1203" spans="1:14" ht="24.95" customHeight="1" x14ac:dyDescent="0.2">
      <c r="F1203" s="416"/>
      <c r="G1203" s="416"/>
      <c r="N1203" s="581"/>
    </row>
    <row r="1204" spans="1:14" ht="24.95" customHeight="1" x14ac:dyDescent="0.2">
      <c r="F1204" s="416"/>
      <c r="G1204" s="416"/>
      <c r="N1204" s="581"/>
    </row>
    <row r="1205" spans="1:14" ht="24.95" customHeight="1" x14ac:dyDescent="0.2">
      <c r="F1205" s="416"/>
      <c r="G1205" s="416"/>
    </row>
    <row r="1206" spans="1:14" ht="24.95" customHeight="1" x14ac:dyDescent="0.2">
      <c r="F1206" s="416"/>
      <c r="G1206" s="416"/>
    </row>
    <row r="1207" spans="1:14" ht="24.95" customHeight="1" x14ac:dyDescent="0.2"/>
    <row r="1208" spans="1:14" ht="24.95" customHeight="1" x14ac:dyDescent="0.2"/>
    <row r="1209" spans="1:14" ht="24.95" customHeight="1" x14ac:dyDescent="0.2"/>
    <row r="1210" spans="1:14" ht="24.95" customHeight="1" x14ac:dyDescent="0.2"/>
    <row r="1211" spans="1:14" ht="24.95" customHeight="1" x14ac:dyDescent="0.2"/>
    <row r="1212" spans="1:14" ht="24.95" customHeight="1" x14ac:dyDescent="0.2"/>
    <row r="1213" spans="1:14" ht="24.95" customHeight="1" x14ac:dyDescent="0.2"/>
    <row r="1214" spans="1:14" ht="30" customHeight="1" x14ac:dyDescent="0.4">
      <c r="A1214" s="723" t="s">
        <v>57</v>
      </c>
      <c r="B1214" s="723"/>
      <c r="C1214" s="723"/>
      <c r="D1214" s="723"/>
      <c r="E1214" s="723"/>
      <c r="F1214" s="723"/>
      <c r="G1214" s="723"/>
      <c r="H1214" s="723"/>
      <c r="I1214" s="723"/>
      <c r="J1214" s="723"/>
      <c r="K1214" s="723"/>
      <c r="L1214" s="723"/>
      <c r="M1214" s="723"/>
      <c r="N1214" s="723"/>
    </row>
    <row r="1215" spans="1:14" s="382" customFormat="1" ht="24.95" customHeight="1" x14ac:dyDescent="0.4">
      <c r="A1215" s="414"/>
      <c r="B1215" s="414"/>
      <c r="C1215" s="414"/>
      <c r="D1215" s="414"/>
      <c r="E1215" s="414"/>
      <c r="F1215" s="414"/>
      <c r="G1215" s="414"/>
      <c r="H1215" s="414"/>
      <c r="I1215" s="414"/>
      <c r="J1215" s="414"/>
      <c r="K1215" s="414"/>
      <c r="L1215" s="414"/>
      <c r="M1215" s="414"/>
      <c r="N1215" s="414"/>
    </row>
    <row r="1216" spans="1:14" ht="24.95" customHeight="1" x14ac:dyDescent="0.3">
      <c r="A1216" s="729" t="s">
        <v>57</v>
      </c>
      <c r="B1216" s="729"/>
      <c r="C1216" s="729"/>
      <c r="D1216" s="729"/>
      <c r="E1216" s="729"/>
      <c r="F1216" s="415"/>
      <c r="G1216" s="415"/>
      <c r="H1216" s="730" t="s">
        <v>66</v>
      </c>
      <c r="I1216" s="730"/>
      <c r="J1216" s="730"/>
      <c r="K1216" s="730"/>
      <c r="L1216" s="730"/>
      <c r="M1216" s="730"/>
      <c r="N1216" s="415"/>
    </row>
    <row r="1217" spans="1:14" ht="24.95" customHeight="1" x14ac:dyDescent="0.2">
      <c r="A1217" s="549" t="s">
        <v>29</v>
      </c>
      <c r="B1217" s="549"/>
      <c r="C1217" s="550"/>
      <c r="D1217" s="561"/>
      <c r="E1217" s="561">
        <f>'M.V. CyL'!N56</f>
        <v>71360</v>
      </c>
      <c r="H1217" s="549" t="s">
        <v>29</v>
      </c>
      <c r="I1217" s="549"/>
      <c r="J1217" s="550"/>
      <c r="K1217" s="561"/>
      <c r="L1217" s="549"/>
      <c r="M1217" s="562">
        <f>$M$840</f>
        <v>211757.25</v>
      </c>
    </row>
    <row r="1218" spans="1:14" ht="24.95" customHeight="1" x14ac:dyDescent="0.2">
      <c r="A1218" s="551" t="s">
        <v>30</v>
      </c>
      <c r="B1218" s="551"/>
      <c r="C1218" s="552"/>
      <c r="D1218" s="565"/>
      <c r="E1218" s="565">
        <f>'M.V. CyL'!N57</f>
        <v>8191</v>
      </c>
      <c r="H1218" s="551" t="s">
        <v>30</v>
      </c>
      <c r="I1218" s="551"/>
      <c r="J1218" s="552"/>
      <c r="K1218" s="565"/>
      <c r="L1218" s="551"/>
      <c r="M1218" s="565">
        <f>$M$841</f>
        <v>31956.083333333332</v>
      </c>
    </row>
    <row r="1219" spans="1:14" ht="24.95" customHeight="1" x14ac:dyDescent="0.2">
      <c r="A1219" s="553" t="s">
        <v>0</v>
      </c>
      <c r="B1219" s="553"/>
      <c r="C1219" s="554"/>
      <c r="D1219" s="563"/>
      <c r="E1219" s="563">
        <f>SUM(E1217:E1218)</f>
        <v>79551</v>
      </c>
      <c r="H1219" s="553" t="s">
        <v>0</v>
      </c>
      <c r="I1219" s="553"/>
      <c r="J1219" s="554"/>
      <c r="K1219" s="563"/>
      <c r="L1219" s="553"/>
      <c r="M1219" s="564">
        <f>SUM(M1217:M1218)</f>
        <v>243713.33333333334</v>
      </c>
    </row>
    <row r="1220" spans="1:14" ht="24.95" customHeight="1" x14ac:dyDescent="0.2">
      <c r="A1220" s="551" t="s">
        <v>34</v>
      </c>
      <c r="B1220" s="551"/>
      <c r="C1220" s="552"/>
      <c r="D1220" s="561"/>
      <c r="E1220" s="587">
        <f>'M.V. CyL'!N59</f>
        <v>128231</v>
      </c>
      <c r="H1220" s="551" t="s">
        <v>34</v>
      </c>
      <c r="I1220" s="551"/>
      <c r="J1220" s="552"/>
      <c r="K1220" s="561"/>
      <c r="L1220" s="551"/>
      <c r="M1220" s="562">
        <f>$M$843</f>
        <v>391830.16666666669</v>
      </c>
    </row>
    <row r="1221" spans="1:14" ht="24.95" customHeight="1" x14ac:dyDescent="0.2">
      <c r="A1221" s="551" t="s">
        <v>35</v>
      </c>
      <c r="B1221" s="551"/>
      <c r="C1221" s="552"/>
      <c r="D1221" s="565"/>
      <c r="E1221" s="588">
        <f>'M.V. CyL'!N60</f>
        <v>15814</v>
      </c>
      <c r="H1221" s="551" t="s">
        <v>35</v>
      </c>
      <c r="I1221" s="551"/>
      <c r="J1221" s="552"/>
      <c r="K1221" s="565"/>
      <c r="L1221" s="551"/>
      <c r="M1221" s="565">
        <f>$M$844</f>
        <v>51957.75</v>
      </c>
    </row>
    <row r="1222" spans="1:14" ht="24.95" customHeight="1" x14ac:dyDescent="0.2">
      <c r="A1222" s="553" t="s">
        <v>1</v>
      </c>
      <c r="B1222" s="553"/>
      <c r="C1222" s="554"/>
      <c r="D1222" s="577"/>
      <c r="E1222" s="577">
        <f>SUM(E1220:E1221)</f>
        <v>144045</v>
      </c>
      <c r="H1222" s="553" t="s">
        <v>1</v>
      </c>
      <c r="I1222" s="553"/>
      <c r="J1222" s="554"/>
      <c r="K1222" s="577"/>
      <c r="L1222" s="553"/>
      <c r="M1222" s="577">
        <f>SUM(M1220:M1221)</f>
        <v>443787.91666666669</v>
      </c>
    </row>
    <row r="1223" spans="1:14" ht="24.95" customHeight="1" x14ac:dyDescent="0.2">
      <c r="A1223" s="553" t="s">
        <v>67</v>
      </c>
      <c r="B1223" s="553"/>
      <c r="C1223" s="554"/>
      <c r="D1223" s="571"/>
      <c r="E1223" s="571">
        <f>'M.V. CyL'!N61</f>
        <v>7.1381346600000006E-2</v>
      </c>
      <c r="H1223" s="553" t="s">
        <v>67</v>
      </c>
      <c r="I1223" s="553"/>
      <c r="J1223" s="554"/>
      <c r="K1223" s="571"/>
      <c r="L1223" s="553"/>
      <c r="M1223" s="571">
        <f>$M$846</f>
        <v>0.12914998323333332</v>
      </c>
    </row>
    <row r="1224" spans="1:14" ht="24.95" customHeight="1" x14ac:dyDescent="0.2">
      <c r="A1224" s="556" t="s">
        <v>3</v>
      </c>
      <c r="B1224" s="556"/>
      <c r="C1224" s="557"/>
      <c r="D1224" s="566"/>
      <c r="E1224" s="566">
        <f>E1222/E1219</f>
        <v>1.8107251951578234</v>
      </c>
      <c r="H1224" s="556" t="s">
        <v>3</v>
      </c>
      <c r="I1224" s="556"/>
      <c r="J1224" s="557"/>
      <c r="K1224" s="566"/>
      <c r="L1224" s="556"/>
      <c r="M1224" s="566">
        <f>M1222/M1219</f>
        <v>1.8209422955931833</v>
      </c>
    </row>
    <row r="1225" spans="1:14" ht="24.95" customHeight="1" x14ac:dyDescent="0.2">
      <c r="A1225" s="549" t="s">
        <v>60</v>
      </c>
      <c r="B1225" s="549"/>
      <c r="C1225" s="550"/>
      <c r="D1225" s="567"/>
      <c r="E1225" s="567">
        <f>E1220/E1217</f>
        <v>1.7969590807174889</v>
      </c>
      <c r="H1225" s="549" t="s">
        <v>60</v>
      </c>
      <c r="I1225" s="549"/>
      <c r="J1225" s="550"/>
      <c r="K1225" s="567"/>
      <c r="L1225" s="549"/>
      <c r="M1225" s="567">
        <f>M1220/M1217</f>
        <v>1.8503742689644236</v>
      </c>
    </row>
    <row r="1226" spans="1:14" ht="24.95" customHeight="1" x14ac:dyDescent="0.2">
      <c r="A1226" s="559" t="s">
        <v>61</v>
      </c>
      <c r="B1226" s="559"/>
      <c r="C1226" s="560"/>
      <c r="D1226" s="568"/>
      <c r="E1226" s="568">
        <f>E1221/E1218</f>
        <v>1.9306555976071298</v>
      </c>
      <c r="H1226" s="559" t="s">
        <v>61</v>
      </c>
      <c r="I1226" s="559"/>
      <c r="J1226" s="560"/>
      <c r="K1226" s="568"/>
      <c r="L1226" s="559"/>
      <c r="M1226" s="568">
        <f>M1221/M1218</f>
        <v>1.6259110810930626</v>
      </c>
    </row>
    <row r="1227" spans="1:14" ht="24.95" customHeight="1" x14ac:dyDescent="0.2">
      <c r="D1227" s="416"/>
      <c r="E1227" s="416"/>
      <c r="F1227" s="416"/>
      <c r="G1227" s="5"/>
      <c r="H1227" s="5"/>
    </row>
    <row r="1228" spans="1:14" s="581" customFormat="1" ht="24.95" customHeight="1" x14ac:dyDescent="0.5">
      <c r="A1228" s="731" t="s">
        <v>540</v>
      </c>
      <c r="B1228" s="731"/>
      <c r="D1228" s="582"/>
      <c r="E1228" s="582"/>
      <c r="F1228" s="582"/>
      <c r="G1228" s="583"/>
      <c r="H1228" s="731" t="s">
        <v>540</v>
      </c>
      <c r="I1228" s="731"/>
    </row>
    <row r="1229" spans="1:14" s="578" customFormat="1" ht="24.95" customHeight="1" x14ac:dyDescent="0.5">
      <c r="A1229" s="732" t="s">
        <v>538</v>
      </c>
      <c r="B1229" s="732"/>
      <c r="F1229" s="416"/>
      <c r="G1229" s="416"/>
      <c r="H1229" s="732" t="s">
        <v>538</v>
      </c>
      <c r="I1229" s="732"/>
      <c r="K1229" s="580"/>
      <c r="N1229" s="581"/>
    </row>
    <row r="1230" spans="1:14" s="381" customFormat="1" ht="24.95" customHeight="1" x14ac:dyDescent="0.25">
      <c r="A1230" s="733"/>
      <c r="B1230" s="733"/>
      <c r="C1230" s="733"/>
      <c r="D1230" s="733"/>
      <c r="E1230" s="733"/>
      <c r="F1230" s="416"/>
      <c r="G1230" s="416"/>
      <c r="H1230" s="733"/>
      <c r="I1230" s="733"/>
      <c r="J1230" s="733"/>
      <c r="K1230" s="733"/>
      <c r="L1230" s="733"/>
      <c r="M1230" s="733"/>
      <c r="N1230" s="581"/>
    </row>
    <row r="1231" spans="1:14" ht="24.95" customHeight="1" x14ac:dyDescent="0.2">
      <c r="A1231" s="15"/>
      <c r="B1231" s="15"/>
      <c r="C1231" s="15"/>
      <c r="D1231" s="15"/>
      <c r="E1231" s="15"/>
      <c r="F1231" s="416"/>
      <c r="G1231" s="416"/>
      <c r="H1231" s="15"/>
      <c r="I1231" s="15"/>
      <c r="J1231" s="15"/>
      <c r="K1231" s="15"/>
      <c r="L1231" s="15"/>
      <c r="M1231" s="15"/>
      <c r="N1231" s="581"/>
    </row>
    <row r="1232" spans="1:14" ht="24.95" customHeight="1" x14ac:dyDescent="0.2">
      <c r="A1232" s="381"/>
      <c r="B1232" s="381"/>
      <c r="C1232" s="381"/>
      <c r="D1232" s="381"/>
      <c r="E1232" s="381"/>
      <c r="F1232" s="416"/>
      <c r="G1232" s="416"/>
      <c r="H1232" s="381"/>
      <c r="I1232" s="381"/>
      <c r="J1232" s="381"/>
      <c r="K1232" s="381"/>
      <c r="L1232" s="381"/>
      <c r="M1232" s="381"/>
      <c r="N1232" s="581"/>
    </row>
    <row r="1233" spans="6:14" ht="24.95" customHeight="1" x14ac:dyDescent="0.2">
      <c r="F1233" s="416"/>
      <c r="G1233" s="416"/>
      <c r="N1233" s="581"/>
    </row>
    <row r="1234" spans="6:14" ht="24.95" customHeight="1" x14ac:dyDescent="0.2">
      <c r="F1234" s="416"/>
      <c r="G1234" s="416"/>
      <c r="N1234" s="581"/>
    </row>
    <row r="1235" spans="6:14" ht="24.95" customHeight="1" x14ac:dyDescent="0.2">
      <c r="F1235" s="416"/>
      <c r="G1235" s="416"/>
    </row>
    <row r="1236" spans="6:14" ht="24.95" customHeight="1" x14ac:dyDescent="0.2">
      <c r="F1236" s="416"/>
      <c r="G1236" s="416"/>
    </row>
    <row r="1237" spans="6:14" ht="24.95" customHeight="1" x14ac:dyDescent="0.2"/>
    <row r="1238" spans="6:14" ht="24.95" customHeight="1" x14ac:dyDescent="0.2"/>
    <row r="1239" spans="6:14" ht="24.95" customHeight="1" x14ac:dyDescent="0.2"/>
    <row r="1240" spans="6:14" ht="24.95" customHeight="1" x14ac:dyDescent="0.2"/>
    <row r="1241" spans="6:14" ht="24.95" customHeight="1" x14ac:dyDescent="0.2"/>
    <row r="1242" spans="6:14" ht="24.95" customHeight="1" x14ac:dyDescent="0.2"/>
    <row r="1243" spans="6:14" ht="24.95" customHeight="1" x14ac:dyDescent="0.2"/>
    <row r="1244" spans="6:14" ht="24.95" customHeight="1" x14ac:dyDescent="0.2"/>
    <row r="1245" spans="6:14" ht="24.95" customHeight="1" x14ac:dyDescent="0.2"/>
    <row r="1246" spans="6:14" ht="24.95" customHeight="1" x14ac:dyDescent="0.2"/>
    <row r="1247" spans="6:14" ht="24.95" customHeight="1" x14ac:dyDescent="0.2"/>
    <row r="1248" spans="6:14" ht="24.95" customHeight="1" x14ac:dyDescent="0.2"/>
    <row r="1249" spans="1:14" ht="24.95" customHeight="1" x14ac:dyDescent="0.2"/>
    <row r="1250" spans="1:14" ht="24.95" customHeight="1" x14ac:dyDescent="0.2"/>
    <row r="1251" spans="1:14" ht="24.95" customHeight="1" x14ac:dyDescent="0.2"/>
    <row r="1252" spans="1:14" ht="24.95" customHeight="1" x14ac:dyDescent="0.2"/>
    <row r="1253" spans="1:14" ht="24.95" customHeight="1" x14ac:dyDescent="0.2">
      <c r="N1253" s="4">
        <v>12</v>
      </c>
    </row>
    <row r="1254" spans="1:14" ht="39.950000000000003" customHeight="1" x14ac:dyDescent="0.4">
      <c r="A1254" s="734" t="s">
        <v>498</v>
      </c>
      <c r="B1254" s="734"/>
      <c r="C1254" s="734"/>
      <c r="D1254" s="734"/>
      <c r="E1254" s="734"/>
      <c r="F1254" s="734"/>
      <c r="G1254" s="734"/>
      <c r="H1254" s="734"/>
      <c r="I1254" s="734"/>
      <c r="J1254" s="734"/>
      <c r="K1254" s="734"/>
      <c r="L1254" s="734"/>
      <c r="M1254" s="734"/>
      <c r="N1254" s="734"/>
    </row>
    <row r="1255" spans="1:14" ht="20.100000000000001" customHeight="1" x14ac:dyDescent="0.2"/>
    <row r="1256" spans="1:14" ht="35.1" customHeight="1" x14ac:dyDescent="0.2">
      <c r="A1256" s="719" t="s">
        <v>499</v>
      </c>
      <c r="B1256" s="719"/>
      <c r="C1256" s="719"/>
      <c r="D1256" s="719"/>
      <c r="E1256" s="719"/>
      <c r="F1256" s="719"/>
      <c r="G1256" s="719"/>
      <c r="H1256" s="719"/>
      <c r="I1256" s="719"/>
      <c r="J1256" s="719"/>
      <c r="K1256" s="719"/>
      <c r="L1256" s="719"/>
      <c r="M1256" s="719"/>
      <c r="N1256" s="719"/>
    </row>
    <row r="1257" spans="1:14" ht="15" customHeight="1" x14ac:dyDescent="0.2">
      <c r="A1257" s="422"/>
      <c r="B1257" s="423"/>
      <c r="C1257" s="423"/>
      <c r="D1257" s="423"/>
      <c r="E1257" s="423"/>
      <c r="F1257" s="423"/>
      <c r="G1257" s="423"/>
      <c r="H1257" s="423"/>
      <c r="I1257" s="423"/>
      <c r="J1257" s="423"/>
      <c r="K1257" s="423"/>
      <c r="L1257" s="423"/>
      <c r="M1257" s="423"/>
      <c r="N1257" s="423"/>
    </row>
    <row r="1258" spans="1:14" ht="30" customHeight="1" x14ac:dyDescent="0.4">
      <c r="A1258" s="744" t="s">
        <v>209</v>
      </c>
      <c r="B1258" s="744"/>
      <c r="C1258" s="744"/>
      <c r="D1258" s="744"/>
      <c r="E1258" s="744"/>
      <c r="F1258" s="744"/>
      <c r="G1258" s="744"/>
      <c r="H1258" s="744"/>
      <c r="I1258" s="744"/>
      <c r="J1258" s="744"/>
      <c r="K1258" s="744"/>
      <c r="L1258" s="744"/>
      <c r="M1258" s="744"/>
      <c r="N1258" s="744"/>
    </row>
    <row r="1259" spans="1:14" s="382" customFormat="1" ht="20.100000000000001" customHeight="1" x14ac:dyDescent="0.35">
      <c r="A1259" s="399"/>
      <c r="B1259" s="400"/>
      <c r="C1259" s="400"/>
      <c r="D1259" s="400"/>
      <c r="E1259" s="400"/>
      <c r="F1259" s="400"/>
      <c r="G1259" s="400"/>
      <c r="H1259" s="400"/>
      <c r="I1259" s="400"/>
      <c r="J1259" s="400"/>
      <c r="K1259" s="424"/>
      <c r="L1259" s="425"/>
      <c r="M1259" s="400"/>
      <c r="N1259" s="400"/>
    </row>
    <row r="1260" spans="1:14" ht="24.95" customHeight="1" x14ac:dyDescent="0.3">
      <c r="A1260" s="426"/>
      <c r="B1260" s="426"/>
      <c r="C1260" s="745" t="s">
        <v>16</v>
      </c>
      <c r="D1260" s="745"/>
      <c r="E1260" s="745" t="s">
        <v>17</v>
      </c>
      <c r="F1260" s="745"/>
      <c r="G1260" s="745" t="s">
        <v>13</v>
      </c>
      <c r="H1260" s="745"/>
      <c r="I1260" s="427"/>
      <c r="J1260" s="428"/>
      <c r="K1260" s="429"/>
      <c r="L1260" s="430"/>
      <c r="M1260" s="428"/>
      <c r="N1260" s="428"/>
    </row>
    <row r="1261" spans="1:14" ht="24.95" customHeight="1" x14ac:dyDescent="0.2">
      <c r="A1261" s="549" t="s">
        <v>29</v>
      </c>
      <c r="B1261" s="549"/>
      <c r="C1261" s="741">
        <f>'M.V. TIPO ALOJ.'!C14</f>
        <v>1453725</v>
      </c>
      <c r="D1261" s="741"/>
      <c r="E1261" s="741">
        <f>'M.V. TIPO ALOJ.'!D14</f>
        <v>339564</v>
      </c>
      <c r="F1261" s="741"/>
      <c r="G1261" s="742">
        <f>C1261+E1261</f>
        <v>1793289</v>
      </c>
      <c r="H1261" s="742"/>
      <c r="K1261" s="429"/>
    </row>
    <row r="1262" spans="1:14" ht="24.95" customHeight="1" x14ac:dyDescent="0.2">
      <c r="A1262" s="551" t="s">
        <v>30</v>
      </c>
      <c r="B1262" s="551"/>
      <c r="C1262" s="741">
        <f>'M.V. TIPO ALOJ.'!C15</f>
        <v>261040</v>
      </c>
      <c r="D1262" s="741"/>
      <c r="E1262" s="741">
        <f>'M.V. TIPO ALOJ.'!D15</f>
        <v>38536</v>
      </c>
      <c r="F1262" s="741"/>
      <c r="G1262" s="742">
        <f t="shared" ref="G1262:G1266" si="9">C1262+E1262</f>
        <v>299576</v>
      </c>
      <c r="H1262" s="742"/>
      <c r="K1262" s="429"/>
    </row>
    <row r="1263" spans="1:14" ht="24.95" customHeight="1" x14ac:dyDescent="0.2">
      <c r="A1263" s="573" t="s">
        <v>0</v>
      </c>
      <c r="B1263" s="591"/>
      <c r="C1263" s="743">
        <f>SUM(C1261:C1262)</f>
        <v>1714765</v>
      </c>
      <c r="D1263" s="743"/>
      <c r="E1263" s="743">
        <f>SUM(E1261:E1262)</f>
        <v>378100</v>
      </c>
      <c r="F1263" s="743"/>
      <c r="G1263" s="743">
        <f t="shared" si="9"/>
        <v>2092865</v>
      </c>
      <c r="H1263" s="743"/>
      <c r="K1263" s="429"/>
    </row>
    <row r="1264" spans="1:14" ht="24.95" customHeight="1" x14ac:dyDescent="0.2">
      <c r="A1264" s="551" t="s">
        <v>34</v>
      </c>
      <c r="B1264" s="551"/>
      <c r="C1264" s="741">
        <f>'M.V. TIPO ALOJ.'!C17</f>
        <v>2330759</v>
      </c>
      <c r="D1264" s="741"/>
      <c r="E1264" s="741">
        <f>'M.V. TIPO ALOJ.'!D17</f>
        <v>572456</v>
      </c>
      <c r="F1264" s="741"/>
      <c r="G1264" s="742">
        <f t="shared" si="9"/>
        <v>2903215</v>
      </c>
      <c r="H1264" s="742"/>
      <c r="K1264" s="429"/>
    </row>
    <row r="1265" spans="1:15" ht="24.95" customHeight="1" x14ac:dyDescent="0.2">
      <c r="A1265" s="551" t="s">
        <v>35</v>
      </c>
      <c r="B1265" s="551"/>
      <c r="C1265" s="741">
        <f>'M.V. TIPO ALOJ.'!C18</f>
        <v>393410</v>
      </c>
      <c r="D1265" s="741"/>
      <c r="E1265" s="741">
        <f>'M.V. TIPO ALOJ.'!D18</f>
        <v>71553</v>
      </c>
      <c r="F1265" s="741"/>
      <c r="G1265" s="742">
        <f t="shared" si="9"/>
        <v>464963</v>
      </c>
      <c r="H1265" s="742"/>
      <c r="K1265" s="429"/>
    </row>
    <row r="1266" spans="1:15" ht="24.95" customHeight="1" x14ac:dyDescent="0.2">
      <c r="A1266" s="573" t="s">
        <v>1</v>
      </c>
      <c r="B1266" s="591"/>
      <c r="C1266" s="743">
        <f>SUM(C1264:C1265)</f>
        <v>2724169</v>
      </c>
      <c r="D1266" s="743"/>
      <c r="E1266" s="743">
        <f>SUM(E1264:E1265)</f>
        <v>644009</v>
      </c>
      <c r="F1266" s="743"/>
      <c r="G1266" s="743">
        <f t="shared" si="9"/>
        <v>3368178</v>
      </c>
      <c r="H1266" s="743"/>
      <c r="K1266" s="429"/>
    </row>
    <row r="1267" spans="1:15" ht="24.95" customHeight="1" x14ac:dyDescent="0.2">
      <c r="A1267" s="573" t="s">
        <v>2</v>
      </c>
      <c r="B1267" s="591"/>
      <c r="C1267" s="751">
        <f>'M.V. TIPO ALOJ.'!C19</f>
        <v>0.25391852077345078</v>
      </c>
      <c r="D1267" s="751"/>
      <c r="E1267" s="751">
        <f>'M.V. TIPO ALOJ.'!D19</f>
        <v>0.15959511798313139</v>
      </c>
      <c r="F1267" s="751"/>
      <c r="G1267" s="751">
        <f>'M.V. TIPO ALOJ.'!E19</f>
        <v>0.22813785580852061</v>
      </c>
      <c r="H1267" s="751"/>
      <c r="K1267" s="429"/>
    </row>
    <row r="1268" spans="1:15" ht="24.95" customHeight="1" x14ac:dyDescent="0.2">
      <c r="A1268" s="573" t="s">
        <v>3</v>
      </c>
      <c r="B1268" s="591"/>
      <c r="C1268" s="748">
        <f>C1266/C1263</f>
        <v>1.5886544220345062</v>
      </c>
      <c r="D1268" s="748"/>
      <c r="E1268" s="748">
        <f t="shared" ref="E1268" si="10">E1266/E1263</f>
        <v>1.7032769108701402</v>
      </c>
      <c r="F1268" s="748"/>
      <c r="G1268" s="748">
        <f t="shared" ref="G1268" si="11">G1266/G1263</f>
        <v>1.6093622856705998</v>
      </c>
      <c r="H1268" s="748"/>
      <c r="K1268" s="429"/>
    </row>
    <row r="1269" spans="1:15" ht="24.95" customHeight="1" x14ac:dyDescent="0.2">
      <c r="A1269" s="549" t="s">
        <v>126</v>
      </c>
      <c r="B1269" s="549"/>
      <c r="C1269" s="749">
        <f>C1264/C1261</f>
        <v>1.6033011745687802</v>
      </c>
      <c r="D1269" s="749"/>
      <c r="E1269" s="749">
        <f t="shared" ref="E1269" si="12">E1264/E1261</f>
        <v>1.6858559800214392</v>
      </c>
      <c r="F1269" s="749"/>
      <c r="G1269" s="750">
        <f t="shared" ref="G1269" si="13">G1264/G1261</f>
        <v>1.6189331446297837</v>
      </c>
      <c r="H1269" s="750"/>
      <c r="K1269" s="429"/>
    </row>
    <row r="1270" spans="1:15" ht="24.95" customHeight="1" x14ac:dyDescent="0.2">
      <c r="A1270" s="559" t="s">
        <v>127</v>
      </c>
      <c r="B1270" s="559"/>
      <c r="C1270" s="746">
        <f>C1265/C1262</f>
        <v>1.5070870364695066</v>
      </c>
      <c r="D1270" s="746"/>
      <c r="E1270" s="746">
        <f t="shared" ref="E1270" si="14">E1265/E1262</f>
        <v>1.8567832675939382</v>
      </c>
      <c r="F1270" s="746"/>
      <c r="G1270" s="747">
        <f t="shared" ref="G1270" si="15">G1265/G1262</f>
        <v>1.5520702592998104</v>
      </c>
      <c r="H1270" s="747"/>
      <c r="K1270" s="429"/>
    </row>
    <row r="1271" spans="1:15" ht="24.95" customHeight="1" x14ac:dyDescent="0.2">
      <c r="A1271" s="405"/>
      <c r="B1271" s="405"/>
      <c r="C1271" s="431"/>
      <c r="D1271" s="431"/>
      <c r="E1271" s="432"/>
      <c r="F1271" s="432"/>
      <c r="G1271" s="433"/>
      <c r="H1271" s="433"/>
      <c r="K1271" s="429"/>
    </row>
    <row r="1272" spans="1:15" ht="20.100000000000001" customHeight="1" x14ac:dyDescent="0.2">
      <c r="A1272" s="405"/>
      <c r="B1272" s="405"/>
      <c r="C1272" s="431"/>
      <c r="D1272" s="431"/>
      <c r="E1272" s="432"/>
      <c r="F1272" s="432"/>
      <c r="G1272" s="433"/>
      <c r="H1272" s="433"/>
      <c r="K1272" s="429"/>
    </row>
    <row r="1273" spans="1:15" ht="24.95" customHeight="1" x14ac:dyDescent="0.2">
      <c r="A1273" s="382"/>
      <c r="B1273" s="752" t="s">
        <v>68</v>
      </c>
      <c r="C1273" s="752"/>
      <c r="D1273" s="752"/>
      <c r="E1273" s="752"/>
      <c r="F1273" s="752"/>
      <c r="G1273" s="752"/>
      <c r="H1273" s="752"/>
      <c r="I1273" s="752"/>
      <c r="J1273" s="752"/>
      <c r="K1273" s="752"/>
      <c r="L1273" s="752"/>
      <c r="M1273" s="752"/>
      <c r="N1273" s="752"/>
    </row>
    <row r="1274" spans="1:15" s="374" customFormat="1" ht="24.95" customHeight="1" x14ac:dyDescent="0.2">
      <c r="B1274" s="572" t="s">
        <v>46</v>
      </c>
      <c r="C1274" s="572" t="s">
        <v>47</v>
      </c>
      <c r="D1274" s="572" t="s">
        <v>48</v>
      </c>
      <c r="E1274" s="572" t="s">
        <v>49</v>
      </c>
      <c r="F1274" s="572" t="s">
        <v>50</v>
      </c>
      <c r="G1274" s="572" t="s">
        <v>51</v>
      </c>
      <c r="H1274" s="572" t="s">
        <v>52</v>
      </c>
      <c r="I1274" s="572" t="s">
        <v>62</v>
      </c>
      <c r="J1274" s="572" t="s">
        <v>63</v>
      </c>
      <c r="K1274" s="572" t="s">
        <v>55</v>
      </c>
      <c r="L1274" s="572" t="s">
        <v>64</v>
      </c>
      <c r="M1274" s="572" t="s">
        <v>57</v>
      </c>
      <c r="N1274" s="572" t="s">
        <v>13</v>
      </c>
    </row>
    <row r="1275" spans="1:15" s="374" customFormat="1" ht="24.95" customHeight="1" x14ac:dyDescent="0.2">
      <c r="A1275" s="602" t="s">
        <v>29</v>
      </c>
      <c r="B1275" s="594">
        <f>'M.V. TIPO ALOJ.'!C48</f>
        <v>272407</v>
      </c>
      <c r="C1275" s="594">
        <f>'M.V. TIPO ALOJ.'!D48</f>
        <v>330085</v>
      </c>
      <c r="D1275" s="594">
        <f>'M.V. TIPO ALOJ.'!E48</f>
        <v>139362</v>
      </c>
      <c r="E1275" s="594">
        <f>'M.V. TIPO ALOJ.'!F48</f>
        <v>0</v>
      </c>
      <c r="F1275" s="594">
        <f>'M.V. TIPO ALOJ.'!G48</f>
        <v>10011</v>
      </c>
      <c r="G1275" s="594">
        <f>'M.V. TIPO ALOJ.'!H48</f>
        <v>60977</v>
      </c>
      <c r="H1275" s="594">
        <f>'M.V. TIPO ALOJ.'!I48</f>
        <v>234693</v>
      </c>
      <c r="I1275" s="594">
        <f>'M.V. TIPO ALOJ.'!J48</f>
        <v>291269</v>
      </c>
      <c r="J1275" s="594">
        <f>'M.V. TIPO ALOJ.'!K48</f>
        <v>186151</v>
      </c>
      <c r="K1275" s="594">
        <f>'M.V. TIPO ALOJ.'!L48</f>
        <v>144784</v>
      </c>
      <c r="L1275" s="594">
        <f>'M.V. TIPO ALOJ.'!M48</f>
        <v>65630</v>
      </c>
      <c r="M1275" s="594">
        <f>'M.V. TIPO ALOJ.'!N48</f>
        <v>57920</v>
      </c>
      <c r="N1275" s="595">
        <f t="shared" ref="N1275:N1280" si="16">SUM(B1275:M1275)</f>
        <v>1793289</v>
      </c>
    </row>
    <row r="1276" spans="1:15" s="374" customFormat="1" ht="24.95" customHeight="1" x14ac:dyDescent="0.2">
      <c r="A1276" s="596" t="s">
        <v>30</v>
      </c>
      <c r="B1276" s="597">
        <f>'M.V. TIPO ALOJ.'!C49</f>
        <v>65751</v>
      </c>
      <c r="C1276" s="597">
        <f>'M.V. TIPO ALOJ.'!D49</f>
        <v>65048</v>
      </c>
      <c r="D1276" s="597">
        <f>'M.V. TIPO ALOJ.'!E49</f>
        <v>24628</v>
      </c>
      <c r="E1276" s="597">
        <f>'M.V. TIPO ALOJ.'!F49</f>
        <v>0</v>
      </c>
      <c r="F1276" s="597">
        <f>'M.V. TIPO ALOJ.'!G49</f>
        <v>548</v>
      </c>
      <c r="G1276" s="597">
        <f>'M.V. TIPO ALOJ.'!H49</f>
        <v>4378</v>
      </c>
      <c r="H1276" s="597">
        <f>'M.V. TIPO ALOJ.'!I49</f>
        <v>38628</v>
      </c>
      <c r="I1276" s="597">
        <f>'M.V. TIPO ALOJ.'!J49</f>
        <v>42134</v>
      </c>
      <c r="J1276" s="597">
        <f>'M.V. TIPO ALOJ.'!K49</f>
        <v>23580</v>
      </c>
      <c r="K1276" s="597">
        <f>'M.V. TIPO ALOJ.'!L49</f>
        <v>20025</v>
      </c>
      <c r="L1276" s="597">
        <f>'M.V. TIPO ALOJ.'!M49</f>
        <v>7843</v>
      </c>
      <c r="M1276" s="597">
        <f>'M.V. TIPO ALOJ.'!N49</f>
        <v>7013</v>
      </c>
      <c r="N1276" s="598">
        <f t="shared" si="16"/>
        <v>299576</v>
      </c>
      <c r="O1276" s="592"/>
    </row>
    <row r="1277" spans="1:15" s="374" customFormat="1" ht="24.95" customHeight="1" x14ac:dyDescent="0.2">
      <c r="A1277" s="600" t="s">
        <v>0</v>
      </c>
      <c r="B1277" s="574">
        <f>SUM(B1275:B1276)</f>
        <v>338158</v>
      </c>
      <c r="C1277" s="574">
        <f t="shared" ref="C1277:M1277" si="17">SUM(C1275:C1276)</f>
        <v>395133</v>
      </c>
      <c r="D1277" s="574">
        <f t="shared" si="17"/>
        <v>163990</v>
      </c>
      <c r="E1277" s="574">
        <f t="shared" si="17"/>
        <v>0</v>
      </c>
      <c r="F1277" s="574">
        <f t="shared" si="17"/>
        <v>10559</v>
      </c>
      <c r="G1277" s="574">
        <f t="shared" si="17"/>
        <v>65355</v>
      </c>
      <c r="H1277" s="574">
        <f t="shared" si="17"/>
        <v>273321</v>
      </c>
      <c r="I1277" s="574">
        <f t="shared" si="17"/>
        <v>333403</v>
      </c>
      <c r="J1277" s="574">
        <f t="shared" si="17"/>
        <v>209731</v>
      </c>
      <c r="K1277" s="574">
        <f t="shared" si="17"/>
        <v>164809</v>
      </c>
      <c r="L1277" s="574">
        <f t="shared" si="17"/>
        <v>73473</v>
      </c>
      <c r="M1277" s="574">
        <f t="shared" si="17"/>
        <v>64933</v>
      </c>
      <c r="N1277" s="574">
        <f t="shared" si="16"/>
        <v>2092865</v>
      </c>
      <c r="O1277" s="592"/>
    </row>
    <row r="1278" spans="1:15" s="374" customFormat="1" ht="24.95" customHeight="1" x14ac:dyDescent="0.2">
      <c r="A1278" s="593" t="s">
        <v>37</v>
      </c>
      <c r="B1278" s="594">
        <f>'M.V. TIPO ALOJ.'!C51</f>
        <v>430485</v>
      </c>
      <c r="C1278" s="594">
        <f>'M.V. TIPO ALOJ.'!D51</f>
        <v>510194</v>
      </c>
      <c r="D1278" s="594">
        <f>'M.V. TIPO ALOJ.'!E51</f>
        <v>230447</v>
      </c>
      <c r="E1278" s="594">
        <f>'M.V. TIPO ALOJ.'!F51</f>
        <v>0</v>
      </c>
      <c r="F1278" s="594">
        <f>'M.V. TIPO ALOJ.'!G51</f>
        <v>28578</v>
      </c>
      <c r="G1278" s="594">
        <f>'M.V. TIPO ALOJ.'!H51</f>
        <v>106086</v>
      </c>
      <c r="H1278" s="594">
        <f>'M.V. TIPO ALOJ.'!I51</f>
        <v>376592</v>
      </c>
      <c r="I1278" s="594">
        <f>'M.V. TIPO ALOJ.'!J51</f>
        <v>498485</v>
      </c>
      <c r="J1278" s="594">
        <f>'M.V. TIPO ALOJ.'!K51</f>
        <v>287554</v>
      </c>
      <c r="K1278" s="594">
        <f>'M.V. TIPO ALOJ.'!L51</f>
        <v>225084</v>
      </c>
      <c r="L1278" s="594">
        <f>'M.V. TIPO ALOJ.'!M51</f>
        <v>114242</v>
      </c>
      <c r="M1278" s="594">
        <f>'M.V. TIPO ALOJ.'!N51</f>
        <v>95468</v>
      </c>
      <c r="N1278" s="595">
        <f t="shared" si="16"/>
        <v>2903215</v>
      </c>
    </row>
    <row r="1279" spans="1:15" s="374" customFormat="1" ht="24.95" customHeight="1" x14ac:dyDescent="0.2">
      <c r="A1279" s="596" t="s">
        <v>38</v>
      </c>
      <c r="B1279" s="597">
        <f>'M.V. TIPO ALOJ.'!C52</f>
        <v>105417</v>
      </c>
      <c r="C1279" s="597">
        <f>'M.V. TIPO ALOJ.'!D52</f>
        <v>96972</v>
      </c>
      <c r="D1279" s="597">
        <f>'M.V. TIPO ALOJ.'!E52</f>
        <v>37696</v>
      </c>
      <c r="E1279" s="597">
        <f>'M.V. TIPO ALOJ.'!F52</f>
        <v>0</v>
      </c>
      <c r="F1279" s="597">
        <f>'M.V. TIPO ALOJ.'!G52</f>
        <v>1505</v>
      </c>
      <c r="G1279" s="597">
        <f>'M.V. TIPO ALOJ.'!H52</f>
        <v>9691</v>
      </c>
      <c r="H1279" s="597">
        <f>'M.V. TIPO ALOJ.'!I52</f>
        <v>58751</v>
      </c>
      <c r="I1279" s="597">
        <f>'M.V. TIPO ALOJ.'!J52</f>
        <v>65511</v>
      </c>
      <c r="J1279" s="597">
        <f>'M.V. TIPO ALOJ.'!K52</f>
        <v>33941</v>
      </c>
      <c r="K1279" s="597">
        <f>'M.V. TIPO ALOJ.'!L52</f>
        <v>29153</v>
      </c>
      <c r="L1279" s="597">
        <f>'M.V. TIPO ALOJ.'!M52</f>
        <v>14234</v>
      </c>
      <c r="M1279" s="597">
        <f>'M.V. TIPO ALOJ.'!N52</f>
        <v>12092</v>
      </c>
      <c r="N1279" s="598">
        <f t="shared" si="16"/>
        <v>464963</v>
      </c>
    </row>
    <row r="1280" spans="1:15" s="374" customFormat="1" ht="24.95" customHeight="1" x14ac:dyDescent="0.2">
      <c r="A1280" s="600" t="s">
        <v>69</v>
      </c>
      <c r="B1280" s="574">
        <f t="shared" ref="B1280:M1280" si="18">B1278+B1279</f>
        <v>535902</v>
      </c>
      <c r="C1280" s="574">
        <f t="shared" si="18"/>
        <v>607166</v>
      </c>
      <c r="D1280" s="574">
        <f t="shared" si="18"/>
        <v>268143</v>
      </c>
      <c r="E1280" s="574">
        <f t="shared" si="18"/>
        <v>0</v>
      </c>
      <c r="F1280" s="574">
        <f t="shared" si="18"/>
        <v>30083</v>
      </c>
      <c r="G1280" s="574">
        <f t="shared" si="18"/>
        <v>115777</v>
      </c>
      <c r="H1280" s="574">
        <f t="shared" si="18"/>
        <v>435343</v>
      </c>
      <c r="I1280" s="574">
        <f t="shared" si="18"/>
        <v>563996</v>
      </c>
      <c r="J1280" s="574">
        <f t="shared" si="18"/>
        <v>321495</v>
      </c>
      <c r="K1280" s="574">
        <f t="shared" si="18"/>
        <v>254237</v>
      </c>
      <c r="L1280" s="574">
        <f t="shared" si="18"/>
        <v>128476</v>
      </c>
      <c r="M1280" s="574">
        <f t="shared" si="18"/>
        <v>107560</v>
      </c>
      <c r="N1280" s="574">
        <f t="shared" si="16"/>
        <v>3368178</v>
      </c>
      <c r="O1280" s="592"/>
    </row>
    <row r="1281" spans="1:14" s="374" customFormat="1" ht="24.95" customHeight="1" x14ac:dyDescent="0.2">
      <c r="A1281" s="573" t="s">
        <v>75</v>
      </c>
      <c r="B1281" s="599">
        <f>'M.V. TIPO ALOJ.'!C53</f>
        <v>0.25883633719999999</v>
      </c>
      <c r="C1281" s="599">
        <f>'M.V. TIPO ALOJ.'!D53</f>
        <v>0.32505621350000002</v>
      </c>
      <c r="D1281" s="599">
        <f>'M.V. TIPO ALOJ.'!E53</f>
        <v>0.17058635259999999</v>
      </c>
      <c r="E1281" s="599">
        <f>'M.V. TIPO ALOJ.'!F53</f>
        <v>0</v>
      </c>
      <c r="F1281" s="599">
        <f>'M.V. TIPO ALOJ.'!G53</f>
        <v>7.6504252100000003E-2</v>
      </c>
      <c r="G1281" s="599">
        <f>'M.V. TIPO ALOJ.'!H53</f>
        <v>0.14491222600000001</v>
      </c>
      <c r="H1281" s="599">
        <f>'M.V. TIPO ALOJ.'!I53</f>
        <v>0.29203072289999998</v>
      </c>
      <c r="I1281" s="599">
        <f>'M.V. TIPO ALOJ.'!J53</f>
        <v>0.35895245689999999</v>
      </c>
      <c r="J1281" s="599">
        <f>'M.V. TIPO ALOJ.'!K53</f>
        <v>0.2214979708</v>
      </c>
      <c r="K1281" s="599">
        <f>'M.V. TIPO ALOJ.'!L53</f>
        <v>0.17494139419999999</v>
      </c>
      <c r="L1281" s="599">
        <f>'M.V. TIPO ALOJ.'!M53</f>
        <v>0.111286413</v>
      </c>
      <c r="M1281" s="599">
        <f>'M.V. TIPO ALOJ.'!N53</f>
        <v>0.1143940648</v>
      </c>
      <c r="N1281" s="599">
        <f>G1267</f>
        <v>0.22813785580852061</v>
      </c>
    </row>
    <row r="1282" spans="1:14" s="374" customFormat="1" ht="24.95" customHeight="1" x14ac:dyDescent="0.2">
      <c r="A1282" s="600" t="s">
        <v>3</v>
      </c>
      <c r="B1282" s="601">
        <f>B1280/B1277</f>
        <v>1.5847680669982671</v>
      </c>
      <c r="C1282" s="601">
        <f t="shared" ref="C1282:N1282" si="19">C1280/C1277</f>
        <v>1.5366117231413221</v>
      </c>
      <c r="D1282" s="601">
        <f t="shared" si="19"/>
        <v>1.635117994999695</v>
      </c>
      <c r="E1282" s="601">
        <v>0</v>
      </c>
      <c r="F1282" s="601">
        <f t="shared" si="19"/>
        <v>2.8490387347286674</v>
      </c>
      <c r="G1282" s="601">
        <f t="shared" si="19"/>
        <v>1.7715094483972151</v>
      </c>
      <c r="H1282" s="601">
        <f t="shared" si="19"/>
        <v>1.5927901624829413</v>
      </c>
      <c r="I1282" s="601">
        <f t="shared" si="19"/>
        <v>1.6916344484002843</v>
      </c>
      <c r="J1282" s="601">
        <f t="shared" si="19"/>
        <v>1.5328921332564094</v>
      </c>
      <c r="K1282" s="601">
        <f t="shared" si="19"/>
        <v>1.5426159979127354</v>
      </c>
      <c r="L1282" s="601">
        <f t="shared" si="19"/>
        <v>1.7486151375335157</v>
      </c>
      <c r="M1282" s="601">
        <f t="shared" si="19"/>
        <v>1.6564766759582954</v>
      </c>
      <c r="N1282" s="601">
        <f t="shared" si="19"/>
        <v>1.6093622856705998</v>
      </c>
    </row>
    <row r="1283" spans="1:14" ht="24.95" customHeight="1" x14ac:dyDescent="0.2">
      <c r="A1283" s="434"/>
      <c r="B1283" s="434"/>
      <c r="C1283" s="434"/>
      <c r="D1283" s="434"/>
      <c r="E1283" s="434"/>
      <c r="F1283" s="434"/>
      <c r="G1283" s="434"/>
      <c r="H1283" s="434"/>
      <c r="I1283" s="434"/>
      <c r="J1283" s="434"/>
      <c r="K1283" s="434"/>
      <c r="L1283" s="434"/>
      <c r="M1283" s="434"/>
      <c r="N1283" s="434"/>
    </row>
    <row r="1284" spans="1:14" s="382" customFormat="1" ht="24" customHeight="1" x14ac:dyDescent="0.2">
      <c r="A1284" s="434"/>
      <c r="B1284" s="434"/>
      <c r="C1284" s="434"/>
      <c r="D1284" s="434"/>
      <c r="E1284" s="434"/>
      <c r="F1284" s="434"/>
      <c r="G1284" s="434"/>
      <c r="H1284" s="434"/>
      <c r="I1284" s="434"/>
      <c r="J1284" s="434"/>
      <c r="K1284" s="434"/>
      <c r="L1284" s="434"/>
      <c r="M1284" s="434"/>
      <c r="N1284" s="434"/>
    </row>
    <row r="1285" spans="1:14" ht="24" customHeight="1" x14ac:dyDescent="0.2">
      <c r="A1285" s="434"/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412"/>
    </row>
    <row r="1286" spans="1:14" ht="24" customHeight="1" x14ac:dyDescent="0.2">
      <c r="A1286" s="434"/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412"/>
    </row>
    <row r="1287" spans="1:14" ht="24" customHeight="1" x14ac:dyDescent="0.2">
      <c r="A1287" s="434"/>
      <c r="B1287" s="11"/>
      <c r="C1287" s="11"/>
      <c r="D1287" s="11"/>
      <c r="E1287" s="11"/>
      <c r="F1287" s="11"/>
      <c r="G1287" s="11"/>
      <c r="H1287" s="11"/>
      <c r="I1287" s="11"/>
      <c r="J1287" s="11"/>
      <c r="K1287" s="11"/>
      <c r="L1287" s="11"/>
      <c r="M1287" s="11"/>
      <c r="N1287" s="412"/>
    </row>
    <row r="1288" spans="1:14" ht="24" customHeight="1" x14ac:dyDescent="0.2">
      <c r="A1288" s="434"/>
      <c r="B1288" s="11"/>
      <c r="C1288" s="11"/>
      <c r="D1288" s="11"/>
      <c r="E1288" s="11"/>
      <c r="F1288" s="11"/>
      <c r="G1288" s="11"/>
      <c r="H1288" s="11"/>
      <c r="I1288" s="11"/>
      <c r="J1288" s="11"/>
      <c r="K1288" s="11"/>
      <c r="L1288" s="11"/>
      <c r="M1288" s="11"/>
      <c r="N1288" s="412"/>
    </row>
    <row r="1289" spans="1:14" ht="24" customHeight="1" x14ac:dyDescent="0.2">
      <c r="A1289" s="434"/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  <c r="L1289" s="11"/>
      <c r="M1289" s="11"/>
      <c r="N1289" s="412"/>
    </row>
    <row r="1290" spans="1:14" ht="24" customHeight="1" x14ac:dyDescent="0.2">
      <c r="A1290" s="434"/>
      <c r="B1290" s="11"/>
      <c r="C1290" s="11"/>
      <c r="D1290" s="11"/>
      <c r="E1290" s="11"/>
      <c r="F1290" s="11"/>
      <c r="G1290" s="11"/>
      <c r="H1290" s="11"/>
      <c r="I1290" s="11"/>
      <c r="J1290" s="11"/>
      <c r="K1290" s="11"/>
      <c r="L1290" s="11"/>
      <c r="M1290" s="11"/>
      <c r="N1290" s="412"/>
    </row>
    <row r="1291" spans="1:14" ht="24" customHeight="1" x14ac:dyDescent="0.2">
      <c r="A1291" s="434"/>
      <c r="B1291" s="11"/>
      <c r="C1291" s="11"/>
      <c r="D1291" s="11"/>
      <c r="E1291" s="11"/>
      <c r="F1291" s="11"/>
      <c r="G1291" s="11"/>
      <c r="H1291" s="11"/>
      <c r="I1291" s="11"/>
      <c r="J1291" s="11"/>
      <c r="K1291" s="11"/>
      <c r="L1291" s="11"/>
      <c r="M1291" s="11"/>
      <c r="N1291" s="412"/>
    </row>
    <row r="1292" spans="1:14" ht="24" customHeight="1" x14ac:dyDescent="0.2">
      <c r="A1292" s="434"/>
      <c r="B1292" s="11"/>
      <c r="C1292" s="11"/>
      <c r="D1292" s="11"/>
      <c r="E1292" s="11"/>
      <c r="F1292" s="11"/>
      <c r="G1292" s="11"/>
      <c r="H1292" s="11"/>
      <c r="I1292" s="11"/>
      <c r="J1292" s="11"/>
      <c r="K1292" s="11"/>
      <c r="L1292" s="11"/>
      <c r="M1292" s="11"/>
      <c r="N1292" s="412"/>
    </row>
    <row r="1293" spans="1:14" ht="24" customHeight="1" x14ac:dyDescent="0.2">
      <c r="A1293" s="434"/>
      <c r="B1293" s="11"/>
      <c r="C1293" s="11"/>
      <c r="D1293" s="11"/>
      <c r="E1293" s="11"/>
      <c r="F1293" s="11"/>
      <c r="G1293" s="11"/>
      <c r="H1293" s="11"/>
      <c r="I1293" s="11"/>
      <c r="J1293" s="11"/>
      <c r="K1293" s="11"/>
      <c r="L1293" s="11"/>
      <c r="M1293" s="11"/>
      <c r="N1293" s="412"/>
    </row>
    <row r="1294" spans="1:14" ht="24" customHeight="1" x14ac:dyDescent="0.2">
      <c r="A1294" s="434"/>
      <c r="B1294" s="11"/>
      <c r="C1294" s="11"/>
      <c r="D1294" s="11"/>
      <c r="E1294" s="11"/>
      <c r="F1294" s="11"/>
      <c r="G1294" s="11"/>
      <c r="H1294" s="11"/>
      <c r="I1294" s="11"/>
      <c r="J1294" s="11"/>
      <c r="K1294" s="11"/>
      <c r="L1294" s="11"/>
      <c r="M1294" s="11"/>
      <c r="N1294" s="412"/>
    </row>
    <row r="1295" spans="1:14" ht="24" customHeight="1" x14ac:dyDescent="0.2">
      <c r="A1295" s="434"/>
      <c r="B1295" s="11"/>
      <c r="C1295" s="11"/>
      <c r="D1295" s="11"/>
      <c r="E1295" s="11"/>
      <c r="F1295" s="11"/>
      <c r="G1295" s="11"/>
      <c r="H1295" s="11"/>
      <c r="I1295" s="11"/>
      <c r="J1295" s="11"/>
      <c r="K1295" s="11"/>
      <c r="L1295" s="11"/>
      <c r="M1295" s="11"/>
      <c r="N1295" s="412"/>
    </row>
    <row r="1296" spans="1:14" ht="20.100000000000001" customHeight="1" x14ac:dyDescent="0.2">
      <c r="A1296" s="434"/>
      <c r="B1296" s="11"/>
      <c r="C1296" s="11"/>
      <c r="D1296" s="11"/>
      <c r="E1296" s="11"/>
      <c r="F1296" s="11"/>
      <c r="G1296" s="11"/>
      <c r="H1296" s="11"/>
      <c r="I1296" s="11"/>
      <c r="J1296" s="11"/>
      <c r="K1296" s="11"/>
      <c r="L1296" s="11"/>
      <c r="M1296" s="11"/>
      <c r="N1296" s="412"/>
    </row>
    <row r="1297" spans="1:15" ht="24.95" customHeight="1" x14ac:dyDescent="0.25">
      <c r="A1297" s="435"/>
      <c r="B1297" s="752" t="s">
        <v>70</v>
      </c>
      <c r="C1297" s="752"/>
      <c r="D1297" s="752"/>
      <c r="E1297" s="752"/>
      <c r="F1297" s="752"/>
      <c r="G1297" s="752"/>
      <c r="H1297" s="752"/>
      <c r="I1297" s="752"/>
      <c r="J1297" s="752"/>
      <c r="K1297" s="752"/>
      <c r="L1297" s="11"/>
      <c r="M1297" s="11"/>
      <c r="N1297" s="11"/>
    </row>
    <row r="1298" spans="1:15" s="374" customFormat="1" ht="24.95" customHeight="1" x14ac:dyDescent="0.2">
      <c r="B1298" s="572" t="s">
        <v>5</v>
      </c>
      <c r="C1298" s="572" t="s">
        <v>6</v>
      </c>
      <c r="D1298" s="572" t="s">
        <v>71</v>
      </c>
      <c r="E1298" s="572" t="s">
        <v>7</v>
      </c>
      <c r="F1298" s="572" t="s">
        <v>8</v>
      </c>
      <c r="G1298" s="572" t="s">
        <v>9</v>
      </c>
      <c r="H1298" s="572" t="s">
        <v>10</v>
      </c>
      <c r="I1298" s="572" t="s">
        <v>11</v>
      </c>
      <c r="J1298" s="572" t="s">
        <v>12</v>
      </c>
      <c r="K1298" s="572" t="s">
        <v>13</v>
      </c>
      <c r="L1298" s="11"/>
      <c r="M1298" s="11"/>
      <c r="N1298" s="11"/>
    </row>
    <row r="1299" spans="1:15" s="374" customFormat="1" ht="24.95" customHeight="1" x14ac:dyDescent="0.2">
      <c r="A1299" s="602" t="s">
        <v>29</v>
      </c>
      <c r="B1299" s="594">
        <f>'M.V. TIPO ALOJ.'!C89</f>
        <v>197703</v>
      </c>
      <c r="C1299" s="594">
        <f>'M.V. TIPO ALOJ.'!D89</f>
        <v>209399</v>
      </c>
      <c r="D1299" s="594">
        <f>'M.V. TIPO ALOJ.'!E89</f>
        <v>328749</v>
      </c>
      <c r="E1299" s="594">
        <f>'M.V. TIPO ALOJ.'!F89</f>
        <v>94842</v>
      </c>
      <c r="F1299" s="594">
        <f>'M.V. TIPO ALOJ.'!G89</f>
        <v>288313</v>
      </c>
      <c r="G1299" s="594">
        <f>'M.V. TIPO ALOJ.'!H89</f>
        <v>198375</v>
      </c>
      <c r="H1299" s="594">
        <f>'M.V. TIPO ALOJ.'!I89</f>
        <v>119452</v>
      </c>
      <c r="I1299" s="594">
        <f>'M.V. TIPO ALOJ.'!J89</f>
        <v>253868</v>
      </c>
      <c r="J1299" s="594">
        <f>'M.V. TIPO ALOJ.'!K89</f>
        <v>102588</v>
      </c>
      <c r="K1299" s="595">
        <f t="shared" ref="K1299:K1304" si="20">SUM(B1299:J1299)</f>
        <v>1793289</v>
      </c>
      <c r="L1299" s="11"/>
      <c r="M1299" s="11"/>
      <c r="N1299" s="11"/>
    </row>
    <row r="1300" spans="1:15" s="374" customFormat="1" ht="24.95" customHeight="1" x14ac:dyDescent="0.2">
      <c r="A1300" s="596" t="s">
        <v>30</v>
      </c>
      <c r="B1300" s="597">
        <f>'M.V. TIPO ALOJ.'!C90</f>
        <v>13194</v>
      </c>
      <c r="C1300" s="597">
        <f>'M.V. TIPO ALOJ.'!D90</f>
        <v>77845</v>
      </c>
      <c r="D1300" s="597">
        <f>'M.V. TIPO ALOJ.'!E90</f>
        <v>31368</v>
      </c>
      <c r="E1300" s="597">
        <f>'M.V. TIPO ALOJ.'!F90</f>
        <v>18688</v>
      </c>
      <c r="F1300" s="597">
        <f>'M.V. TIPO ALOJ.'!G90</f>
        <v>82929</v>
      </c>
      <c r="G1300" s="597">
        <f>'M.V. TIPO ALOJ.'!H90</f>
        <v>18280</v>
      </c>
      <c r="H1300" s="597">
        <f>'M.V. TIPO ALOJ.'!I90</f>
        <v>7715</v>
      </c>
      <c r="I1300" s="597">
        <f>'M.V. TIPO ALOJ.'!J90</f>
        <v>40301</v>
      </c>
      <c r="J1300" s="597">
        <f>'M.V. TIPO ALOJ.'!K90</f>
        <v>9256</v>
      </c>
      <c r="K1300" s="598">
        <f t="shared" si="20"/>
        <v>299576</v>
      </c>
      <c r="L1300" s="11"/>
      <c r="M1300" s="11"/>
      <c r="N1300" s="11"/>
      <c r="O1300" s="592"/>
    </row>
    <row r="1301" spans="1:15" s="374" customFormat="1" ht="24.95" customHeight="1" x14ac:dyDescent="0.2">
      <c r="A1301" s="600" t="s">
        <v>0</v>
      </c>
      <c r="B1301" s="574">
        <f>SUM(B1299:B1300)</f>
        <v>210897</v>
      </c>
      <c r="C1301" s="574">
        <f t="shared" ref="C1301:J1301" si="21">SUM(C1299:C1300)</f>
        <v>287244</v>
      </c>
      <c r="D1301" s="574">
        <f t="shared" si="21"/>
        <v>360117</v>
      </c>
      <c r="E1301" s="574">
        <f t="shared" si="21"/>
        <v>113530</v>
      </c>
      <c r="F1301" s="574">
        <f t="shared" si="21"/>
        <v>371242</v>
      </c>
      <c r="G1301" s="574">
        <f t="shared" si="21"/>
        <v>216655</v>
      </c>
      <c r="H1301" s="574">
        <f t="shared" si="21"/>
        <v>127167</v>
      </c>
      <c r="I1301" s="574">
        <f t="shared" si="21"/>
        <v>294169</v>
      </c>
      <c r="J1301" s="574">
        <f t="shared" si="21"/>
        <v>111844</v>
      </c>
      <c r="K1301" s="574">
        <f t="shared" si="20"/>
        <v>2092865</v>
      </c>
      <c r="L1301" s="11"/>
      <c r="M1301" s="11"/>
      <c r="N1301" s="11"/>
      <c r="O1301" s="592"/>
    </row>
    <row r="1302" spans="1:15" s="374" customFormat="1" ht="24.95" customHeight="1" x14ac:dyDescent="0.2">
      <c r="A1302" s="593" t="s">
        <v>37</v>
      </c>
      <c r="B1302" s="594">
        <f>'M.V. TIPO ALOJ.'!C92</f>
        <v>309447</v>
      </c>
      <c r="C1302" s="594">
        <f>'M.V. TIPO ALOJ.'!D92</f>
        <v>328724</v>
      </c>
      <c r="D1302" s="594">
        <f>'M.V. TIPO ALOJ.'!E92</f>
        <v>564170</v>
      </c>
      <c r="E1302" s="594">
        <f>'M.V. TIPO ALOJ.'!F92</f>
        <v>173573</v>
      </c>
      <c r="F1302" s="594">
        <f>'M.V. TIPO ALOJ.'!G92</f>
        <v>449323</v>
      </c>
      <c r="G1302" s="594">
        <f>'M.V. TIPO ALOJ.'!H92</f>
        <v>286343</v>
      </c>
      <c r="H1302" s="594">
        <f>'M.V. TIPO ALOJ.'!I92</f>
        <v>190863</v>
      </c>
      <c r="I1302" s="594">
        <f>'M.V. TIPO ALOJ.'!J92</f>
        <v>424344</v>
      </c>
      <c r="J1302" s="594">
        <f>'M.V. TIPO ALOJ.'!K92</f>
        <v>176428</v>
      </c>
      <c r="K1302" s="595">
        <f t="shared" si="20"/>
        <v>2903215</v>
      </c>
      <c r="L1302" s="11"/>
      <c r="M1302" s="11"/>
      <c r="N1302" s="11"/>
    </row>
    <row r="1303" spans="1:15" s="374" customFormat="1" ht="24.95" customHeight="1" x14ac:dyDescent="0.2">
      <c r="A1303" s="596" t="s">
        <v>38</v>
      </c>
      <c r="B1303" s="597">
        <f>'M.V. TIPO ALOJ.'!C93</f>
        <v>26169</v>
      </c>
      <c r="C1303" s="597">
        <f>'M.V. TIPO ALOJ.'!D93</f>
        <v>107484</v>
      </c>
      <c r="D1303" s="597">
        <f>'M.V. TIPO ALOJ.'!E93</f>
        <v>52253</v>
      </c>
      <c r="E1303" s="597">
        <f>'M.V. TIPO ALOJ.'!F93</f>
        <v>26825</v>
      </c>
      <c r="F1303" s="597">
        <f>'M.V. TIPO ALOJ.'!G93</f>
        <v>126068</v>
      </c>
      <c r="G1303" s="597">
        <f>'M.V. TIPO ALOJ.'!H93</f>
        <v>24506</v>
      </c>
      <c r="H1303" s="597">
        <f>'M.V. TIPO ALOJ.'!I93</f>
        <v>12852</v>
      </c>
      <c r="I1303" s="597">
        <f>'M.V. TIPO ALOJ.'!J93</f>
        <v>74205</v>
      </c>
      <c r="J1303" s="597">
        <f>'M.V. TIPO ALOJ.'!K93</f>
        <v>14601</v>
      </c>
      <c r="K1303" s="598">
        <f t="shared" si="20"/>
        <v>464963</v>
      </c>
      <c r="L1303" s="11"/>
      <c r="M1303" s="11"/>
      <c r="N1303" s="11"/>
    </row>
    <row r="1304" spans="1:15" s="374" customFormat="1" ht="24.95" customHeight="1" x14ac:dyDescent="0.2">
      <c r="A1304" s="600" t="s">
        <v>69</v>
      </c>
      <c r="B1304" s="574">
        <f>SUM(B1302:B1303)</f>
        <v>335616</v>
      </c>
      <c r="C1304" s="574">
        <f t="shared" ref="C1304:J1304" si="22">SUM(C1302:C1303)</f>
        <v>436208</v>
      </c>
      <c r="D1304" s="574">
        <f t="shared" si="22"/>
        <v>616423</v>
      </c>
      <c r="E1304" s="574">
        <f t="shared" si="22"/>
        <v>200398</v>
      </c>
      <c r="F1304" s="574">
        <f t="shared" si="22"/>
        <v>575391</v>
      </c>
      <c r="G1304" s="574">
        <f t="shared" si="22"/>
        <v>310849</v>
      </c>
      <c r="H1304" s="574">
        <f t="shared" si="22"/>
        <v>203715</v>
      </c>
      <c r="I1304" s="574">
        <f t="shared" si="22"/>
        <v>498549</v>
      </c>
      <c r="J1304" s="574">
        <f t="shared" si="22"/>
        <v>191029</v>
      </c>
      <c r="K1304" s="574">
        <f t="shared" si="20"/>
        <v>3368178</v>
      </c>
      <c r="L1304" s="11"/>
      <c r="M1304" s="11"/>
      <c r="N1304" s="11"/>
      <c r="O1304" s="592"/>
    </row>
    <row r="1305" spans="1:15" s="374" customFormat="1" ht="24.95" customHeight="1" x14ac:dyDescent="0.2">
      <c r="A1305" s="573" t="s">
        <v>75</v>
      </c>
      <c r="B1305" s="599">
        <f>'M.V. TIPO ALOJ.'!C94</f>
        <v>0.25752283533734394</v>
      </c>
      <c r="C1305" s="599">
        <f>'M.V. TIPO ALOJ.'!D94</f>
        <v>0.17083780915853533</v>
      </c>
      <c r="D1305" s="599">
        <f>'M.V. TIPO ALOJ.'!E94</f>
        <v>0.2372922100442636</v>
      </c>
      <c r="E1305" s="599">
        <f>'M.V. TIPO ALOJ.'!F94</f>
        <v>0.25236477712367622</v>
      </c>
      <c r="F1305" s="599">
        <f>'M.V. TIPO ALOJ.'!G94</f>
        <v>0.25744830336205926</v>
      </c>
      <c r="G1305" s="599">
        <f>'M.V. TIPO ALOJ.'!H94</f>
        <v>0.21025776112590039</v>
      </c>
      <c r="H1305" s="599">
        <f>'M.V. TIPO ALOJ.'!I94</f>
        <v>0.21860140930286942</v>
      </c>
      <c r="I1305" s="599">
        <f>'M.V. TIPO ALOJ.'!J94</f>
        <v>0.23500890594985502</v>
      </c>
      <c r="J1305" s="599">
        <f>'M.V. TIPO ALOJ.'!K94</f>
        <v>0.25515781235385515</v>
      </c>
      <c r="K1305" s="599">
        <f>N1281</f>
        <v>0.22813785580852061</v>
      </c>
      <c r="L1305" s="11"/>
      <c r="M1305" s="11"/>
      <c r="N1305" s="11"/>
    </row>
    <row r="1306" spans="1:15" s="374" customFormat="1" ht="24.95" customHeight="1" x14ac:dyDescent="0.2">
      <c r="A1306" s="600" t="s">
        <v>3</v>
      </c>
      <c r="B1306" s="601">
        <f>B1304/B1301</f>
        <v>1.5913739882501885</v>
      </c>
      <c r="C1306" s="601">
        <f t="shared" ref="C1306:K1306" si="23">C1304/C1301</f>
        <v>1.5185974293631894</v>
      </c>
      <c r="D1306" s="601">
        <f t="shared" si="23"/>
        <v>1.7117297989264599</v>
      </c>
      <c r="E1306" s="601">
        <f t="shared" si="23"/>
        <v>1.7651545846912711</v>
      </c>
      <c r="F1306" s="601">
        <f t="shared" si="23"/>
        <v>1.5499081461688062</v>
      </c>
      <c r="G1306" s="601">
        <f t="shared" si="23"/>
        <v>1.4347649488818628</v>
      </c>
      <c r="H1306" s="601">
        <f t="shared" si="23"/>
        <v>1.6019486187454293</v>
      </c>
      <c r="I1306" s="601">
        <f t="shared" si="23"/>
        <v>1.6947706930369957</v>
      </c>
      <c r="J1306" s="601">
        <f t="shared" si="23"/>
        <v>1.7079950645542006</v>
      </c>
      <c r="K1306" s="601">
        <f t="shared" si="23"/>
        <v>1.6093622856705998</v>
      </c>
      <c r="L1306" s="11"/>
      <c r="M1306" s="11"/>
      <c r="N1306" s="11"/>
    </row>
    <row r="1307" spans="1:15" ht="24.95" customHeight="1" x14ac:dyDescent="0.2">
      <c r="A1307" s="440"/>
      <c r="B1307" s="441"/>
      <c r="C1307" s="441"/>
      <c r="D1307" s="441"/>
      <c r="E1307" s="441"/>
      <c r="F1307" s="441"/>
      <c r="G1307" s="441"/>
      <c r="H1307" s="441"/>
      <c r="I1307" s="441"/>
      <c r="J1307" s="441"/>
      <c r="K1307" s="442"/>
      <c r="L1307" s="11"/>
      <c r="M1307" s="11"/>
      <c r="N1307" s="424"/>
    </row>
    <row r="1308" spans="1:15" ht="24.95" customHeight="1" x14ac:dyDescent="0.2">
      <c r="A1308" s="440"/>
      <c r="B1308" s="441"/>
      <c r="C1308" s="441"/>
      <c r="D1308" s="441"/>
      <c r="E1308" s="441"/>
      <c r="F1308" s="441"/>
      <c r="G1308" s="441"/>
      <c r="H1308" s="441"/>
      <c r="I1308" s="441"/>
      <c r="J1308" s="441"/>
      <c r="K1308" s="442"/>
      <c r="L1308" s="11"/>
      <c r="M1308" s="11"/>
      <c r="N1308" s="424"/>
    </row>
    <row r="1309" spans="1:15" s="382" customFormat="1" ht="24.95" customHeight="1" x14ac:dyDescent="0.2">
      <c r="A1309" s="434"/>
      <c r="B1309" s="443"/>
      <c r="C1309" s="443"/>
      <c r="D1309" s="443"/>
      <c r="E1309" s="443"/>
      <c r="F1309" s="443"/>
      <c r="G1309" s="443"/>
      <c r="H1309" s="443"/>
      <c r="I1309" s="443"/>
      <c r="J1309" s="443"/>
      <c r="K1309" s="444"/>
      <c r="L1309" s="11"/>
      <c r="M1309" s="11"/>
      <c r="N1309" s="424"/>
    </row>
    <row r="1310" spans="1:15" ht="24.95" customHeight="1" x14ac:dyDescent="0.2">
      <c r="A1310" s="434"/>
      <c r="B1310" s="445"/>
      <c r="C1310" s="445"/>
      <c r="D1310" s="445"/>
      <c r="E1310" s="445"/>
      <c r="F1310" s="445"/>
      <c r="G1310" s="445"/>
      <c r="H1310" s="445"/>
      <c r="I1310" s="445"/>
      <c r="J1310" s="445"/>
      <c r="K1310" s="444"/>
      <c r="L1310" s="11"/>
      <c r="M1310" s="11"/>
      <c r="N1310" s="424"/>
    </row>
    <row r="1311" spans="1:15" ht="24.95" customHeight="1" x14ac:dyDescent="0.2">
      <c r="A1311" s="434"/>
      <c r="B1311" s="445"/>
      <c r="C1311" s="445"/>
      <c r="D1311" s="445"/>
      <c r="E1311" s="445"/>
      <c r="F1311" s="445"/>
      <c r="G1311" s="445"/>
      <c r="H1311" s="445"/>
      <c r="I1311" s="445"/>
      <c r="J1311" s="445"/>
      <c r="K1311" s="444"/>
      <c r="L1311" s="11"/>
      <c r="M1311" s="11"/>
      <c r="N1311" s="424"/>
    </row>
    <row r="1312" spans="1:15" ht="24.95" customHeight="1" x14ac:dyDescent="0.2">
      <c r="A1312" s="434"/>
      <c r="B1312" s="445"/>
      <c r="C1312" s="445"/>
      <c r="D1312" s="445"/>
      <c r="E1312" s="445"/>
      <c r="F1312" s="445"/>
      <c r="G1312" s="445"/>
      <c r="H1312" s="445"/>
      <c r="I1312" s="445"/>
      <c r="J1312" s="445"/>
      <c r="K1312" s="444"/>
      <c r="L1312" s="11"/>
      <c r="M1312" s="11"/>
      <c r="N1312" s="424"/>
    </row>
    <row r="1313" spans="1:14" ht="24.95" customHeight="1" x14ac:dyDescent="0.2">
      <c r="A1313" s="434"/>
      <c r="B1313" s="445"/>
      <c r="C1313" s="445"/>
      <c r="D1313" s="445"/>
      <c r="E1313" s="445"/>
      <c r="F1313" s="445"/>
      <c r="G1313" s="445"/>
      <c r="H1313" s="445"/>
      <c r="I1313" s="445"/>
      <c r="J1313" s="445"/>
      <c r="K1313" s="444"/>
      <c r="L1313" s="11"/>
      <c r="M1313" s="11"/>
      <c r="N1313" s="424"/>
    </row>
    <row r="1314" spans="1:14" ht="24.95" customHeight="1" x14ac:dyDescent="0.2">
      <c r="A1314" s="434"/>
      <c r="B1314" s="445"/>
      <c r="C1314" s="445"/>
      <c r="D1314" s="445"/>
      <c r="E1314" s="445"/>
      <c r="F1314" s="445"/>
      <c r="G1314" s="445"/>
      <c r="H1314" s="445"/>
      <c r="I1314" s="445"/>
      <c r="J1314" s="445"/>
      <c r="K1314" s="444"/>
      <c r="L1314" s="11"/>
      <c r="M1314" s="11"/>
      <c r="N1314" s="424"/>
    </row>
    <row r="1315" spans="1:14" ht="24.95" customHeight="1" x14ac:dyDescent="0.2">
      <c r="A1315" s="434"/>
      <c r="B1315" s="445"/>
      <c r="C1315" s="445"/>
      <c r="D1315" s="445"/>
      <c r="E1315" s="445"/>
      <c r="F1315" s="445"/>
      <c r="G1315" s="445"/>
      <c r="H1315" s="445"/>
      <c r="I1315" s="445"/>
      <c r="J1315" s="445"/>
      <c r="K1315" s="444"/>
      <c r="L1315" s="11"/>
      <c r="M1315" s="11"/>
      <c r="N1315" s="424"/>
    </row>
    <row r="1316" spans="1:14" ht="24.95" customHeight="1" x14ac:dyDescent="0.2">
      <c r="A1316" s="434"/>
      <c r="B1316" s="445"/>
      <c r="C1316" s="445"/>
      <c r="D1316" s="445"/>
      <c r="E1316" s="445"/>
      <c r="F1316" s="445"/>
      <c r="G1316" s="445"/>
      <c r="H1316" s="445"/>
      <c r="I1316" s="445"/>
      <c r="J1316" s="445"/>
      <c r="K1316" s="444"/>
      <c r="L1316" s="11"/>
      <c r="M1316" s="11"/>
      <c r="N1316" s="424"/>
    </row>
    <row r="1317" spans="1:14" ht="24.95" customHeight="1" x14ac:dyDescent="0.2">
      <c r="A1317" s="434"/>
      <c r="B1317" s="445"/>
      <c r="C1317" s="445"/>
      <c r="D1317" s="445"/>
      <c r="E1317" s="445"/>
      <c r="F1317" s="445"/>
      <c r="G1317" s="445"/>
      <c r="H1317" s="445"/>
      <c r="I1317" s="445"/>
      <c r="J1317" s="445"/>
      <c r="K1317" s="444"/>
      <c r="L1317" s="11"/>
      <c r="M1317" s="11"/>
      <c r="N1317" s="424"/>
    </row>
    <row r="1318" spans="1:14" ht="24.95" customHeight="1" x14ac:dyDescent="0.2">
      <c r="A1318" s="434"/>
      <c r="B1318" s="445"/>
      <c r="C1318" s="445"/>
      <c r="D1318" s="445"/>
      <c r="E1318" s="445"/>
      <c r="F1318" s="445"/>
      <c r="G1318" s="445"/>
      <c r="H1318" s="445"/>
      <c r="I1318" s="445"/>
      <c r="J1318" s="445"/>
      <c r="K1318" s="444"/>
      <c r="L1318" s="11"/>
      <c r="M1318" s="11"/>
      <c r="N1318" s="424"/>
    </row>
    <row r="1319" spans="1:14" ht="19.5" customHeight="1" x14ac:dyDescent="0.2">
      <c r="A1319" s="434"/>
      <c r="B1319" s="445"/>
      <c r="C1319" s="445"/>
      <c r="D1319" s="445"/>
      <c r="E1319" s="445"/>
      <c r="F1319" s="445"/>
      <c r="G1319" s="445"/>
      <c r="H1319" s="445"/>
      <c r="I1319" s="445"/>
      <c r="J1319" s="445"/>
      <c r="K1319" s="444"/>
      <c r="L1319" s="11"/>
      <c r="M1319" s="11"/>
      <c r="N1319" s="424"/>
    </row>
    <row r="1320" spans="1:14" ht="19.5" customHeight="1" x14ac:dyDescent="0.2">
      <c r="A1320" s="434"/>
      <c r="B1320" s="445"/>
      <c r="C1320" s="445"/>
      <c r="D1320" s="445"/>
      <c r="E1320" s="445"/>
      <c r="F1320" s="445"/>
      <c r="G1320" s="445"/>
      <c r="H1320" s="445"/>
      <c r="I1320" s="445"/>
      <c r="J1320" s="445"/>
      <c r="K1320" s="444"/>
      <c r="L1320" s="11"/>
      <c r="M1320" s="11"/>
      <c r="N1320" s="424"/>
    </row>
    <row r="1321" spans="1:14" ht="19.5" customHeight="1" x14ac:dyDescent="0.2">
      <c r="A1321" s="434"/>
      <c r="B1321" s="445"/>
      <c r="C1321" s="445"/>
      <c r="D1321" s="445"/>
      <c r="E1321" s="445"/>
      <c r="F1321" s="445"/>
      <c r="G1321" s="445"/>
      <c r="H1321" s="445"/>
      <c r="I1321" s="445"/>
      <c r="J1321" s="445"/>
      <c r="K1321" s="444"/>
      <c r="L1321" s="11"/>
      <c r="M1321" s="11"/>
      <c r="N1321" s="424"/>
    </row>
    <row r="1322" spans="1:14" ht="19.5" customHeight="1" x14ac:dyDescent="0.2">
      <c r="A1322" s="434"/>
      <c r="B1322" s="445"/>
      <c r="C1322" s="445"/>
      <c r="D1322" s="445"/>
      <c r="E1322" s="445"/>
      <c r="F1322" s="445"/>
      <c r="G1322" s="445"/>
      <c r="H1322" s="445"/>
      <c r="I1322" s="445"/>
      <c r="J1322" s="445"/>
      <c r="K1322" s="444"/>
      <c r="L1322" s="11"/>
      <c r="M1322" s="11"/>
      <c r="N1322" s="424"/>
    </row>
    <row r="1323" spans="1:14" ht="19.5" customHeight="1" x14ac:dyDescent="0.2">
      <c r="A1323" s="434"/>
      <c r="B1323" s="445"/>
      <c r="C1323" s="445"/>
      <c r="D1323" s="445"/>
      <c r="E1323" s="445"/>
      <c r="F1323" s="445"/>
      <c r="G1323" s="445"/>
      <c r="H1323" s="445"/>
      <c r="I1323" s="445"/>
      <c r="J1323" s="445"/>
      <c r="K1323" s="444"/>
      <c r="L1323" s="11"/>
      <c r="M1323" s="11"/>
      <c r="N1323" s="424"/>
    </row>
    <row r="1324" spans="1:14" ht="19.5" customHeight="1" x14ac:dyDescent="0.2">
      <c r="A1324" s="434"/>
      <c r="B1324" s="445"/>
      <c r="C1324" s="445"/>
      <c r="D1324" s="445"/>
      <c r="E1324" s="445"/>
      <c r="F1324" s="445"/>
      <c r="G1324" s="445"/>
      <c r="H1324" s="445"/>
      <c r="I1324" s="445"/>
      <c r="J1324" s="445"/>
      <c r="K1324" s="444"/>
      <c r="L1324" s="11"/>
      <c r="M1324" s="11"/>
      <c r="N1324" s="424"/>
    </row>
    <row r="1325" spans="1:14" ht="19.5" customHeight="1" x14ac:dyDescent="0.2">
      <c r="A1325" s="434"/>
      <c r="B1325" s="445"/>
      <c r="C1325" s="445"/>
      <c r="D1325" s="445"/>
      <c r="E1325" s="445"/>
      <c r="F1325" s="445"/>
      <c r="G1325" s="445"/>
      <c r="H1325" s="445"/>
      <c r="I1325" s="445"/>
      <c r="J1325" s="445"/>
      <c r="K1325" s="444"/>
      <c r="L1325" s="11"/>
      <c r="M1325" s="11"/>
      <c r="N1325" s="4">
        <v>13</v>
      </c>
    </row>
    <row r="1326" spans="1:14" ht="30" customHeight="1" x14ac:dyDescent="0.4">
      <c r="A1326" s="744" t="s">
        <v>215</v>
      </c>
      <c r="B1326" s="744"/>
      <c r="C1326" s="744"/>
      <c r="D1326" s="744"/>
      <c r="E1326" s="744"/>
      <c r="F1326" s="744"/>
      <c r="G1326" s="744"/>
      <c r="H1326" s="744"/>
      <c r="I1326" s="744"/>
      <c r="J1326" s="744"/>
      <c r="K1326" s="744"/>
      <c r="L1326" s="744"/>
      <c r="M1326" s="744"/>
      <c r="N1326" s="744"/>
    </row>
    <row r="1327" spans="1:14" ht="24.95" customHeight="1" x14ac:dyDescent="0.35">
      <c r="A1327" s="399"/>
      <c r="B1327" s="400"/>
      <c r="C1327" s="400"/>
      <c r="D1327" s="400"/>
      <c r="E1327" s="400"/>
      <c r="F1327" s="400"/>
      <c r="G1327" s="400"/>
      <c r="H1327" s="400"/>
      <c r="I1327" s="400"/>
      <c r="J1327" s="400"/>
      <c r="K1327" s="400"/>
      <c r="L1327" s="400"/>
      <c r="M1327" s="400"/>
      <c r="N1327" s="400"/>
    </row>
    <row r="1328" spans="1:14" ht="24.95" customHeight="1" x14ac:dyDescent="0.2">
      <c r="A1328" s="549" t="s">
        <v>29</v>
      </c>
      <c r="B1328" s="549"/>
      <c r="C1328" s="605">
        <f>'M.V. TIPO ALOJ.'!C103</f>
        <v>49290</v>
      </c>
      <c r="D1328" s="446"/>
    </row>
    <row r="1329" spans="1:15" ht="24.95" customHeight="1" x14ac:dyDescent="0.2">
      <c r="A1329" s="551" t="s">
        <v>30</v>
      </c>
      <c r="B1329" s="551"/>
      <c r="C1329" s="597">
        <f>'M.V. TIPO ALOJ.'!C104</f>
        <v>8733</v>
      </c>
      <c r="D1329" s="446"/>
    </row>
    <row r="1330" spans="1:15" ht="24.95" customHeight="1" x14ac:dyDescent="0.25">
      <c r="A1330" s="573" t="s">
        <v>0</v>
      </c>
      <c r="B1330" s="591"/>
      <c r="C1330" s="574">
        <f>SUM(C1328:C1329)</f>
        <v>58023</v>
      </c>
      <c r="D1330" s="447"/>
    </row>
    <row r="1331" spans="1:15" ht="24.95" customHeight="1" x14ac:dyDescent="0.2">
      <c r="A1331" s="551" t="s">
        <v>34</v>
      </c>
      <c r="B1331" s="551"/>
      <c r="C1331" s="605">
        <f>'M.V. TIPO ALOJ.'!C106</f>
        <v>107560</v>
      </c>
      <c r="D1331" s="446"/>
    </row>
    <row r="1332" spans="1:15" ht="24.95" customHeight="1" x14ac:dyDescent="0.2">
      <c r="A1332" s="551" t="s">
        <v>35</v>
      </c>
      <c r="B1332" s="551"/>
      <c r="C1332" s="597">
        <f>'M.V. TIPO ALOJ.'!C107</f>
        <v>21384</v>
      </c>
      <c r="D1332" s="446"/>
    </row>
    <row r="1333" spans="1:15" ht="24.95" customHeight="1" x14ac:dyDescent="0.25">
      <c r="A1333" s="573" t="s">
        <v>1</v>
      </c>
      <c r="B1333" s="591"/>
      <c r="C1333" s="574">
        <f>SUM(C1331:C1332)</f>
        <v>128944</v>
      </c>
      <c r="D1333" s="447"/>
    </row>
    <row r="1334" spans="1:15" ht="24.95" customHeight="1" x14ac:dyDescent="0.25">
      <c r="A1334" s="573" t="s">
        <v>2</v>
      </c>
      <c r="B1334" s="591"/>
      <c r="C1334" s="599">
        <f>'M.V. TIPO ALOJ.'!C108</f>
        <v>0.15006322131426406</v>
      </c>
      <c r="D1334" s="448"/>
    </row>
    <row r="1335" spans="1:15" ht="24.95" customHeight="1" x14ac:dyDescent="0.25">
      <c r="A1335" s="573" t="s">
        <v>3</v>
      </c>
      <c r="B1335" s="591"/>
      <c r="C1335" s="601">
        <f>C1333/C1330</f>
        <v>2.2222911604019098</v>
      </c>
      <c r="D1335" s="449"/>
    </row>
    <row r="1336" spans="1:15" ht="24.95" customHeight="1" x14ac:dyDescent="0.2">
      <c r="A1336" s="549" t="s">
        <v>126</v>
      </c>
      <c r="B1336" s="549"/>
      <c r="C1336" s="603">
        <f>C1331/C1328</f>
        <v>2.1821870561980119</v>
      </c>
      <c r="D1336" s="451"/>
    </row>
    <row r="1337" spans="1:15" ht="24.95" customHeight="1" x14ac:dyDescent="0.2">
      <c r="A1337" s="559" t="s">
        <v>127</v>
      </c>
      <c r="B1337" s="559"/>
      <c r="C1337" s="604">
        <f>C1332/C1329</f>
        <v>2.4486430779800754</v>
      </c>
      <c r="D1337" s="451"/>
    </row>
    <row r="1338" spans="1:15" ht="24.95" customHeight="1" x14ac:dyDescent="0.2">
      <c r="A1338" s="589"/>
      <c r="B1338" s="589"/>
      <c r="C1338" s="450"/>
      <c r="D1338" s="451"/>
    </row>
    <row r="1339" spans="1:15" ht="24.95" customHeight="1" x14ac:dyDescent="0.2">
      <c r="A1339" s="405"/>
      <c r="B1339" s="405"/>
      <c r="C1339" s="450"/>
      <c r="D1339" s="451"/>
    </row>
    <row r="1340" spans="1:15" ht="24.95" customHeight="1" x14ac:dyDescent="0.2">
      <c r="A1340" s="382"/>
      <c r="B1340" s="752" t="s">
        <v>68</v>
      </c>
      <c r="C1340" s="752"/>
      <c r="D1340" s="752"/>
      <c r="E1340" s="752"/>
      <c r="F1340" s="752"/>
      <c r="G1340" s="752"/>
      <c r="H1340" s="752"/>
      <c r="I1340" s="752"/>
      <c r="J1340" s="752"/>
      <c r="K1340" s="752"/>
      <c r="L1340" s="752"/>
      <c r="M1340" s="752"/>
      <c r="N1340" s="752"/>
    </row>
    <row r="1341" spans="1:15" s="374" customFormat="1" ht="24.95" customHeight="1" x14ac:dyDescent="0.2">
      <c r="B1341" s="572" t="s">
        <v>46</v>
      </c>
      <c r="C1341" s="572" t="s">
        <v>47</v>
      </c>
      <c r="D1341" s="572" t="s">
        <v>48</v>
      </c>
      <c r="E1341" s="572" t="s">
        <v>49</v>
      </c>
      <c r="F1341" s="572" t="s">
        <v>50</v>
      </c>
      <c r="G1341" s="572" t="s">
        <v>51</v>
      </c>
      <c r="H1341" s="572" t="s">
        <v>52</v>
      </c>
      <c r="I1341" s="572" t="s">
        <v>62</v>
      </c>
      <c r="J1341" s="572" t="s">
        <v>63</v>
      </c>
      <c r="K1341" s="572" t="s">
        <v>55</v>
      </c>
      <c r="L1341" s="572" t="s">
        <v>64</v>
      </c>
      <c r="M1341" s="572" t="s">
        <v>57</v>
      </c>
      <c r="N1341" s="572" t="s">
        <v>13</v>
      </c>
    </row>
    <row r="1342" spans="1:15" s="374" customFormat="1" ht="24.95" customHeight="1" x14ac:dyDescent="0.2">
      <c r="A1342" s="602" t="s">
        <v>29</v>
      </c>
      <c r="B1342" s="594">
        <f>'M.V. TIPO ALOJ.'!C137</f>
        <v>6796</v>
      </c>
      <c r="C1342" s="594">
        <f>'M.V. TIPO ALOJ.'!D137</f>
        <v>8395</v>
      </c>
      <c r="D1342" s="594">
        <f>'M.V. TIPO ALOJ.'!E137</f>
        <v>6535</v>
      </c>
      <c r="E1342" s="594">
        <f>'M.V. TIPO ALOJ.'!F137</f>
        <v>0</v>
      </c>
      <c r="F1342" s="594">
        <f>'M.V. TIPO ALOJ.'!G137</f>
        <v>166</v>
      </c>
      <c r="G1342" s="594">
        <f>'M.V. TIPO ALOJ.'!H137</f>
        <v>1651</v>
      </c>
      <c r="H1342" s="594">
        <f>'M.V. TIPO ALOJ.'!I137</f>
        <v>6484</v>
      </c>
      <c r="I1342" s="594">
        <f>'M.V. TIPO ALOJ.'!J137</f>
        <v>7590</v>
      </c>
      <c r="J1342" s="594">
        <f>'M.V. TIPO ALOJ.'!K137</f>
        <v>6031</v>
      </c>
      <c r="K1342" s="594">
        <f>'M.V. TIPO ALOJ.'!L137</f>
        <v>3215</v>
      </c>
      <c r="L1342" s="594">
        <f>'M.V. TIPO ALOJ.'!M137</f>
        <v>1393</v>
      </c>
      <c r="M1342" s="594">
        <f>'M.V. TIPO ALOJ.'!N137</f>
        <v>1034</v>
      </c>
      <c r="N1342" s="595">
        <f t="shared" ref="N1342:N1347" si="24">SUM(B1342:M1342)</f>
        <v>49290</v>
      </c>
    </row>
    <row r="1343" spans="1:15" s="374" customFormat="1" ht="24.95" customHeight="1" x14ac:dyDescent="0.2">
      <c r="A1343" s="596" t="s">
        <v>30</v>
      </c>
      <c r="B1343" s="597">
        <f>'M.V. TIPO ALOJ.'!C138</f>
        <v>1641</v>
      </c>
      <c r="C1343" s="597">
        <f>'M.V. TIPO ALOJ.'!D138</f>
        <v>1422</v>
      </c>
      <c r="D1343" s="597">
        <f>'M.V. TIPO ALOJ.'!E138</f>
        <v>884</v>
      </c>
      <c r="E1343" s="597">
        <f>'M.V. TIPO ALOJ.'!F138</f>
        <v>0</v>
      </c>
      <c r="F1343" s="597">
        <f>'M.V. TIPO ALOJ.'!G138</f>
        <v>127</v>
      </c>
      <c r="G1343" s="597">
        <f>'M.V. TIPO ALOJ.'!H138</f>
        <v>127</v>
      </c>
      <c r="H1343" s="597">
        <f>'M.V. TIPO ALOJ.'!I138</f>
        <v>1119</v>
      </c>
      <c r="I1343" s="597">
        <f>'M.V. TIPO ALOJ.'!J138</f>
        <v>1373</v>
      </c>
      <c r="J1343" s="597">
        <f>'M.V. TIPO ALOJ.'!K138</f>
        <v>1130</v>
      </c>
      <c r="K1343" s="597">
        <f>'M.V. TIPO ALOJ.'!L138</f>
        <v>573</v>
      </c>
      <c r="L1343" s="597">
        <f>'M.V. TIPO ALOJ.'!M138</f>
        <v>133</v>
      </c>
      <c r="M1343" s="597">
        <f>'M.V. TIPO ALOJ.'!N138</f>
        <v>204</v>
      </c>
      <c r="N1343" s="598">
        <f t="shared" si="24"/>
        <v>8733</v>
      </c>
      <c r="O1343" s="592"/>
    </row>
    <row r="1344" spans="1:15" s="374" customFormat="1" ht="24.95" customHeight="1" x14ac:dyDescent="0.2">
      <c r="A1344" s="600" t="s">
        <v>0</v>
      </c>
      <c r="B1344" s="574">
        <f t="shared" ref="B1344:M1344" si="25">SUM(B1342:B1343)</f>
        <v>8437</v>
      </c>
      <c r="C1344" s="574">
        <f t="shared" si="25"/>
        <v>9817</v>
      </c>
      <c r="D1344" s="574">
        <f t="shared" si="25"/>
        <v>7419</v>
      </c>
      <c r="E1344" s="574">
        <f t="shared" si="25"/>
        <v>0</v>
      </c>
      <c r="F1344" s="574">
        <f t="shared" si="25"/>
        <v>293</v>
      </c>
      <c r="G1344" s="574">
        <f t="shared" si="25"/>
        <v>1778</v>
      </c>
      <c r="H1344" s="574">
        <f t="shared" si="25"/>
        <v>7603</v>
      </c>
      <c r="I1344" s="574">
        <f t="shared" si="25"/>
        <v>8963</v>
      </c>
      <c r="J1344" s="574">
        <f t="shared" si="25"/>
        <v>7161</v>
      </c>
      <c r="K1344" s="574">
        <f t="shared" si="25"/>
        <v>3788</v>
      </c>
      <c r="L1344" s="574">
        <f t="shared" si="25"/>
        <v>1526</v>
      </c>
      <c r="M1344" s="574">
        <f t="shared" si="25"/>
        <v>1238</v>
      </c>
      <c r="N1344" s="574">
        <f t="shared" si="24"/>
        <v>58023</v>
      </c>
      <c r="O1344" s="592"/>
    </row>
    <row r="1345" spans="1:15" s="374" customFormat="1" ht="24.95" customHeight="1" x14ac:dyDescent="0.2">
      <c r="A1345" s="593" t="s">
        <v>37</v>
      </c>
      <c r="B1345" s="594">
        <f>'M.V. TIPO ALOJ.'!C140</f>
        <v>20232</v>
      </c>
      <c r="C1345" s="594">
        <f>'M.V. TIPO ALOJ.'!D140</f>
        <v>18734</v>
      </c>
      <c r="D1345" s="594">
        <f>'M.V. TIPO ALOJ.'!E140</f>
        <v>11962</v>
      </c>
      <c r="E1345" s="594">
        <f>'M.V. TIPO ALOJ.'!F140</f>
        <v>0</v>
      </c>
      <c r="F1345" s="594">
        <f>'M.V. TIPO ALOJ.'!G140</f>
        <v>1140</v>
      </c>
      <c r="G1345" s="594">
        <f>'M.V. TIPO ALOJ.'!H140</f>
        <v>4297</v>
      </c>
      <c r="H1345" s="594">
        <f>'M.V. TIPO ALOJ.'!I140</f>
        <v>12370</v>
      </c>
      <c r="I1345" s="594">
        <f>'M.V. TIPO ALOJ.'!J140</f>
        <v>13545</v>
      </c>
      <c r="J1345" s="594">
        <f>'M.V. TIPO ALOJ.'!K140</f>
        <v>11373</v>
      </c>
      <c r="K1345" s="594">
        <f>'M.V. TIPO ALOJ.'!L140</f>
        <v>6506</v>
      </c>
      <c r="L1345" s="594">
        <f>'M.V. TIPO ALOJ.'!M140</f>
        <v>4109</v>
      </c>
      <c r="M1345" s="594">
        <f>'M.V. TIPO ALOJ.'!N140</f>
        <v>3292</v>
      </c>
      <c r="N1345" s="595">
        <f t="shared" si="24"/>
        <v>107560</v>
      </c>
    </row>
    <row r="1346" spans="1:15" s="374" customFormat="1" ht="24.95" customHeight="1" x14ac:dyDescent="0.2">
      <c r="A1346" s="596" t="s">
        <v>38</v>
      </c>
      <c r="B1346" s="597">
        <f>'M.V. TIPO ALOJ.'!C141</f>
        <v>4066</v>
      </c>
      <c r="C1346" s="597">
        <f>'M.V. TIPO ALOJ.'!D141</f>
        <v>3350</v>
      </c>
      <c r="D1346" s="597">
        <f>'M.V. TIPO ALOJ.'!E141</f>
        <v>2374</v>
      </c>
      <c r="E1346" s="597">
        <f>'M.V. TIPO ALOJ.'!F141</f>
        <v>0</v>
      </c>
      <c r="F1346" s="597">
        <f>'M.V. TIPO ALOJ.'!G141</f>
        <v>1929</v>
      </c>
      <c r="G1346" s="597">
        <f>'M.V. TIPO ALOJ.'!H141</f>
        <v>1282</v>
      </c>
      <c r="H1346" s="597">
        <f>'M.V. TIPO ALOJ.'!I141</f>
        <v>1638</v>
      </c>
      <c r="I1346" s="597">
        <f>'M.V. TIPO ALOJ.'!J141</f>
        <v>2701</v>
      </c>
      <c r="J1346" s="597">
        <f>'M.V. TIPO ALOJ.'!K141</f>
        <v>2303</v>
      </c>
      <c r="K1346" s="597">
        <f>'M.V. TIPO ALOJ.'!L141</f>
        <v>1142</v>
      </c>
      <c r="L1346" s="597">
        <f>'M.V. TIPO ALOJ.'!M141</f>
        <v>222</v>
      </c>
      <c r="M1346" s="597">
        <f>'M.V. TIPO ALOJ.'!N141</f>
        <v>377</v>
      </c>
      <c r="N1346" s="598">
        <f t="shared" si="24"/>
        <v>21384</v>
      </c>
    </row>
    <row r="1347" spans="1:15" s="374" customFormat="1" ht="24.95" customHeight="1" x14ac:dyDescent="0.2">
      <c r="A1347" s="600" t="s">
        <v>69</v>
      </c>
      <c r="B1347" s="574">
        <f t="shared" ref="B1347:M1347" si="26">B1345+B1346</f>
        <v>24298</v>
      </c>
      <c r="C1347" s="574">
        <f t="shared" si="26"/>
        <v>22084</v>
      </c>
      <c r="D1347" s="574">
        <f t="shared" si="26"/>
        <v>14336</v>
      </c>
      <c r="E1347" s="574">
        <f t="shared" si="26"/>
        <v>0</v>
      </c>
      <c r="F1347" s="574">
        <f t="shared" si="26"/>
        <v>3069</v>
      </c>
      <c r="G1347" s="574">
        <f t="shared" si="26"/>
        <v>5579</v>
      </c>
      <c r="H1347" s="574">
        <f t="shared" si="26"/>
        <v>14008</v>
      </c>
      <c r="I1347" s="574">
        <f t="shared" si="26"/>
        <v>16246</v>
      </c>
      <c r="J1347" s="574">
        <f t="shared" si="26"/>
        <v>13676</v>
      </c>
      <c r="K1347" s="574">
        <f t="shared" si="26"/>
        <v>7648</v>
      </c>
      <c r="L1347" s="574">
        <f t="shared" si="26"/>
        <v>4331</v>
      </c>
      <c r="M1347" s="574">
        <f t="shared" si="26"/>
        <v>3669</v>
      </c>
      <c r="N1347" s="574">
        <f t="shared" si="24"/>
        <v>128944</v>
      </c>
      <c r="O1347" s="592"/>
    </row>
    <row r="1348" spans="1:15" s="374" customFormat="1" ht="24.95" customHeight="1" x14ac:dyDescent="0.2">
      <c r="A1348" s="573" t="s">
        <v>75</v>
      </c>
      <c r="B1348" s="599">
        <f>'M.V. TIPO ALOJ.'!C142</f>
        <v>0.15898710990000001</v>
      </c>
      <c r="C1348" s="599">
        <f>'M.V. TIPO ALOJ.'!D142</f>
        <v>0.16115943720000001</v>
      </c>
      <c r="D1348" s="599">
        <f>'M.V. TIPO ALOJ.'!E142</f>
        <v>0.1181688426</v>
      </c>
      <c r="E1348" s="599">
        <f>'M.V. TIPO ALOJ.'!F142</f>
        <v>0</v>
      </c>
      <c r="F1348" s="599">
        <f>'M.V. TIPO ALOJ.'!G142</f>
        <v>0.10767422159999999</v>
      </c>
      <c r="G1348" s="599">
        <f>'M.V. TIPO ALOJ.'!H142</f>
        <v>0.11880083230000001</v>
      </c>
      <c r="H1348" s="599">
        <f>'M.V. TIPO ALOJ.'!I142</f>
        <v>0.19943024570000001</v>
      </c>
      <c r="I1348" s="599">
        <f>'M.V. TIPO ALOJ.'!J142</f>
        <v>0.23064986230000001</v>
      </c>
      <c r="J1348" s="599">
        <f>'M.V. TIPO ALOJ.'!K142</f>
        <v>0.19793970629999999</v>
      </c>
      <c r="K1348" s="599">
        <f>'M.V. TIPO ALOJ.'!L142</f>
        <v>0.1151832747</v>
      </c>
      <c r="L1348" s="599">
        <f>'M.V. TIPO ALOJ.'!M142</f>
        <v>9.0772505500000003E-2</v>
      </c>
      <c r="M1348" s="599">
        <f>'M.V. TIPO ALOJ.'!N142</f>
        <v>7.5273656199999997E-2</v>
      </c>
      <c r="N1348" s="599">
        <f>C1334</f>
        <v>0.15006322131426406</v>
      </c>
    </row>
    <row r="1349" spans="1:15" s="374" customFormat="1" ht="24.95" customHeight="1" x14ac:dyDescent="0.2">
      <c r="A1349" s="600" t="s">
        <v>3</v>
      </c>
      <c r="B1349" s="601">
        <f>B1347/B1344</f>
        <v>2.8799336256963377</v>
      </c>
      <c r="C1349" s="601">
        <f t="shared" ref="C1349:N1349" si="27">C1347/C1344</f>
        <v>2.2495670775185901</v>
      </c>
      <c r="D1349" s="601">
        <f t="shared" si="27"/>
        <v>1.9323358943253808</v>
      </c>
      <c r="E1349" s="601">
        <v>0</v>
      </c>
      <c r="F1349" s="601">
        <f t="shared" si="27"/>
        <v>10.474402730375427</v>
      </c>
      <c r="G1349" s="601">
        <f t="shared" si="27"/>
        <v>3.1377952755905514</v>
      </c>
      <c r="H1349" s="601">
        <f t="shared" si="27"/>
        <v>1.8424306194923057</v>
      </c>
      <c r="I1349" s="601">
        <f t="shared" si="27"/>
        <v>1.8125627580051322</v>
      </c>
      <c r="J1349" s="601">
        <f t="shared" si="27"/>
        <v>1.9097891355955872</v>
      </c>
      <c r="K1349" s="601">
        <f t="shared" si="27"/>
        <v>2.0190073917634637</v>
      </c>
      <c r="L1349" s="601">
        <f t="shared" si="27"/>
        <v>2.8381389252948885</v>
      </c>
      <c r="M1349" s="601">
        <f t="shared" si="27"/>
        <v>2.9636510500807756</v>
      </c>
      <c r="N1349" s="601">
        <f t="shared" si="27"/>
        <v>2.2222911604019098</v>
      </c>
    </row>
    <row r="1350" spans="1:15" ht="24.95" customHeight="1" x14ac:dyDescent="0.2">
      <c r="A1350" s="440"/>
      <c r="B1350" s="452"/>
      <c r="C1350" s="452"/>
      <c r="D1350" s="452"/>
      <c r="E1350" s="452"/>
      <c r="F1350" s="452"/>
      <c r="G1350" s="452"/>
      <c r="H1350" s="452"/>
      <c r="I1350" s="452"/>
      <c r="J1350" s="452"/>
      <c r="K1350" s="452"/>
      <c r="L1350" s="452"/>
      <c r="M1350" s="452"/>
      <c r="N1350" s="452"/>
    </row>
    <row r="1351" spans="1:15" ht="24.95" customHeight="1" x14ac:dyDescent="0.2">
      <c r="A1351" s="405"/>
      <c r="B1351" s="405"/>
      <c r="C1351" s="450"/>
      <c r="D1351" s="451"/>
    </row>
    <row r="1352" spans="1:15" ht="24.95" customHeight="1" x14ac:dyDescent="0.2">
      <c r="G1352" s="382"/>
      <c r="H1352" s="382"/>
      <c r="I1352" s="382"/>
      <c r="J1352" s="382"/>
      <c r="K1352" s="382"/>
      <c r="L1352" s="382"/>
      <c r="M1352" s="382"/>
      <c r="N1352" s="382"/>
    </row>
    <row r="1353" spans="1:15" ht="24.95" customHeight="1" x14ac:dyDescent="0.2">
      <c r="G1353" s="382"/>
      <c r="H1353" s="382"/>
      <c r="I1353" s="382"/>
      <c r="J1353" s="382"/>
      <c r="K1353" s="382"/>
      <c r="L1353" s="382"/>
      <c r="M1353" s="382"/>
      <c r="N1353" s="382"/>
    </row>
    <row r="1354" spans="1:15" ht="24.95" customHeight="1" x14ac:dyDescent="0.2">
      <c r="G1354" s="382"/>
      <c r="H1354" s="382"/>
      <c r="I1354" s="382"/>
      <c r="J1354" s="382"/>
      <c r="K1354" s="382"/>
      <c r="L1354" s="382"/>
      <c r="M1354" s="382"/>
      <c r="N1354" s="382"/>
    </row>
    <row r="1355" spans="1:15" ht="24.95" customHeight="1" x14ac:dyDescent="0.2">
      <c r="G1355" s="382"/>
      <c r="H1355" s="382"/>
      <c r="I1355" s="382"/>
      <c r="J1355" s="382"/>
      <c r="K1355" s="382"/>
      <c r="L1355" s="382"/>
      <c r="M1355" s="382"/>
      <c r="N1355" s="382"/>
    </row>
    <row r="1356" spans="1:15" ht="24.95" customHeight="1" x14ac:dyDescent="0.2">
      <c r="G1356" s="382"/>
      <c r="H1356" s="382"/>
      <c r="I1356" s="382"/>
      <c r="J1356" s="382"/>
      <c r="K1356" s="382"/>
      <c r="L1356" s="382"/>
      <c r="M1356" s="382"/>
      <c r="N1356" s="382"/>
    </row>
    <row r="1357" spans="1:15" ht="24.95" customHeight="1" x14ac:dyDescent="0.2">
      <c r="G1357" s="382"/>
      <c r="H1357" s="382"/>
      <c r="I1357" s="382"/>
      <c r="J1357" s="382"/>
      <c r="K1357" s="382"/>
      <c r="L1357" s="382"/>
      <c r="M1357" s="382"/>
      <c r="N1357" s="382"/>
    </row>
    <row r="1358" spans="1:15" ht="24.95" customHeight="1" x14ac:dyDescent="0.2">
      <c r="G1358" s="382"/>
      <c r="H1358" s="382"/>
      <c r="I1358" s="382"/>
      <c r="J1358" s="382"/>
      <c r="K1358" s="382"/>
      <c r="L1358" s="382"/>
      <c r="M1358" s="382"/>
      <c r="N1358" s="382"/>
    </row>
    <row r="1359" spans="1:15" ht="24.95" customHeight="1" x14ac:dyDescent="0.2">
      <c r="G1359" s="382"/>
      <c r="H1359" s="382"/>
      <c r="I1359" s="382"/>
      <c r="J1359" s="382"/>
      <c r="K1359" s="382"/>
      <c r="L1359" s="382"/>
      <c r="M1359" s="382"/>
      <c r="N1359" s="382"/>
    </row>
    <row r="1360" spans="1:15" ht="24.95" customHeight="1" x14ac:dyDescent="0.2">
      <c r="G1360" s="382"/>
      <c r="H1360" s="382"/>
      <c r="I1360" s="382"/>
      <c r="J1360" s="382"/>
      <c r="K1360" s="382"/>
      <c r="L1360" s="382"/>
      <c r="M1360" s="382"/>
      <c r="N1360" s="382"/>
    </row>
    <row r="1361" spans="1:15" ht="24.95" customHeight="1" x14ac:dyDescent="0.2">
      <c r="G1361" s="382"/>
      <c r="H1361" s="382"/>
      <c r="I1361" s="382"/>
      <c r="J1361" s="382"/>
      <c r="K1361" s="382"/>
      <c r="L1361" s="382"/>
      <c r="M1361" s="382"/>
      <c r="N1361" s="382"/>
    </row>
    <row r="1362" spans="1:15" ht="24.95" customHeight="1" x14ac:dyDescent="0.2">
      <c r="G1362" s="382"/>
      <c r="H1362" s="382"/>
      <c r="I1362" s="382"/>
      <c r="J1362" s="382"/>
      <c r="K1362" s="382"/>
      <c r="L1362" s="382"/>
      <c r="M1362" s="453"/>
      <c r="N1362" s="382"/>
    </row>
    <row r="1363" spans="1:15" ht="24.95" customHeight="1" x14ac:dyDescent="0.2">
      <c r="M1363" s="454"/>
    </row>
    <row r="1364" spans="1:15" ht="24.95" customHeight="1" x14ac:dyDescent="0.25">
      <c r="A1364" s="435"/>
      <c r="B1364" s="752" t="s">
        <v>70</v>
      </c>
      <c r="C1364" s="752"/>
      <c r="D1364" s="752"/>
      <c r="E1364" s="752"/>
      <c r="F1364" s="752"/>
      <c r="G1364" s="752"/>
      <c r="H1364" s="752"/>
      <c r="I1364" s="752"/>
      <c r="J1364" s="752"/>
      <c r="K1364" s="752"/>
      <c r="L1364" s="11"/>
      <c r="M1364" s="11"/>
      <c r="N1364" s="11"/>
    </row>
    <row r="1365" spans="1:15" s="374" customFormat="1" ht="24.95" customHeight="1" x14ac:dyDescent="0.2">
      <c r="B1365" s="572" t="s">
        <v>5</v>
      </c>
      <c r="C1365" s="572" t="s">
        <v>6</v>
      </c>
      <c r="D1365" s="572" t="s">
        <v>71</v>
      </c>
      <c r="E1365" s="572" t="s">
        <v>7</v>
      </c>
      <c r="F1365" s="572" t="s">
        <v>8</v>
      </c>
      <c r="G1365" s="572" t="s">
        <v>9</v>
      </c>
      <c r="H1365" s="572" t="s">
        <v>10</v>
      </c>
      <c r="I1365" s="572" t="s">
        <v>11</v>
      </c>
      <c r="J1365" s="572" t="s">
        <v>12</v>
      </c>
      <c r="K1365" s="572" t="s">
        <v>13</v>
      </c>
      <c r="L1365" s="11"/>
      <c r="M1365" s="11"/>
      <c r="N1365" s="11"/>
    </row>
    <row r="1366" spans="1:15" s="374" customFormat="1" ht="24.95" customHeight="1" x14ac:dyDescent="0.2">
      <c r="A1366" s="602" t="s">
        <v>29</v>
      </c>
      <c r="B1366" s="594">
        <f>'M.V. TIPO ALOJ.'!C178</f>
        <v>1146</v>
      </c>
      <c r="C1366" s="594">
        <f>'M.V. TIPO ALOJ.'!D178</f>
        <v>8965</v>
      </c>
      <c r="D1366" s="594">
        <f>'M.V. TIPO ALOJ.'!E178</f>
        <v>20971</v>
      </c>
      <c r="E1366" s="594">
        <f>'M.V. TIPO ALOJ.'!F178</f>
        <v>1171</v>
      </c>
      <c r="F1366" s="594">
        <f>'M.V. TIPO ALOJ.'!G178</f>
        <v>5052</v>
      </c>
      <c r="G1366" s="594">
        <f>'M.V. TIPO ALOJ.'!H178</f>
        <v>6121</v>
      </c>
      <c r="H1366" s="594">
        <f>'M.V. TIPO ALOJ.'!I178</f>
        <v>741</v>
      </c>
      <c r="I1366" s="594">
        <f>'M.V. TIPO ALOJ.'!J178</f>
        <v>2448</v>
      </c>
      <c r="J1366" s="594">
        <f>'M.V. TIPO ALOJ.'!K178</f>
        <v>2675</v>
      </c>
      <c r="K1366" s="595">
        <f>SUM(B1366:J1366)</f>
        <v>49290</v>
      </c>
      <c r="L1366" s="11"/>
      <c r="M1366" s="11"/>
      <c r="N1366" s="11"/>
    </row>
    <row r="1367" spans="1:15" s="374" customFormat="1" ht="24.95" customHeight="1" x14ac:dyDescent="0.2">
      <c r="A1367" s="596" t="s">
        <v>30</v>
      </c>
      <c r="B1367" s="597">
        <f>'M.V. TIPO ALOJ.'!C179</f>
        <v>138</v>
      </c>
      <c r="C1367" s="597">
        <f>'M.V. TIPO ALOJ.'!D179</f>
        <v>2459</v>
      </c>
      <c r="D1367" s="597">
        <f>'M.V. TIPO ALOJ.'!E179</f>
        <v>2267</v>
      </c>
      <c r="E1367" s="597">
        <f>'M.V. TIPO ALOJ.'!F179</f>
        <v>294</v>
      </c>
      <c r="F1367" s="597">
        <f>'M.V. TIPO ALOJ.'!G179</f>
        <v>1634</v>
      </c>
      <c r="G1367" s="597">
        <f>'M.V. TIPO ALOJ.'!H179</f>
        <v>296</v>
      </c>
      <c r="H1367" s="597">
        <f>'M.V. TIPO ALOJ.'!I179</f>
        <v>174</v>
      </c>
      <c r="I1367" s="597">
        <f>'M.V. TIPO ALOJ.'!J179</f>
        <v>1281</v>
      </c>
      <c r="J1367" s="597">
        <f>'M.V. TIPO ALOJ.'!K179</f>
        <v>190</v>
      </c>
      <c r="K1367" s="598">
        <f>SUM(B1367:J1367)</f>
        <v>8733</v>
      </c>
      <c r="L1367" s="11"/>
      <c r="M1367" s="11"/>
      <c r="N1367" s="11"/>
      <c r="O1367" s="592"/>
    </row>
    <row r="1368" spans="1:15" s="374" customFormat="1" ht="24.95" customHeight="1" x14ac:dyDescent="0.2">
      <c r="A1368" s="600" t="s">
        <v>0</v>
      </c>
      <c r="B1368" s="574">
        <f t="shared" ref="B1368:J1368" si="28">SUM(B1366:B1367)</f>
        <v>1284</v>
      </c>
      <c r="C1368" s="574">
        <f t="shared" si="28"/>
        <v>11424</v>
      </c>
      <c r="D1368" s="574">
        <f t="shared" si="28"/>
        <v>23238</v>
      </c>
      <c r="E1368" s="574">
        <f t="shared" si="28"/>
        <v>1465</v>
      </c>
      <c r="F1368" s="574">
        <f t="shared" si="28"/>
        <v>6686</v>
      </c>
      <c r="G1368" s="574">
        <f t="shared" si="28"/>
        <v>6417</v>
      </c>
      <c r="H1368" s="574">
        <f t="shared" si="28"/>
        <v>915</v>
      </c>
      <c r="I1368" s="574">
        <f t="shared" si="28"/>
        <v>3729</v>
      </c>
      <c r="J1368" s="574">
        <f t="shared" si="28"/>
        <v>2865</v>
      </c>
      <c r="K1368" s="574">
        <f>SUM(K1366:K1367)</f>
        <v>58023</v>
      </c>
      <c r="L1368" s="11"/>
      <c r="M1368" s="11"/>
      <c r="N1368" s="11"/>
      <c r="O1368" s="592"/>
    </row>
    <row r="1369" spans="1:15" s="374" customFormat="1" ht="24.95" customHeight="1" x14ac:dyDescent="0.2">
      <c r="A1369" s="593" t="s">
        <v>37</v>
      </c>
      <c r="B1369" s="594">
        <f>'M.V. TIPO ALOJ.'!C181</f>
        <v>2036</v>
      </c>
      <c r="C1369" s="594">
        <f>'M.V. TIPO ALOJ.'!D181</f>
        <v>20238</v>
      </c>
      <c r="D1369" s="594">
        <f>'M.V. TIPO ALOJ.'!E181</f>
        <v>38404</v>
      </c>
      <c r="E1369" s="594">
        <f>'M.V. TIPO ALOJ.'!F181</f>
        <v>3229</v>
      </c>
      <c r="F1369" s="594">
        <f>'M.V. TIPO ALOJ.'!G181</f>
        <v>13424</v>
      </c>
      <c r="G1369" s="594">
        <f>'M.V. TIPO ALOJ.'!H181</f>
        <v>10878</v>
      </c>
      <c r="H1369" s="594">
        <f>'M.V. TIPO ALOJ.'!I181</f>
        <v>1871</v>
      </c>
      <c r="I1369" s="594">
        <f>'M.V. TIPO ALOJ.'!J181</f>
        <v>11454</v>
      </c>
      <c r="J1369" s="594">
        <f>'M.V. TIPO ALOJ.'!K181</f>
        <v>6026</v>
      </c>
      <c r="K1369" s="595">
        <f>SUM(B1369:J1369)</f>
        <v>107560</v>
      </c>
      <c r="L1369" s="11"/>
      <c r="M1369" s="11"/>
      <c r="N1369" s="11"/>
    </row>
    <row r="1370" spans="1:15" s="374" customFormat="1" ht="24.95" customHeight="1" x14ac:dyDescent="0.2">
      <c r="A1370" s="596" t="s">
        <v>38</v>
      </c>
      <c r="B1370" s="597">
        <f>'M.V. TIPO ALOJ.'!C182</f>
        <v>162</v>
      </c>
      <c r="C1370" s="597">
        <f>'M.V. TIPO ALOJ.'!D182</f>
        <v>4177</v>
      </c>
      <c r="D1370" s="597">
        <f>'M.V. TIPO ALOJ.'!E182</f>
        <v>3326</v>
      </c>
      <c r="E1370" s="597">
        <f>'M.V. TIPO ALOJ.'!F182</f>
        <v>691</v>
      </c>
      <c r="F1370" s="597">
        <f>'M.V. TIPO ALOJ.'!G182</f>
        <v>2841</v>
      </c>
      <c r="G1370" s="597">
        <f>'M.V. TIPO ALOJ.'!H182</f>
        <v>456</v>
      </c>
      <c r="H1370" s="597">
        <f>'M.V. TIPO ALOJ.'!I182</f>
        <v>495</v>
      </c>
      <c r="I1370" s="597">
        <f>'M.V. TIPO ALOJ.'!J182</f>
        <v>8982</v>
      </c>
      <c r="J1370" s="597">
        <f>'M.V. TIPO ALOJ.'!K182</f>
        <v>254</v>
      </c>
      <c r="K1370" s="598">
        <f>SUM(B1370:J1370)</f>
        <v>21384</v>
      </c>
      <c r="L1370" s="11"/>
      <c r="M1370" s="11"/>
      <c r="N1370" s="11"/>
    </row>
    <row r="1371" spans="1:15" s="374" customFormat="1" ht="24.95" customHeight="1" x14ac:dyDescent="0.2">
      <c r="A1371" s="600" t="s">
        <v>69</v>
      </c>
      <c r="B1371" s="574">
        <f t="shared" ref="B1371:J1371" si="29">SUM(B1369:B1370)</f>
        <v>2198</v>
      </c>
      <c r="C1371" s="574">
        <f t="shared" si="29"/>
        <v>24415</v>
      </c>
      <c r="D1371" s="574">
        <f t="shared" si="29"/>
        <v>41730</v>
      </c>
      <c r="E1371" s="574">
        <f t="shared" si="29"/>
        <v>3920</v>
      </c>
      <c r="F1371" s="574">
        <f t="shared" si="29"/>
        <v>16265</v>
      </c>
      <c r="G1371" s="574">
        <f t="shared" si="29"/>
        <v>11334</v>
      </c>
      <c r="H1371" s="574">
        <f t="shared" si="29"/>
        <v>2366</v>
      </c>
      <c r="I1371" s="574">
        <f t="shared" si="29"/>
        <v>20436</v>
      </c>
      <c r="J1371" s="574">
        <f t="shared" si="29"/>
        <v>6280</v>
      </c>
      <c r="K1371" s="574">
        <f>SUM(K1369:K1370)</f>
        <v>128944</v>
      </c>
      <c r="L1371" s="11"/>
      <c r="M1371" s="11"/>
      <c r="N1371" s="11"/>
      <c r="O1371" s="592"/>
    </row>
    <row r="1372" spans="1:15" s="374" customFormat="1" ht="24.95" customHeight="1" x14ac:dyDescent="0.2">
      <c r="A1372" s="573" t="s">
        <v>75</v>
      </c>
      <c r="B1372" s="599">
        <f>'M.V. TIPO ALOJ.'!C183</f>
        <v>9.0657177737036229E-2</v>
      </c>
      <c r="C1372" s="599">
        <f>'M.V. TIPO ALOJ.'!D183</f>
        <v>0.12124794933824376</v>
      </c>
      <c r="D1372" s="599">
        <f>'M.V. TIPO ALOJ.'!E183</f>
        <v>0.16822092189623875</v>
      </c>
      <c r="E1372" s="599">
        <f>'M.V. TIPO ALOJ.'!F183</f>
        <v>0.11006545976946012</v>
      </c>
      <c r="F1372" s="599">
        <f>'M.V. TIPO ALOJ.'!G183</f>
        <v>0.14250164466915907</v>
      </c>
      <c r="G1372" s="599">
        <f>'M.V. TIPO ALOJ.'!H183</f>
        <v>0.15695474721575969</v>
      </c>
      <c r="H1372" s="599">
        <f>'M.V. TIPO ALOJ.'!I183</f>
        <v>5.8601919748379833E-2</v>
      </c>
      <c r="I1372" s="599">
        <f>'M.V. TIPO ALOJ.'!J183</f>
        <v>0.20816768625770013</v>
      </c>
      <c r="J1372" s="599">
        <f>'M.V. TIPO ALOJ.'!K183</f>
        <v>0.25042482177846598</v>
      </c>
      <c r="K1372" s="599">
        <f>N1348</f>
        <v>0.15006322131426406</v>
      </c>
      <c r="L1372" s="11"/>
      <c r="M1372" s="11"/>
      <c r="N1372" s="11"/>
    </row>
    <row r="1373" spans="1:15" s="374" customFormat="1" ht="24.95" customHeight="1" x14ac:dyDescent="0.2">
      <c r="A1373" s="600" t="s">
        <v>3</v>
      </c>
      <c r="B1373" s="601">
        <f>B1371/B1368</f>
        <v>1.7118380062305296</v>
      </c>
      <c r="C1373" s="601">
        <f t="shared" ref="C1373:K1373" si="30">C1371/C1368</f>
        <v>2.1371673669467786</v>
      </c>
      <c r="D1373" s="601">
        <f t="shared" si="30"/>
        <v>1.7957655564162147</v>
      </c>
      <c r="E1373" s="601">
        <f t="shared" si="30"/>
        <v>2.675767918088737</v>
      </c>
      <c r="F1373" s="601">
        <f t="shared" si="30"/>
        <v>2.432695183966497</v>
      </c>
      <c r="G1373" s="601">
        <f t="shared" si="30"/>
        <v>1.7662459093034129</v>
      </c>
      <c r="H1373" s="601">
        <f t="shared" si="30"/>
        <v>2.5857923497267761</v>
      </c>
      <c r="I1373" s="601">
        <f t="shared" si="30"/>
        <v>5.4802896218825419</v>
      </c>
      <c r="J1373" s="601">
        <f t="shared" si="30"/>
        <v>2.1919720767888307</v>
      </c>
      <c r="K1373" s="601">
        <f t="shared" si="30"/>
        <v>2.2222911604019098</v>
      </c>
      <c r="L1373" s="11"/>
      <c r="M1373" s="11"/>
      <c r="N1373" s="11"/>
    </row>
    <row r="1374" spans="1:15" ht="24.95" customHeight="1" x14ac:dyDescent="0.2">
      <c r="A1374" s="405"/>
      <c r="B1374" s="405"/>
      <c r="C1374" s="450"/>
      <c r="D1374" s="451"/>
      <c r="M1374" s="454"/>
    </row>
    <row r="1375" spans="1:15" ht="24.95" customHeight="1" x14ac:dyDescent="0.2">
      <c r="A1375" s="405"/>
      <c r="B1375" s="405"/>
      <c r="C1375" s="450"/>
      <c r="D1375" s="451"/>
    </row>
    <row r="1376" spans="1:15" ht="24.95" customHeight="1" x14ac:dyDescent="0.2">
      <c r="A1376" s="405"/>
      <c r="B1376" s="405"/>
      <c r="C1376" s="450"/>
      <c r="D1376" s="451"/>
    </row>
    <row r="1377" spans="1:4" ht="24.95" customHeight="1" x14ac:dyDescent="0.2">
      <c r="A1377" s="405"/>
      <c r="B1377" s="405"/>
      <c r="C1377" s="450"/>
      <c r="D1377" s="451"/>
    </row>
    <row r="1378" spans="1:4" ht="24.95" customHeight="1" x14ac:dyDescent="0.2">
      <c r="A1378" s="405"/>
      <c r="B1378" s="405"/>
      <c r="C1378" s="450"/>
      <c r="D1378" s="451"/>
    </row>
    <row r="1379" spans="1:4" ht="24.95" customHeight="1" x14ac:dyDescent="0.2">
      <c r="A1379" s="405"/>
      <c r="B1379" s="405"/>
      <c r="C1379" s="450"/>
      <c r="D1379" s="451"/>
    </row>
    <row r="1380" spans="1:4" ht="24.95" customHeight="1" x14ac:dyDescent="0.2">
      <c r="A1380" s="405"/>
      <c r="B1380" s="405"/>
      <c r="C1380" s="450"/>
      <c r="D1380" s="451"/>
    </row>
    <row r="1381" spans="1:4" ht="24.95" customHeight="1" x14ac:dyDescent="0.2">
      <c r="A1381" s="405"/>
      <c r="B1381" s="405"/>
      <c r="C1381" s="450"/>
      <c r="D1381" s="451"/>
    </row>
    <row r="1382" spans="1:4" ht="24.95" customHeight="1" x14ac:dyDescent="0.2">
      <c r="A1382" s="405"/>
      <c r="B1382" s="405"/>
      <c r="C1382" s="450"/>
      <c r="D1382" s="451"/>
    </row>
    <row r="1383" spans="1:4" ht="24.95" customHeight="1" x14ac:dyDescent="0.2">
      <c r="A1383" s="405"/>
      <c r="B1383" s="405"/>
      <c r="C1383" s="450"/>
      <c r="D1383" s="451"/>
    </row>
    <row r="1384" spans="1:4" ht="24.95" customHeight="1" x14ac:dyDescent="0.2">
      <c r="A1384" s="405"/>
      <c r="B1384" s="405"/>
      <c r="C1384" s="450"/>
      <c r="D1384" s="451"/>
    </row>
    <row r="1385" spans="1:4" ht="24.95" customHeight="1" x14ac:dyDescent="0.2">
      <c r="A1385" s="405"/>
      <c r="B1385" s="405"/>
      <c r="C1385" s="450"/>
      <c r="D1385" s="451"/>
    </row>
    <row r="1386" spans="1:4" ht="24.95" customHeight="1" x14ac:dyDescent="0.2">
      <c r="A1386" s="405"/>
      <c r="B1386" s="405"/>
      <c r="C1386" s="450"/>
      <c r="D1386" s="451"/>
    </row>
    <row r="1387" spans="1:4" ht="24.95" customHeight="1" x14ac:dyDescent="0.2">
      <c r="A1387" s="405"/>
      <c r="B1387" s="405"/>
      <c r="C1387" s="450"/>
      <c r="D1387" s="451"/>
    </row>
    <row r="1388" spans="1:4" ht="24.95" customHeight="1" x14ac:dyDescent="0.2">
      <c r="A1388" s="405"/>
      <c r="B1388" s="405"/>
      <c r="C1388" s="450"/>
      <c r="D1388" s="451"/>
    </row>
    <row r="1389" spans="1:4" ht="24.95" customHeight="1" x14ac:dyDescent="0.2">
      <c r="A1389" s="405"/>
      <c r="B1389" s="405"/>
      <c r="C1389" s="450"/>
      <c r="D1389" s="451"/>
    </row>
    <row r="1390" spans="1:4" ht="24.95" customHeight="1" x14ac:dyDescent="0.2">
      <c r="A1390" s="405"/>
      <c r="B1390" s="405"/>
      <c r="C1390" s="450"/>
      <c r="D1390" s="451"/>
    </row>
    <row r="1391" spans="1:4" ht="24.95" customHeight="1" x14ac:dyDescent="0.2">
      <c r="A1391" s="405"/>
      <c r="B1391" s="405"/>
      <c r="C1391" s="450"/>
      <c r="D1391" s="451"/>
    </row>
    <row r="1392" spans="1:4" ht="24.95" customHeight="1" x14ac:dyDescent="0.2">
      <c r="A1392" s="405"/>
      <c r="B1392" s="405"/>
      <c r="C1392" s="450"/>
      <c r="D1392" s="451"/>
    </row>
    <row r="1393" spans="1:14" ht="24.95" customHeight="1" x14ac:dyDescent="0.2">
      <c r="A1393" s="405"/>
      <c r="B1393" s="405"/>
      <c r="C1393" s="450"/>
      <c r="D1393" s="451"/>
    </row>
    <row r="1394" spans="1:14" ht="24.95" customHeight="1" x14ac:dyDescent="0.2">
      <c r="A1394" s="405"/>
      <c r="B1394" s="405"/>
      <c r="C1394" s="450"/>
      <c r="D1394" s="451"/>
    </row>
    <row r="1395" spans="1:14" ht="24.95" customHeight="1" x14ac:dyDescent="0.2">
      <c r="N1395" s="4">
        <v>14</v>
      </c>
    </row>
    <row r="1396" spans="1:14" ht="35.1" customHeight="1" x14ac:dyDescent="0.2">
      <c r="A1396" s="719" t="s">
        <v>500</v>
      </c>
      <c r="B1396" s="719"/>
      <c r="C1396" s="719"/>
      <c r="D1396" s="719"/>
      <c r="E1396" s="719"/>
      <c r="F1396" s="719"/>
      <c r="G1396" s="719"/>
      <c r="H1396" s="719"/>
      <c r="I1396" s="719"/>
      <c r="J1396" s="719"/>
      <c r="K1396" s="719"/>
      <c r="L1396" s="719"/>
      <c r="M1396" s="719"/>
      <c r="N1396" s="719"/>
    </row>
    <row r="1397" spans="1:14" ht="24.95" customHeight="1" x14ac:dyDescent="0.2">
      <c r="A1397" s="455"/>
      <c r="B1397" s="456"/>
      <c r="C1397" s="456"/>
      <c r="D1397" s="456"/>
      <c r="E1397" s="456"/>
      <c r="F1397" s="456"/>
      <c r="G1397" s="456"/>
      <c r="H1397" s="456"/>
      <c r="I1397" s="456"/>
      <c r="J1397" s="456"/>
      <c r="K1397" s="456"/>
      <c r="L1397" s="456"/>
      <c r="M1397" s="456"/>
      <c r="N1397" s="456"/>
    </row>
    <row r="1398" spans="1:14" ht="24.95" customHeight="1" x14ac:dyDescent="0.2">
      <c r="A1398" s="549" t="s">
        <v>29</v>
      </c>
      <c r="B1398" s="549"/>
      <c r="C1398" s="605">
        <f>'M.V. TIPO ALOJ.'!C192</f>
        <v>99201</v>
      </c>
      <c r="D1398" s="446"/>
    </row>
    <row r="1399" spans="1:14" ht="24.95" customHeight="1" x14ac:dyDescent="0.2">
      <c r="A1399" s="551" t="s">
        <v>30</v>
      </c>
      <c r="B1399" s="551"/>
      <c r="C1399" s="597">
        <f>'M.V. TIPO ALOJ.'!C193</f>
        <v>19578</v>
      </c>
      <c r="D1399" s="446"/>
    </row>
    <row r="1400" spans="1:14" ht="24.95" customHeight="1" x14ac:dyDescent="0.25">
      <c r="A1400" s="573" t="s">
        <v>0</v>
      </c>
      <c r="B1400" s="591"/>
      <c r="C1400" s="574">
        <f>SUM(C1398:C1399)</f>
        <v>118779</v>
      </c>
      <c r="D1400" s="447"/>
    </row>
    <row r="1401" spans="1:14" ht="24.95" customHeight="1" x14ac:dyDescent="0.2">
      <c r="A1401" s="551" t="s">
        <v>34</v>
      </c>
      <c r="B1401" s="551"/>
      <c r="C1401" s="605">
        <f>'M.V. TIPO ALOJ.'!C195</f>
        <v>293355</v>
      </c>
      <c r="D1401" s="446"/>
    </row>
    <row r="1402" spans="1:14" ht="24.95" customHeight="1" x14ac:dyDescent="0.2">
      <c r="A1402" s="551" t="s">
        <v>35</v>
      </c>
      <c r="B1402" s="551"/>
      <c r="C1402" s="597">
        <f>'M.V. TIPO ALOJ.'!C196</f>
        <v>28644</v>
      </c>
      <c r="D1402" s="446"/>
    </row>
    <row r="1403" spans="1:14" ht="24.95" customHeight="1" x14ac:dyDescent="0.25">
      <c r="A1403" s="573" t="s">
        <v>1</v>
      </c>
      <c r="B1403" s="591"/>
      <c r="C1403" s="574">
        <f>SUM(C1401:C1402)</f>
        <v>321999</v>
      </c>
      <c r="D1403" s="447"/>
    </row>
    <row r="1404" spans="1:14" ht="24.95" customHeight="1" x14ac:dyDescent="0.25">
      <c r="A1404" s="573" t="s">
        <v>2</v>
      </c>
      <c r="B1404" s="591"/>
      <c r="C1404" s="599">
        <f>'M.V. TIPO ALOJ.'!C197</f>
        <v>8.0830528118920733E-2</v>
      </c>
      <c r="D1404" s="448"/>
    </row>
    <row r="1405" spans="1:14" ht="24.95" customHeight="1" x14ac:dyDescent="0.25">
      <c r="A1405" s="573" t="s">
        <v>3</v>
      </c>
      <c r="B1405" s="591"/>
      <c r="C1405" s="601">
        <f>C1403/C1400</f>
        <v>2.710908493925694</v>
      </c>
      <c r="D1405" s="449"/>
    </row>
    <row r="1406" spans="1:14" ht="24.95" customHeight="1" x14ac:dyDescent="0.2">
      <c r="A1406" s="549" t="s">
        <v>126</v>
      </c>
      <c r="B1406" s="549"/>
      <c r="C1406" s="603">
        <f>C1401/C1398</f>
        <v>2.9571778510297277</v>
      </c>
      <c r="D1406" s="451"/>
    </row>
    <row r="1407" spans="1:14" ht="24.95" customHeight="1" x14ac:dyDescent="0.2">
      <c r="A1407" s="559" t="s">
        <v>127</v>
      </c>
      <c r="B1407" s="559"/>
      <c r="C1407" s="604">
        <f>C1402/C1399</f>
        <v>1.4630707937480847</v>
      </c>
      <c r="D1407" s="451"/>
    </row>
    <row r="1408" spans="1:14" ht="24.95" customHeight="1" x14ac:dyDescent="0.2">
      <c r="A1408" s="405"/>
      <c r="B1408" s="405"/>
      <c r="C1408" s="450"/>
      <c r="D1408" s="451"/>
    </row>
    <row r="1409" spans="1:15" ht="24.95" customHeight="1" x14ac:dyDescent="0.2">
      <c r="A1409" s="405"/>
      <c r="B1409" s="405"/>
      <c r="C1409" s="450"/>
      <c r="D1409" s="451"/>
    </row>
    <row r="1410" spans="1:15" ht="24.95" customHeight="1" x14ac:dyDescent="0.2">
      <c r="A1410" s="382"/>
      <c r="B1410" s="752" t="s">
        <v>68</v>
      </c>
      <c r="C1410" s="752"/>
      <c r="D1410" s="752"/>
      <c r="E1410" s="752"/>
      <c r="F1410" s="752"/>
      <c r="G1410" s="752"/>
      <c r="H1410" s="752"/>
      <c r="I1410" s="752"/>
      <c r="J1410" s="752"/>
      <c r="K1410" s="752"/>
      <c r="L1410" s="752"/>
      <c r="M1410" s="752"/>
      <c r="N1410" s="752"/>
    </row>
    <row r="1411" spans="1:15" s="374" customFormat="1" ht="24.95" customHeight="1" x14ac:dyDescent="0.2">
      <c r="B1411" s="572" t="s">
        <v>46</v>
      </c>
      <c r="C1411" s="572" t="s">
        <v>47</v>
      </c>
      <c r="D1411" s="572" t="s">
        <v>48</v>
      </c>
      <c r="E1411" s="572" t="s">
        <v>49</v>
      </c>
      <c r="F1411" s="572" t="s">
        <v>50</v>
      </c>
      <c r="G1411" s="572" t="s">
        <v>51</v>
      </c>
      <c r="H1411" s="572" t="s">
        <v>52</v>
      </c>
      <c r="I1411" s="572" t="s">
        <v>62</v>
      </c>
      <c r="J1411" s="572" t="s">
        <v>63</v>
      </c>
      <c r="K1411" s="572" t="s">
        <v>55</v>
      </c>
      <c r="L1411" s="572" t="s">
        <v>64</v>
      </c>
      <c r="M1411" s="572" t="s">
        <v>57</v>
      </c>
      <c r="N1411" s="572" t="s">
        <v>13</v>
      </c>
    </row>
    <row r="1412" spans="1:15" s="374" customFormat="1" ht="24.95" customHeight="1" x14ac:dyDescent="0.2">
      <c r="A1412" s="602" t="s">
        <v>29</v>
      </c>
      <c r="B1412" s="594">
        <f>'M.V. TIPO ALOJ.'!C228</f>
        <v>1614</v>
      </c>
      <c r="C1412" s="594">
        <f>'M.V. TIPO ALOJ.'!D228</f>
        <v>2801</v>
      </c>
      <c r="D1412" s="594">
        <f>'M.V. TIPO ALOJ.'!E228</f>
        <v>667</v>
      </c>
      <c r="E1412" s="594">
        <f>'M.V. TIPO ALOJ.'!F228</f>
        <v>0</v>
      </c>
      <c r="F1412" s="594">
        <f>'M.V. TIPO ALOJ.'!G228</f>
        <v>121</v>
      </c>
      <c r="G1412" s="594">
        <f>'M.V. TIPO ALOJ.'!H228</f>
        <v>6187</v>
      </c>
      <c r="H1412" s="594">
        <f>'M.V. TIPO ALOJ.'!I228</f>
        <v>34227</v>
      </c>
      <c r="I1412" s="594">
        <f>'M.V. TIPO ALOJ.'!J228</f>
        <v>40733</v>
      </c>
      <c r="J1412" s="594">
        <f>'M.V. TIPO ALOJ.'!K228</f>
        <v>10373</v>
      </c>
      <c r="K1412" s="594">
        <f>'M.V. TIPO ALOJ.'!L228</f>
        <v>2118</v>
      </c>
      <c r="L1412" s="594">
        <f>'M.V. TIPO ALOJ.'!M228</f>
        <v>278</v>
      </c>
      <c r="M1412" s="594">
        <f>'M.V. TIPO ALOJ.'!N228</f>
        <v>82</v>
      </c>
      <c r="N1412" s="595">
        <f>SUM(B1412:M1412)</f>
        <v>99201</v>
      </c>
    </row>
    <row r="1413" spans="1:15" s="374" customFormat="1" ht="24.95" customHeight="1" x14ac:dyDescent="0.2">
      <c r="A1413" s="596" t="s">
        <v>30</v>
      </c>
      <c r="B1413" s="597">
        <f>'M.V. TIPO ALOJ.'!C229</f>
        <v>3414</v>
      </c>
      <c r="C1413" s="597">
        <f>'M.V. TIPO ALOJ.'!D229</f>
        <v>2346</v>
      </c>
      <c r="D1413" s="597">
        <f>'M.V. TIPO ALOJ.'!E229</f>
        <v>3040</v>
      </c>
      <c r="E1413" s="597">
        <f>'M.V. TIPO ALOJ.'!F229</f>
        <v>0</v>
      </c>
      <c r="F1413" s="597">
        <f>'M.V. TIPO ALOJ.'!G229</f>
        <v>3</v>
      </c>
      <c r="G1413" s="597">
        <f>'M.V. TIPO ALOJ.'!H229</f>
        <v>512</v>
      </c>
      <c r="H1413" s="597">
        <f>'M.V. TIPO ALOJ.'!I229</f>
        <v>3667</v>
      </c>
      <c r="I1413" s="597">
        <f>'M.V. TIPO ALOJ.'!J229</f>
        <v>4051</v>
      </c>
      <c r="J1413" s="597">
        <f>'M.V. TIPO ALOJ.'!K229</f>
        <v>1667</v>
      </c>
      <c r="K1413" s="597">
        <f>'M.V. TIPO ALOJ.'!L229</f>
        <v>601</v>
      </c>
      <c r="L1413" s="597">
        <f>'M.V. TIPO ALOJ.'!M229</f>
        <v>235</v>
      </c>
      <c r="M1413" s="597">
        <f>'M.V. TIPO ALOJ.'!N229</f>
        <v>42</v>
      </c>
      <c r="N1413" s="598">
        <f>SUM(B1413:M1413)</f>
        <v>19578</v>
      </c>
      <c r="O1413" s="592"/>
    </row>
    <row r="1414" spans="1:15" s="374" customFormat="1" ht="24.95" customHeight="1" x14ac:dyDescent="0.2">
      <c r="A1414" s="600" t="s">
        <v>0</v>
      </c>
      <c r="B1414" s="574">
        <f t="shared" ref="B1414:M1414" si="31">SUM(B1412:B1413)</f>
        <v>5028</v>
      </c>
      <c r="C1414" s="574">
        <f t="shared" si="31"/>
        <v>5147</v>
      </c>
      <c r="D1414" s="574">
        <f t="shared" si="31"/>
        <v>3707</v>
      </c>
      <c r="E1414" s="574">
        <f t="shared" si="31"/>
        <v>0</v>
      </c>
      <c r="F1414" s="574">
        <f t="shared" si="31"/>
        <v>124</v>
      </c>
      <c r="G1414" s="574">
        <f t="shared" si="31"/>
        <v>6699</v>
      </c>
      <c r="H1414" s="574">
        <f t="shared" si="31"/>
        <v>37894</v>
      </c>
      <c r="I1414" s="574">
        <f t="shared" si="31"/>
        <v>44784</v>
      </c>
      <c r="J1414" s="574">
        <f t="shared" si="31"/>
        <v>12040</v>
      </c>
      <c r="K1414" s="574">
        <f t="shared" si="31"/>
        <v>2719</v>
      </c>
      <c r="L1414" s="574">
        <f t="shared" si="31"/>
        <v>513</v>
      </c>
      <c r="M1414" s="574">
        <f t="shared" si="31"/>
        <v>124</v>
      </c>
      <c r="N1414" s="574">
        <f>SUM(N1412:N1413)</f>
        <v>118779</v>
      </c>
      <c r="O1414" s="592"/>
    </row>
    <row r="1415" spans="1:15" s="374" customFormat="1" ht="24.95" customHeight="1" x14ac:dyDescent="0.2">
      <c r="A1415" s="593" t="s">
        <v>37</v>
      </c>
      <c r="B1415" s="594">
        <f>'M.V. TIPO ALOJ.'!C231</f>
        <v>2406</v>
      </c>
      <c r="C1415" s="594">
        <f>'M.V. TIPO ALOJ.'!D231</f>
        <v>5226</v>
      </c>
      <c r="D1415" s="594">
        <f>'M.V. TIPO ALOJ.'!E231</f>
        <v>1428</v>
      </c>
      <c r="E1415" s="594">
        <f>'M.V. TIPO ALOJ.'!F231</f>
        <v>0</v>
      </c>
      <c r="F1415" s="594">
        <f>'M.V. TIPO ALOJ.'!G231</f>
        <v>235</v>
      </c>
      <c r="G1415" s="594">
        <f>'M.V. TIPO ALOJ.'!H231</f>
        <v>13512</v>
      </c>
      <c r="H1415" s="594">
        <f>'M.V. TIPO ALOJ.'!I231</f>
        <v>100658</v>
      </c>
      <c r="I1415" s="594">
        <f>'M.V. TIPO ALOJ.'!J231</f>
        <v>143895</v>
      </c>
      <c r="J1415" s="594">
        <f>'M.V. TIPO ALOJ.'!K231</f>
        <v>21155</v>
      </c>
      <c r="K1415" s="594">
        <f>'M.V. TIPO ALOJ.'!L231</f>
        <v>4086</v>
      </c>
      <c r="L1415" s="594">
        <f>'M.V. TIPO ALOJ.'!M231</f>
        <v>608</v>
      </c>
      <c r="M1415" s="594">
        <f>'M.V. TIPO ALOJ.'!N231</f>
        <v>146</v>
      </c>
      <c r="N1415" s="595">
        <f>SUM(B1415:M1415)</f>
        <v>293355</v>
      </c>
    </row>
    <row r="1416" spans="1:15" s="374" customFormat="1" ht="24.95" customHeight="1" x14ac:dyDescent="0.2">
      <c r="A1416" s="596" t="s">
        <v>38</v>
      </c>
      <c r="B1416" s="597">
        <f>'M.V. TIPO ALOJ.'!C232</f>
        <v>3710</v>
      </c>
      <c r="C1416" s="597">
        <f>'M.V. TIPO ALOJ.'!D232</f>
        <v>3507</v>
      </c>
      <c r="D1416" s="597">
        <f>'M.V. TIPO ALOJ.'!E232</f>
        <v>4375</v>
      </c>
      <c r="E1416" s="597">
        <f>'M.V. TIPO ALOJ.'!F232</f>
        <v>0</v>
      </c>
      <c r="F1416" s="597">
        <f>'M.V. TIPO ALOJ.'!G232</f>
        <v>3</v>
      </c>
      <c r="G1416" s="597">
        <f>'M.V. TIPO ALOJ.'!H232</f>
        <v>706</v>
      </c>
      <c r="H1416" s="597">
        <f>'M.V. TIPO ALOJ.'!I232</f>
        <v>6560</v>
      </c>
      <c r="I1416" s="597">
        <f>'M.V. TIPO ALOJ.'!J232</f>
        <v>6366</v>
      </c>
      <c r="J1416" s="597">
        <f>'M.V. TIPO ALOJ.'!K232</f>
        <v>2256</v>
      </c>
      <c r="K1416" s="597">
        <f>'M.V. TIPO ALOJ.'!L232</f>
        <v>805</v>
      </c>
      <c r="L1416" s="597">
        <f>'M.V. TIPO ALOJ.'!M232</f>
        <v>307</v>
      </c>
      <c r="M1416" s="597">
        <f>'M.V. TIPO ALOJ.'!N232</f>
        <v>49</v>
      </c>
      <c r="N1416" s="598">
        <f>SUM(B1416:M1416)</f>
        <v>28644</v>
      </c>
    </row>
    <row r="1417" spans="1:15" s="374" customFormat="1" ht="24.95" customHeight="1" x14ac:dyDescent="0.2">
      <c r="A1417" s="600" t="s">
        <v>69</v>
      </c>
      <c r="B1417" s="574">
        <f t="shared" ref="B1417:M1417" si="32">B1415+B1416</f>
        <v>6116</v>
      </c>
      <c r="C1417" s="574">
        <f t="shared" si="32"/>
        <v>8733</v>
      </c>
      <c r="D1417" s="574">
        <f t="shared" si="32"/>
        <v>5803</v>
      </c>
      <c r="E1417" s="574">
        <f t="shared" si="32"/>
        <v>0</v>
      </c>
      <c r="F1417" s="574">
        <f t="shared" si="32"/>
        <v>238</v>
      </c>
      <c r="G1417" s="574">
        <f t="shared" si="32"/>
        <v>14218</v>
      </c>
      <c r="H1417" s="574">
        <f t="shared" si="32"/>
        <v>107218</v>
      </c>
      <c r="I1417" s="574">
        <f t="shared" si="32"/>
        <v>150261</v>
      </c>
      <c r="J1417" s="574">
        <f t="shared" si="32"/>
        <v>23411</v>
      </c>
      <c r="K1417" s="574">
        <f t="shared" si="32"/>
        <v>4891</v>
      </c>
      <c r="L1417" s="574">
        <f t="shared" si="32"/>
        <v>915</v>
      </c>
      <c r="M1417" s="574">
        <f t="shared" si="32"/>
        <v>195</v>
      </c>
      <c r="N1417" s="574">
        <f>SUM(N1415:N1416)</f>
        <v>321999</v>
      </c>
      <c r="O1417" s="592"/>
    </row>
    <row r="1418" spans="1:15" s="374" customFormat="1" ht="24.95" customHeight="1" x14ac:dyDescent="0.2">
      <c r="A1418" s="573" t="s">
        <v>75</v>
      </c>
      <c r="B1418" s="599">
        <f>'M.V. TIPO ALOJ.'!C233</f>
        <v>2.0193615700000001E-2</v>
      </c>
      <c r="C1418" s="599">
        <f>'M.V. TIPO ALOJ.'!D233</f>
        <v>3.064476E-2</v>
      </c>
      <c r="D1418" s="599">
        <f>'M.V. TIPO ALOJ.'!E233</f>
        <v>2.55560276E-2</v>
      </c>
      <c r="E1418" s="599">
        <f>'M.V. TIPO ALOJ.'!F233</f>
        <v>0</v>
      </c>
      <c r="F1418" s="599">
        <f>'M.V. TIPO ALOJ.'!G233</f>
        <v>2.8551183999999999E-3</v>
      </c>
      <c r="G1418" s="599">
        <f>'M.V. TIPO ALOJ.'!H233</f>
        <v>3.5717611000000003E-2</v>
      </c>
      <c r="H1418" s="599">
        <f>'M.V. TIPO ALOJ.'!I233</f>
        <v>0.1356823258</v>
      </c>
      <c r="I1418" s="599">
        <f>'M.V. TIPO ALOJ.'!J233</f>
        <v>0.19133772730000001</v>
      </c>
      <c r="J1418" s="599">
        <f>'M.V. TIPO ALOJ.'!K233</f>
        <v>4.1314413600000002E-2</v>
      </c>
      <c r="K1418" s="599">
        <f>'M.V. TIPO ALOJ.'!L233</f>
        <v>1.7430526799999999E-2</v>
      </c>
      <c r="L1418" s="599">
        <f>'M.V. TIPO ALOJ.'!M233</f>
        <v>5.3331725000000003E-3</v>
      </c>
      <c r="M1418" s="599">
        <f>'M.V. TIPO ALOJ.'!N233</f>
        <v>2.0981626E-3</v>
      </c>
      <c r="N1418" s="599">
        <f>C1404</f>
        <v>8.0830528118920733E-2</v>
      </c>
    </row>
    <row r="1419" spans="1:15" s="374" customFormat="1" ht="24.95" customHeight="1" x14ac:dyDescent="0.2">
      <c r="A1419" s="600" t="s">
        <v>3</v>
      </c>
      <c r="B1419" s="601">
        <f>B1417/B1414</f>
        <v>1.2163882259347654</v>
      </c>
      <c r="C1419" s="601">
        <f t="shared" ref="C1419:N1419" si="33">C1417/C1414</f>
        <v>1.6967165339032446</v>
      </c>
      <c r="D1419" s="601">
        <f t="shared" si="33"/>
        <v>1.5654167790666307</v>
      </c>
      <c r="E1419" s="601">
        <v>0</v>
      </c>
      <c r="F1419" s="601">
        <f t="shared" si="33"/>
        <v>1.9193548387096775</v>
      </c>
      <c r="G1419" s="601">
        <f t="shared" si="33"/>
        <v>2.1224063293028812</v>
      </c>
      <c r="H1419" s="601">
        <f t="shared" si="33"/>
        <v>2.8294189053676044</v>
      </c>
      <c r="I1419" s="601">
        <f t="shared" si="33"/>
        <v>3.355238478027867</v>
      </c>
      <c r="J1419" s="601">
        <f t="shared" si="33"/>
        <v>1.9444352159468439</v>
      </c>
      <c r="K1419" s="601">
        <f t="shared" si="33"/>
        <v>1.7988230967267378</v>
      </c>
      <c r="L1419" s="601">
        <f t="shared" si="33"/>
        <v>1.7836257309941521</v>
      </c>
      <c r="M1419" s="601">
        <f t="shared" si="33"/>
        <v>1.5725806451612903</v>
      </c>
      <c r="N1419" s="601">
        <f t="shared" si="33"/>
        <v>2.710908493925694</v>
      </c>
    </row>
    <row r="1420" spans="1:15" ht="24.95" customHeight="1" x14ac:dyDescent="0.2">
      <c r="A1420" s="440"/>
      <c r="B1420" s="452"/>
      <c r="C1420" s="452"/>
      <c r="D1420" s="452"/>
      <c r="E1420" s="452"/>
      <c r="F1420" s="452"/>
      <c r="G1420" s="452"/>
      <c r="H1420" s="452"/>
      <c r="I1420" s="452"/>
      <c r="J1420" s="452"/>
      <c r="K1420" s="452"/>
      <c r="L1420" s="452"/>
      <c r="M1420" s="452"/>
      <c r="N1420" s="452"/>
    </row>
    <row r="1421" spans="1:15" ht="24.95" customHeight="1" x14ac:dyDescent="0.2">
      <c r="A1421" s="405"/>
      <c r="B1421" s="405"/>
      <c r="C1421" s="450"/>
      <c r="D1421" s="451"/>
    </row>
    <row r="1422" spans="1:15" ht="24.95" customHeight="1" x14ac:dyDescent="0.2">
      <c r="G1422" s="382"/>
      <c r="H1422" s="382"/>
      <c r="I1422" s="382"/>
      <c r="J1422" s="382"/>
      <c r="K1422" s="382"/>
      <c r="L1422" s="382"/>
      <c r="M1422" s="382"/>
      <c r="N1422" s="382"/>
    </row>
    <row r="1423" spans="1:15" ht="24.95" customHeight="1" x14ac:dyDescent="0.2">
      <c r="G1423" s="382"/>
      <c r="H1423" s="382"/>
      <c r="I1423" s="382"/>
      <c r="J1423" s="382"/>
      <c r="K1423" s="382"/>
      <c r="L1423" s="382"/>
      <c r="M1423" s="382"/>
      <c r="N1423" s="382"/>
    </row>
    <row r="1424" spans="1:15" ht="24.95" customHeight="1" x14ac:dyDescent="0.2">
      <c r="G1424" s="382"/>
      <c r="H1424" s="382"/>
      <c r="I1424" s="382"/>
      <c r="J1424" s="382"/>
      <c r="K1424" s="382"/>
      <c r="L1424" s="382"/>
      <c r="M1424" s="382"/>
      <c r="N1424" s="382"/>
    </row>
    <row r="1425" spans="1:15" ht="24.95" customHeight="1" x14ac:dyDescent="0.2">
      <c r="G1425" s="382"/>
      <c r="H1425" s="382"/>
      <c r="I1425" s="382"/>
      <c r="J1425" s="382"/>
      <c r="K1425" s="382"/>
      <c r="L1425" s="382"/>
      <c r="M1425" s="382"/>
      <c r="N1425" s="382"/>
    </row>
    <row r="1426" spans="1:15" ht="24.95" customHeight="1" x14ac:dyDescent="0.2">
      <c r="G1426" s="382"/>
      <c r="H1426" s="382"/>
      <c r="I1426" s="382"/>
      <c r="J1426" s="382"/>
      <c r="K1426" s="382"/>
      <c r="L1426" s="382"/>
      <c r="M1426" s="382"/>
      <c r="N1426" s="382"/>
    </row>
    <row r="1427" spans="1:15" ht="24.95" customHeight="1" x14ac:dyDescent="0.2">
      <c r="G1427" s="382"/>
      <c r="H1427" s="382"/>
      <c r="I1427" s="382"/>
      <c r="J1427" s="382"/>
      <c r="K1427" s="382"/>
      <c r="L1427" s="382"/>
      <c r="M1427" s="382"/>
      <c r="N1427" s="382"/>
    </row>
    <row r="1428" spans="1:15" ht="24.95" customHeight="1" x14ac:dyDescent="0.2">
      <c r="G1428" s="382"/>
      <c r="H1428" s="382"/>
      <c r="I1428" s="382"/>
      <c r="J1428" s="382"/>
      <c r="K1428" s="382"/>
      <c r="L1428" s="382"/>
      <c r="M1428" s="382"/>
      <c r="N1428" s="382"/>
    </row>
    <row r="1429" spans="1:15" ht="24.95" customHeight="1" x14ac:dyDescent="0.2">
      <c r="G1429" s="382"/>
      <c r="H1429" s="382"/>
      <c r="I1429" s="382"/>
      <c r="J1429" s="382"/>
      <c r="K1429" s="382"/>
      <c r="L1429" s="382"/>
      <c r="M1429" s="382"/>
      <c r="N1429" s="382"/>
    </row>
    <row r="1430" spans="1:15" ht="24.95" customHeight="1" x14ac:dyDescent="0.2">
      <c r="G1430" s="382"/>
      <c r="H1430" s="382"/>
      <c r="I1430" s="382"/>
      <c r="J1430" s="382"/>
      <c r="K1430" s="382"/>
      <c r="L1430" s="382"/>
      <c r="M1430" s="382"/>
      <c r="N1430" s="382"/>
    </row>
    <row r="1431" spans="1:15" ht="24.95" customHeight="1" x14ac:dyDescent="0.2">
      <c r="G1431" s="382"/>
      <c r="H1431" s="382"/>
      <c r="I1431" s="382"/>
      <c r="J1431" s="382"/>
      <c r="K1431" s="382"/>
      <c r="L1431" s="382"/>
      <c r="M1431" s="382"/>
      <c r="N1431" s="382"/>
    </row>
    <row r="1432" spans="1:15" ht="24.95" customHeight="1" x14ac:dyDescent="0.2">
      <c r="G1432" s="382"/>
      <c r="H1432" s="382"/>
      <c r="I1432" s="382"/>
      <c r="J1432" s="382"/>
      <c r="K1432" s="382"/>
      <c r="L1432" s="382"/>
      <c r="M1432" s="382"/>
      <c r="N1432" s="382"/>
    </row>
    <row r="1433" spans="1:15" ht="24.95" customHeight="1" x14ac:dyDescent="0.2"/>
    <row r="1434" spans="1:15" ht="24.95" customHeight="1" x14ac:dyDescent="0.25">
      <c r="A1434" s="435"/>
      <c r="B1434" s="752" t="s">
        <v>70</v>
      </c>
      <c r="C1434" s="752"/>
      <c r="D1434" s="752"/>
      <c r="E1434" s="752"/>
      <c r="F1434" s="752"/>
      <c r="G1434" s="752"/>
      <c r="H1434" s="752"/>
      <c r="I1434" s="752"/>
      <c r="J1434" s="752"/>
      <c r="K1434" s="752"/>
      <c r="L1434" s="11"/>
      <c r="M1434" s="11"/>
      <c r="N1434" s="11"/>
    </row>
    <row r="1435" spans="1:15" s="374" customFormat="1" ht="24.95" customHeight="1" x14ac:dyDescent="0.2">
      <c r="B1435" s="572" t="s">
        <v>5</v>
      </c>
      <c r="C1435" s="572" t="s">
        <v>6</v>
      </c>
      <c r="D1435" s="572" t="s">
        <v>71</v>
      </c>
      <c r="E1435" s="572" t="s">
        <v>7</v>
      </c>
      <c r="F1435" s="572" t="s">
        <v>8</v>
      </c>
      <c r="G1435" s="572" t="s">
        <v>9</v>
      </c>
      <c r="H1435" s="572" t="s">
        <v>10</v>
      </c>
      <c r="I1435" s="572" t="s">
        <v>11</v>
      </c>
      <c r="J1435" s="572" t="s">
        <v>12</v>
      </c>
      <c r="K1435" s="572" t="s">
        <v>13</v>
      </c>
      <c r="L1435" s="11"/>
      <c r="M1435" s="11"/>
      <c r="N1435" s="11"/>
    </row>
    <row r="1436" spans="1:15" s="374" customFormat="1" ht="24.95" customHeight="1" x14ac:dyDescent="0.2">
      <c r="A1436" s="602" t="s">
        <v>29</v>
      </c>
      <c r="B1436" s="594">
        <f>'M.V. TIPO ALOJ.'!C268</f>
        <v>24805</v>
      </c>
      <c r="C1436" s="594">
        <f>'M.V. TIPO ALOJ.'!D268</f>
        <v>14022</v>
      </c>
      <c r="D1436" s="594">
        <f>'M.V. TIPO ALOJ.'!E268</f>
        <v>12702</v>
      </c>
      <c r="E1436" s="594">
        <f>'M.V. TIPO ALOJ.'!F268</f>
        <v>2756</v>
      </c>
      <c r="F1436" s="594">
        <f>'M.V. TIPO ALOJ.'!G268</f>
        <v>6253</v>
      </c>
      <c r="G1436" s="594">
        <f>'M.V. TIPO ALOJ.'!H268</f>
        <v>5891</v>
      </c>
      <c r="H1436" s="594">
        <f>'M.V. TIPO ALOJ.'!I268</f>
        <v>20212</v>
      </c>
      <c r="I1436" s="594">
        <f>'M.V. TIPO ALOJ.'!J268</f>
        <v>6491</v>
      </c>
      <c r="J1436" s="594">
        <f>'M.V. TIPO ALOJ.'!K268</f>
        <v>6069</v>
      </c>
      <c r="K1436" s="595">
        <f>SUM(B1436:J1436)</f>
        <v>99201</v>
      </c>
      <c r="L1436" s="11"/>
      <c r="M1436" s="11"/>
      <c r="N1436" s="11"/>
    </row>
    <row r="1437" spans="1:15" s="374" customFormat="1" ht="24.95" customHeight="1" x14ac:dyDescent="0.2">
      <c r="A1437" s="596" t="s">
        <v>30</v>
      </c>
      <c r="B1437" s="597">
        <f>'M.V. TIPO ALOJ.'!C269</f>
        <v>1021</v>
      </c>
      <c r="C1437" s="597">
        <f>'M.V. TIPO ALOJ.'!D269</f>
        <v>7593</v>
      </c>
      <c r="D1437" s="597">
        <f>'M.V. TIPO ALOJ.'!E269</f>
        <v>734</v>
      </c>
      <c r="E1437" s="597">
        <f>'M.V. TIPO ALOJ.'!F269</f>
        <v>67</v>
      </c>
      <c r="F1437" s="597">
        <f>'M.V. TIPO ALOJ.'!G269</f>
        <v>4988</v>
      </c>
      <c r="G1437" s="597">
        <f>'M.V. TIPO ALOJ.'!H269</f>
        <v>1376</v>
      </c>
      <c r="H1437" s="597">
        <f>'M.V. TIPO ALOJ.'!I269</f>
        <v>571</v>
      </c>
      <c r="I1437" s="597">
        <f>'M.V. TIPO ALOJ.'!J269</f>
        <v>2893</v>
      </c>
      <c r="J1437" s="597">
        <f>'M.V. TIPO ALOJ.'!K269</f>
        <v>335</v>
      </c>
      <c r="K1437" s="598">
        <f>SUM(B1437:J1437)</f>
        <v>19578</v>
      </c>
      <c r="L1437" s="11"/>
      <c r="M1437" s="11"/>
      <c r="N1437" s="11"/>
      <c r="O1437" s="592"/>
    </row>
    <row r="1438" spans="1:15" s="374" customFormat="1" ht="24.95" customHeight="1" x14ac:dyDescent="0.2">
      <c r="A1438" s="600" t="s">
        <v>0</v>
      </c>
      <c r="B1438" s="574">
        <f t="shared" ref="B1438:K1438" si="34">SUM(B1436:B1437)</f>
        <v>25826</v>
      </c>
      <c r="C1438" s="574">
        <f t="shared" si="34"/>
        <v>21615</v>
      </c>
      <c r="D1438" s="574">
        <f t="shared" si="34"/>
        <v>13436</v>
      </c>
      <c r="E1438" s="574">
        <f t="shared" si="34"/>
        <v>2823</v>
      </c>
      <c r="F1438" s="574">
        <f t="shared" si="34"/>
        <v>11241</v>
      </c>
      <c r="G1438" s="574">
        <f t="shared" si="34"/>
        <v>7267</v>
      </c>
      <c r="H1438" s="574">
        <f t="shared" si="34"/>
        <v>20783</v>
      </c>
      <c r="I1438" s="574">
        <f t="shared" si="34"/>
        <v>9384</v>
      </c>
      <c r="J1438" s="574">
        <f t="shared" si="34"/>
        <v>6404</v>
      </c>
      <c r="K1438" s="574">
        <f t="shared" si="34"/>
        <v>118779</v>
      </c>
      <c r="L1438" s="11"/>
      <c r="M1438" s="11"/>
      <c r="N1438" s="11"/>
      <c r="O1438" s="592"/>
    </row>
    <row r="1439" spans="1:15" s="374" customFormat="1" ht="24.95" customHeight="1" x14ac:dyDescent="0.2">
      <c r="A1439" s="593" t="s">
        <v>37</v>
      </c>
      <c r="B1439" s="594">
        <f>'M.V. TIPO ALOJ.'!C271</f>
        <v>48491</v>
      </c>
      <c r="C1439" s="594">
        <f>'M.V. TIPO ALOJ.'!D271</f>
        <v>38983</v>
      </c>
      <c r="D1439" s="594">
        <f>'M.V. TIPO ALOJ.'!E271</f>
        <v>51112</v>
      </c>
      <c r="E1439" s="594">
        <f>'M.V. TIPO ALOJ.'!F271</f>
        <v>8566</v>
      </c>
      <c r="F1439" s="594">
        <f>'M.V. TIPO ALOJ.'!G271</f>
        <v>14759</v>
      </c>
      <c r="G1439" s="594">
        <f>'M.V. TIPO ALOJ.'!H271</f>
        <v>12572</v>
      </c>
      <c r="H1439" s="594">
        <f>'M.V. TIPO ALOJ.'!I271</f>
        <v>89503</v>
      </c>
      <c r="I1439" s="594">
        <f>'M.V. TIPO ALOJ.'!J271</f>
        <v>15426</v>
      </c>
      <c r="J1439" s="594">
        <f>'M.V. TIPO ALOJ.'!K271</f>
        <v>13943</v>
      </c>
      <c r="K1439" s="595">
        <f>SUM(B1439:J1439)</f>
        <v>293355</v>
      </c>
      <c r="L1439" s="11"/>
      <c r="M1439" s="11"/>
      <c r="N1439" s="11"/>
    </row>
    <row r="1440" spans="1:15" s="374" customFormat="1" ht="24.95" customHeight="1" x14ac:dyDescent="0.2">
      <c r="A1440" s="596" t="s">
        <v>38</v>
      </c>
      <c r="B1440" s="597">
        <f>'M.V. TIPO ALOJ.'!C272</f>
        <v>1733</v>
      </c>
      <c r="C1440" s="597">
        <f>'M.V. TIPO ALOJ.'!D272</f>
        <v>10278</v>
      </c>
      <c r="D1440" s="597">
        <f>'M.V. TIPO ALOJ.'!E272</f>
        <v>1111</v>
      </c>
      <c r="E1440" s="597">
        <f>'M.V. TIPO ALOJ.'!F272</f>
        <v>100</v>
      </c>
      <c r="F1440" s="597">
        <f>'M.V. TIPO ALOJ.'!G272</f>
        <v>7517</v>
      </c>
      <c r="G1440" s="597">
        <f>'M.V. TIPO ALOJ.'!H272</f>
        <v>1587</v>
      </c>
      <c r="H1440" s="597">
        <f>'M.V. TIPO ALOJ.'!I272</f>
        <v>1499</v>
      </c>
      <c r="I1440" s="597">
        <f>'M.V. TIPO ALOJ.'!J272</f>
        <v>4414</v>
      </c>
      <c r="J1440" s="597">
        <f>'M.V. TIPO ALOJ.'!K272</f>
        <v>405</v>
      </c>
      <c r="K1440" s="598">
        <f>SUM(B1440:J1440)</f>
        <v>28644</v>
      </c>
      <c r="L1440" s="11"/>
      <c r="M1440" s="11"/>
      <c r="N1440" s="11"/>
    </row>
    <row r="1441" spans="1:15" s="374" customFormat="1" ht="24.95" customHeight="1" x14ac:dyDescent="0.2">
      <c r="A1441" s="600" t="s">
        <v>69</v>
      </c>
      <c r="B1441" s="574">
        <f t="shared" ref="B1441:K1441" si="35">SUM(B1439:B1440)</f>
        <v>50224</v>
      </c>
      <c r="C1441" s="574">
        <f t="shared" si="35"/>
        <v>49261</v>
      </c>
      <c r="D1441" s="574">
        <f t="shared" si="35"/>
        <v>52223</v>
      </c>
      <c r="E1441" s="574">
        <f t="shared" si="35"/>
        <v>8666</v>
      </c>
      <c r="F1441" s="574">
        <f t="shared" si="35"/>
        <v>22276</v>
      </c>
      <c r="G1441" s="574">
        <f t="shared" si="35"/>
        <v>14159</v>
      </c>
      <c r="H1441" s="574">
        <f t="shared" si="35"/>
        <v>91002</v>
      </c>
      <c r="I1441" s="574">
        <f t="shared" si="35"/>
        <v>19840</v>
      </c>
      <c r="J1441" s="574">
        <f t="shared" si="35"/>
        <v>14348</v>
      </c>
      <c r="K1441" s="574">
        <f t="shared" si="35"/>
        <v>321999</v>
      </c>
      <c r="L1441" s="11"/>
      <c r="M1441" s="11"/>
      <c r="N1441" s="11"/>
      <c r="O1441" s="592"/>
    </row>
    <row r="1442" spans="1:15" s="374" customFormat="1" ht="24.95" customHeight="1" x14ac:dyDescent="0.2">
      <c r="A1442" s="573" t="s">
        <v>75</v>
      </c>
      <c r="B1442" s="599">
        <f>'M.V. TIPO ALOJ.'!C273</f>
        <v>5.1658483907041322E-2</v>
      </c>
      <c r="C1442" s="599">
        <f>'M.V. TIPO ALOJ.'!D273</f>
        <v>6.4872979043486656E-2</v>
      </c>
      <c r="D1442" s="599">
        <f>'M.V. TIPO ALOJ.'!E273</f>
        <v>0.1006995713049226</v>
      </c>
      <c r="E1442" s="599">
        <f>'M.V. TIPO ALOJ.'!F273</f>
        <v>9.8457939400147257E-2</v>
      </c>
      <c r="F1442" s="599">
        <f>'M.V. TIPO ALOJ.'!G273</f>
        <v>5.474258485415727E-2</v>
      </c>
      <c r="G1442" s="599">
        <f>'M.V. TIPO ALOJ.'!H273</f>
        <v>4.2298949618103106E-2</v>
      </c>
      <c r="H1442" s="599">
        <f>'M.V. TIPO ALOJ.'!I273</f>
        <v>0.25346883414950561</v>
      </c>
      <c r="I1442" s="599">
        <f>'M.V. TIPO ALOJ.'!J273</f>
        <v>7.1246398131091043E-2</v>
      </c>
      <c r="J1442" s="599">
        <f>'M.V. TIPO ALOJ.'!K273</f>
        <v>5.3883297676861536E-2</v>
      </c>
      <c r="K1442" s="599">
        <f>N1418</f>
        <v>8.0830528118920733E-2</v>
      </c>
      <c r="L1442" s="11"/>
      <c r="M1442" s="11"/>
      <c r="N1442" s="11"/>
    </row>
    <row r="1443" spans="1:15" s="374" customFormat="1" ht="24.95" customHeight="1" x14ac:dyDescent="0.2">
      <c r="A1443" s="600" t="s">
        <v>3</v>
      </c>
      <c r="B1443" s="601">
        <f>B1441/B1438</f>
        <v>1.9447068845349649</v>
      </c>
      <c r="C1443" s="601">
        <f t="shared" ref="C1443:K1443" si="36">C1441/C1438</f>
        <v>2.2790191996298867</v>
      </c>
      <c r="D1443" s="601">
        <f t="shared" si="36"/>
        <v>3.886796665674308</v>
      </c>
      <c r="E1443" s="601">
        <f t="shared" si="36"/>
        <v>3.069783917817924</v>
      </c>
      <c r="F1443" s="601">
        <f t="shared" si="36"/>
        <v>1.9816742282715061</v>
      </c>
      <c r="G1443" s="601">
        <f t="shared" si="36"/>
        <v>1.9483968625292418</v>
      </c>
      <c r="H1443" s="601">
        <f t="shared" si="36"/>
        <v>4.3786748785064713</v>
      </c>
      <c r="I1443" s="601">
        <f t="shared" si="36"/>
        <v>2.1142369991474852</v>
      </c>
      <c r="J1443" s="601">
        <f t="shared" si="36"/>
        <v>2.2404747033104311</v>
      </c>
      <c r="K1443" s="601">
        <f t="shared" si="36"/>
        <v>2.710908493925694</v>
      </c>
      <c r="L1443" s="11"/>
      <c r="M1443" s="11"/>
      <c r="N1443" s="11"/>
    </row>
    <row r="1444" spans="1:15" ht="24.95" customHeight="1" x14ac:dyDescent="0.2">
      <c r="N1444" s="439"/>
    </row>
    <row r="1445" spans="1:15" ht="24.95" customHeight="1" x14ac:dyDescent="0.2"/>
    <row r="1446" spans="1:15" ht="24.95" customHeight="1" x14ac:dyDescent="0.2"/>
    <row r="1447" spans="1:15" ht="24.95" customHeight="1" x14ac:dyDescent="0.2"/>
    <row r="1448" spans="1:15" ht="24.95" customHeight="1" x14ac:dyDescent="0.2"/>
    <row r="1449" spans="1:15" ht="24.95" customHeight="1" x14ac:dyDescent="0.2"/>
    <row r="1450" spans="1:15" ht="24.95" customHeight="1" x14ac:dyDescent="0.2"/>
    <row r="1451" spans="1:15" ht="24.95" customHeight="1" x14ac:dyDescent="0.2"/>
    <row r="1452" spans="1:15" ht="24.95" customHeight="1" x14ac:dyDescent="0.2"/>
    <row r="1453" spans="1:15" ht="24.95" customHeight="1" x14ac:dyDescent="0.2"/>
    <row r="1454" spans="1:15" ht="24.95" customHeight="1" x14ac:dyDescent="0.2"/>
    <row r="1455" spans="1:15" ht="24.95" customHeight="1" x14ac:dyDescent="0.2"/>
    <row r="1456" spans="1:15" ht="24.95" customHeight="1" x14ac:dyDescent="0.2"/>
    <row r="1457" spans="1:14" ht="24.95" customHeight="1" x14ac:dyDescent="0.2"/>
    <row r="1458" spans="1:14" ht="24.95" customHeight="1" x14ac:dyDescent="0.2"/>
    <row r="1459" spans="1:14" ht="24.95" customHeight="1" x14ac:dyDescent="0.2"/>
    <row r="1460" spans="1:14" ht="24.95" customHeight="1" x14ac:dyDescent="0.2"/>
    <row r="1461" spans="1:14" ht="24.95" customHeight="1" x14ac:dyDescent="0.2"/>
    <row r="1462" spans="1:14" ht="24.95" customHeight="1" x14ac:dyDescent="0.2"/>
    <row r="1463" spans="1:14" ht="24.95" customHeight="1" x14ac:dyDescent="0.2"/>
    <row r="1464" spans="1:14" ht="24.95" customHeight="1" x14ac:dyDescent="0.2"/>
    <row r="1465" spans="1:14" ht="24.95" customHeight="1" x14ac:dyDescent="0.2">
      <c r="N1465" s="4">
        <v>15</v>
      </c>
    </row>
    <row r="1466" spans="1:14" ht="35.1" customHeight="1" x14ac:dyDescent="0.2">
      <c r="A1466" s="719" t="s">
        <v>501</v>
      </c>
      <c r="B1466" s="753"/>
      <c r="C1466" s="753"/>
      <c r="D1466" s="753"/>
      <c r="E1466" s="753"/>
      <c r="F1466" s="753"/>
      <c r="G1466" s="753"/>
      <c r="H1466" s="753"/>
      <c r="I1466" s="753"/>
      <c r="J1466" s="753"/>
      <c r="K1466" s="753"/>
      <c r="L1466" s="753"/>
      <c r="M1466" s="753"/>
      <c r="N1466" s="753"/>
    </row>
    <row r="1467" spans="1:14" ht="24.95" customHeight="1" x14ac:dyDescent="0.2"/>
    <row r="1468" spans="1:14" ht="24.95" customHeight="1" x14ac:dyDescent="0.2">
      <c r="A1468" s="549" t="s">
        <v>29</v>
      </c>
      <c r="B1468" s="549"/>
      <c r="C1468" s="605">
        <f>'M.V. TIPO ALOJ.'!C285</f>
        <v>359620</v>
      </c>
      <c r="D1468" s="446"/>
    </row>
    <row r="1469" spans="1:14" ht="24.95" customHeight="1" x14ac:dyDescent="0.2">
      <c r="A1469" s="551" t="s">
        <v>30</v>
      </c>
      <c r="B1469" s="551"/>
      <c r="C1469" s="597">
        <f>'M.V. TIPO ALOJ.'!C286</f>
        <v>19809</v>
      </c>
      <c r="D1469" s="446"/>
    </row>
    <row r="1470" spans="1:14" ht="24.95" customHeight="1" x14ac:dyDescent="0.25">
      <c r="A1470" s="573" t="s">
        <v>0</v>
      </c>
      <c r="B1470" s="591"/>
      <c r="C1470" s="574">
        <f>SUM(C1468:C1469)</f>
        <v>379429</v>
      </c>
      <c r="D1470" s="447"/>
    </row>
    <row r="1471" spans="1:14" ht="24.95" customHeight="1" x14ac:dyDescent="0.2">
      <c r="A1471" s="551" t="s">
        <v>34</v>
      </c>
      <c r="B1471" s="551"/>
      <c r="C1471" s="605">
        <f>'M.V. TIPO ALOJ.'!C288</f>
        <v>846295</v>
      </c>
      <c r="D1471" s="446"/>
    </row>
    <row r="1472" spans="1:14" ht="24.95" customHeight="1" x14ac:dyDescent="0.2">
      <c r="A1472" s="551" t="s">
        <v>35</v>
      </c>
      <c r="B1472" s="551"/>
      <c r="C1472" s="597">
        <f>'M.V. TIPO ALOJ.'!C289</f>
        <v>38048</v>
      </c>
      <c r="D1472" s="446"/>
    </row>
    <row r="1473" spans="1:15" ht="24.95" customHeight="1" x14ac:dyDescent="0.25">
      <c r="A1473" s="573" t="s">
        <v>1</v>
      </c>
      <c r="B1473" s="591"/>
      <c r="C1473" s="574">
        <f>SUM(C1471:C1472)</f>
        <v>884343</v>
      </c>
      <c r="D1473" s="447"/>
    </row>
    <row r="1474" spans="1:15" ht="24.95" customHeight="1" x14ac:dyDescent="0.25">
      <c r="A1474" s="573" t="s">
        <v>2</v>
      </c>
      <c r="B1474" s="591"/>
      <c r="C1474" s="599">
        <f>'M.V. TIPO ALOJ.'!C290</f>
        <v>0.10894608582863667</v>
      </c>
      <c r="D1474" s="448"/>
    </row>
    <row r="1475" spans="1:15" ht="24.95" customHeight="1" x14ac:dyDescent="0.25">
      <c r="A1475" s="573" t="s">
        <v>3</v>
      </c>
      <c r="B1475" s="591"/>
      <c r="C1475" s="601">
        <f>C1473/C1470</f>
        <v>2.3307206354812098</v>
      </c>
      <c r="D1475" s="449"/>
    </row>
    <row r="1476" spans="1:15" ht="24.95" customHeight="1" x14ac:dyDescent="0.2">
      <c r="A1476" s="549" t="s">
        <v>126</v>
      </c>
      <c r="B1476" s="549"/>
      <c r="C1476" s="603">
        <f>C1471/C1468</f>
        <v>2.3533034870140703</v>
      </c>
      <c r="D1476" s="451"/>
    </row>
    <row r="1477" spans="1:15" ht="24.95" customHeight="1" x14ac:dyDescent="0.2">
      <c r="A1477" s="559" t="s">
        <v>127</v>
      </c>
      <c r="B1477" s="559"/>
      <c r="C1477" s="604">
        <f>C1472/C1469</f>
        <v>1.9207430965722652</v>
      </c>
      <c r="D1477" s="451"/>
    </row>
    <row r="1478" spans="1:15" ht="24.95" customHeight="1" x14ac:dyDescent="0.2">
      <c r="A1478" s="405"/>
      <c r="B1478" s="405"/>
      <c r="C1478" s="450"/>
      <c r="D1478" s="450"/>
    </row>
    <row r="1479" spans="1:15" ht="24.95" customHeight="1" x14ac:dyDescent="0.2"/>
    <row r="1480" spans="1:15" ht="24.95" customHeight="1" x14ac:dyDescent="0.2">
      <c r="A1480" s="382"/>
      <c r="B1480" s="752" t="s">
        <v>68</v>
      </c>
      <c r="C1480" s="752"/>
      <c r="D1480" s="752"/>
      <c r="E1480" s="752"/>
      <c r="F1480" s="752"/>
      <c r="G1480" s="752"/>
      <c r="H1480" s="752"/>
      <c r="I1480" s="752"/>
      <c r="J1480" s="752"/>
      <c r="K1480" s="752"/>
      <c r="L1480" s="752"/>
      <c r="M1480" s="752"/>
      <c r="N1480" s="752"/>
    </row>
    <row r="1481" spans="1:15" s="374" customFormat="1" ht="24.95" customHeight="1" x14ac:dyDescent="0.2">
      <c r="B1481" s="572" t="s">
        <v>46</v>
      </c>
      <c r="C1481" s="572" t="s">
        <v>47</v>
      </c>
      <c r="D1481" s="572" t="s">
        <v>48</v>
      </c>
      <c r="E1481" s="572" t="s">
        <v>49</v>
      </c>
      <c r="F1481" s="572" t="s">
        <v>50</v>
      </c>
      <c r="G1481" s="572" t="s">
        <v>51</v>
      </c>
      <c r="H1481" s="572" t="s">
        <v>52</v>
      </c>
      <c r="I1481" s="572" t="s">
        <v>62</v>
      </c>
      <c r="J1481" s="572" t="s">
        <v>63</v>
      </c>
      <c r="K1481" s="572" t="s">
        <v>55</v>
      </c>
      <c r="L1481" s="572" t="s">
        <v>64</v>
      </c>
      <c r="M1481" s="572" t="s">
        <v>57</v>
      </c>
      <c r="N1481" s="572" t="s">
        <v>13</v>
      </c>
    </row>
    <row r="1482" spans="1:15" s="374" customFormat="1" ht="24.95" customHeight="1" x14ac:dyDescent="0.2">
      <c r="A1482" s="602" t="s">
        <v>29</v>
      </c>
      <c r="B1482" s="594">
        <f>'M.V. TIPO ALOJ.'!C315</f>
        <v>46817</v>
      </c>
      <c r="C1482" s="594">
        <f>'M.V. TIPO ALOJ.'!D315</f>
        <v>63262</v>
      </c>
      <c r="D1482" s="594">
        <f>'M.V. TIPO ALOJ.'!E315</f>
        <v>21565</v>
      </c>
      <c r="E1482" s="594">
        <f>'M.V. TIPO ALOJ.'!F315</f>
        <v>0</v>
      </c>
      <c r="F1482" s="594">
        <f>'M.V. TIPO ALOJ.'!G315</f>
        <v>621</v>
      </c>
      <c r="G1482" s="594">
        <f>'M.V. TIPO ALOJ.'!H315</f>
        <v>10887</v>
      </c>
      <c r="H1482" s="594">
        <f>'M.V. TIPO ALOJ.'!I315</f>
        <v>69527</v>
      </c>
      <c r="I1482" s="594">
        <f>'M.V. TIPO ALOJ.'!J315</f>
        <v>77770</v>
      </c>
      <c r="J1482" s="594">
        <f>'M.V. TIPO ALOJ.'!K315</f>
        <v>37510</v>
      </c>
      <c r="K1482" s="594">
        <f>'M.V. TIPO ALOJ.'!L315</f>
        <v>19848</v>
      </c>
      <c r="L1482" s="594">
        <f>'M.V. TIPO ALOJ.'!M315</f>
        <v>4716</v>
      </c>
      <c r="M1482" s="594">
        <f>'M.V. TIPO ALOJ.'!N315</f>
        <v>7097</v>
      </c>
      <c r="N1482" s="595">
        <f>SUM(B1482:M1482)</f>
        <v>359620</v>
      </c>
    </row>
    <row r="1483" spans="1:15" s="374" customFormat="1" ht="24.95" customHeight="1" x14ac:dyDescent="0.2">
      <c r="A1483" s="596" t="s">
        <v>30</v>
      </c>
      <c r="B1483" s="597">
        <f>'M.V. TIPO ALOJ.'!C316</f>
        <v>2901</v>
      </c>
      <c r="C1483" s="597">
        <f>'M.V. TIPO ALOJ.'!D316</f>
        <v>3681</v>
      </c>
      <c r="D1483" s="597">
        <f>'M.V. TIPO ALOJ.'!E316</f>
        <v>1534</v>
      </c>
      <c r="E1483" s="597">
        <f>'M.V. TIPO ALOJ.'!F316</f>
        <v>0</v>
      </c>
      <c r="F1483" s="597">
        <f>'M.V. TIPO ALOJ.'!G316</f>
        <v>27</v>
      </c>
      <c r="G1483" s="597">
        <f>'M.V. TIPO ALOJ.'!H316</f>
        <v>194</v>
      </c>
      <c r="H1483" s="597">
        <f>'M.V. TIPO ALOJ.'!I316</f>
        <v>4046</v>
      </c>
      <c r="I1483" s="597">
        <f>'M.V. TIPO ALOJ.'!J316</f>
        <v>3455</v>
      </c>
      <c r="J1483" s="597">
        <f>'M.V. TIPO ALOJ.'!K316</f>
        <v>2259</v>
      </c>
      <c r="K1483" s="597">
        <f>'M.V. TIPO ALOJ.'!L316</f>
        <v>1199</v>
      </c>
      <c r="L1483" s="597">
        <f>'M.V. TIPO ALOJ.'!M316</f>
        <v>298</v>
      </c>
      <c r="M1483" s="597">
        <f>'M.V. TIPO ALOJ.'!N316</f>
        <v>215</v>
      </c>
      <c r="N1483" s="598">
        <f>SUM(B1483:M1483)</f>
        <v>19809</v>
      </c>
      <c r="O1483" s="592"/>
    </row>
    <row r="1484" spans="1:15" s="374" customFormat="1" ht="24.95" customHeight="1" x14ac:dyDescent="0.2">
      <c r="A1484" s="600" t="s">
        <v>0</v>
      </c>
      <c r="B1484" s="574">
        <f t="shared" ref="B1484:N1484" si="37">SUM(B1482:B1483)</f>
        <v>49718</v>
      </c>
      <c r="C1484" s="574">
        <f t="shared" si="37"/>
        <v>66943</v>
      </c>
      <c r="D1484" s="574">
        <f t="shared" si="37"/>
        <v>23099</v>
      </c>
      <c r="E1484" s="574">
        <f t="shared" si="37"/>
        <v>0</v>
      </c>
      <c r="F1484" s="574">
        <f t="shared" si="37"/>
        <v>648</v>
      </c>
      <c r="G1484" s="574">
        <f t="shared" si="37"/>
        <v>11081</v>
      </c>
      <c r="H1484" s="574">
        <f t="shared" si="37"/>
        <v>73573</v>
      </c>
      <c r="I1484" s="574">
        <f t="shared" si="37"/>
        <v>81225</v>
      </c>
      <c r="J1484" s="574">
        <f t="shared" si="37"/>
        <v>39769</v>
      </c>
      <c r="K1484" s="574">
        <f t="shared" si="37"/>
        <v>21047</v>
      </c>
      <c r="L1484" s="574">
        <f t="shared" si="37"/>
        <v>5014</v>
      </c>
      <c r="M1484" s="574">
        <f t="shared" si="37"/>
        <v>7312</v>
      </c>
      <c r="N1484" s="574">
        <f t="shared" si="37"/>
        <v>379429</v>
      </c>
      <c r="O1484" s="592"/>
    </row>
    <row r="1485" spans="1:15" s="374" customFormat="1" ht="24.95" customHeight="1" x14ac:dyDescent="0.2">
      <c r="A1485" s="593" t="s">
        <v>37</v>
      </c>
      <c r="B1485" s="594">
        <f>'M.V. TIPO ALOJ.'!C318</f>
        <v>77438</v>
      </c>
      <c r="C1485" s="594">
        <f>'M.V. TIPO ALOJ.'!D318</f>
        <v>109953</v>
      </c>
      <c r="D1485" s="594">
        <f>'M.V. TIPO ALOJ.'!E318</f>
        <v>35505</v>
      </c>
      <c r="E1485" s="594">
        <f>'M.V. TIPO ALOJ.'!F318</f>
        <v>0</v>
      </c>
      <c r="F1485" s="594">
        <f>'M.V. TIPO ALOJ.'!G318</f>
        <v>1785</v>
      </c>
      <c r="G1485" s="594">
        <f>'M.V. TIPO ALOJ.'!H318</f>
        <v>22354</v>
      </c>
      <c r="H1485" s="594">
        <f>'M.V. TIPO ALOJ.'!I318</f>
        <v>191636</v>
      </c>
      <c r="I1485" s="594">
        <f>'M.V. TIPO ALOJ.'!J318</f>
        <v>273437</v>
      </c>
      <c r="J1485" s="594">
        <f>'M.V. TIPO ALOJ.'!K318</f>
        <v>75175</v>
      </c>
      <c r="K1485" s="594">
        <f>'M.V. TIPO ALOJ.'!L318</f>
        <v>37517</v>
      </c>
      <c r="L1485" s="594">
        <f>'M.V. TIPO ALOJ.'!M318</f>
        <v>7865</v>
      </c>
      <c r="M1485" s="594">
        <f>'M.V. TIPO ALOJ.'!N318</f>
        <v>13630</v>
      </c>
      <c r="N1485" s="595">
        <f>SUM(B1485:M1485)</f>
        <v>846295</v>
      </c>
    </row>
    <row r="1486" spans="1:15" s="374" customFormat="1" ht="24.95" customHeight="1" x14ac:dyDescent="0.2">
      <c r="A1486" s="596" t="s">
        <v>72</v>
      </c>
      <c r="B1486" s="597">
        <f>'M.V. TIPO ALOJ.'!C319</f>
        <v>4970</v>
      </c>
      <c r="C1486" s="597">
        <f>'M.V. TIPO ALOJ.'!D319</f>
        <v>5397</v>
      </c>
      <c r="D1486" s="597">
        <f>'M.V. TIPO ALOJ.'!E319</f>
        <v>2153</v>
      </c>
      <c r="E1486" s="597">
        <f>'M.V. TIPO ALOJ.'!F319</f>
        <v>0</v>
      </c>
      <c r="F1486" s="597">
        <f>'M.V. TIPO ALOJ.'!G319</f>
        <v>27</v>
      </c>
      <c r="G1486" s="597">
        <f>'M.V. TIPO ALOJ.'!H319</f>
        <v>803</v>
      </c>
      <c r="H1486" s="597">
        <f>'M.V. TIPO ALOJ.'!I319</f>
        <v>8119</v>
      </c>
      <c r="I1486" s="597">
        <f>'M.V. TIPO ALOJ.'!J319</f>
        <v>10307</v>
      </c>
      <c r="J1486" s="597">
        <f>'M.V. TIPO ALOJ.'!K319</f>
        <v>3637</v>
      </c>
      <c r="K1486" s="597">
        <f>'M.V. TIPO ALOJ.'!L319</f>
        <v>1584</v>
      </c>
      <c r="L1486" s="597">
        <f>'M.V. TIPO ALOJ.'!M319</f>
        <v>523</v>
      </c>
      <c r="M1486" s="597">
        <f>'M.V. TIPO ALOJ.'!N319</f>
        <v>528</v>
      </c>
      <c r="N1486" s="598">
        <f>SUM(B1486:M1486)</f>
        <v>38048</v>
      </c>
    </row>
    <row r="1487" spans="1:15" s="374" customFormat="1" ht="24.95" customHeight="1" x14ac:dyDescent="0.2">
      <c r="A1487" s="600" t="s">
        <v>73</v>
      </c>
      <c r="B1487" s="574">
        <f t="shared" ref="B1487:M1487" si="38">B1485+B1486</f>
        <v>82408</v>
      </c>
      <c r="C1487" s="574">
        <f t="shared" si="38"/>
        <v>115350</v>
      </c>
      <c r="D1487" s="574">
        <f t="shared" si="38"/>
        <v>37658</v>
      </c>
      <c r="E1487" s="574">
        <f t="shared" si="38"/>
        <v>0</v>
      </c>
      <c r="F1487" s="574">
        <f t="shared" si="38"/>
        <v>1812</v>
      </c>
      <c r="G1487" s="574">
        <f t="shared" si="38"/>
        <v>23157</v>
      </c>
      <c r="H1487" s="574">
        <f t="shared" si="38"/>
        <v>199755</v>
      </c>
      <c r="I1487" s="574">
        <f t="shared" si="38"/>
        <v>283744</v>
      </c>
      <c r="J1487" s="574">
        <f t="shared" si="38"/>
        <v>78812</v>
      </c>
      <c r="K1487" s="574">
        <f t="shared" si="38"/>
        <v>39101</v>
      </c>
      <c r="L1487" s="574">
        <f t="shared" si="38"/>
        <v>8388</v>
      </c>
      <c r="M1487" s="574">
        <f t="shared" si="38"/>
        <v>14158</v>
      </c>
      <c r="N1487" s="574">
        <f>SUM(B1487:M1487)</f>
        <v>884343</v>
      </c>
      <c r="O1487" s="592"/>
    </row>
    <row r="1488" spans="1:15" s="374" customFormat="1" ht="24.95" customHeight="1" x14ac:dyDescent="0.2">
      <c r="A1488" s="573" t="s">
        <v>125</v>
      </c>
      <c r="B1488" s="599">
        <f>'M.V. TIPO ALOJ.'!C320</f>
        <v>7.2659557799999996E-2</v>
      </c>
      <c r="C1488" s="599">
        <f>'M.V. TIPO ALOJ.'!D320</f>
        <v>0.11231611699999999</v>
      </c>
      <c r="D1488" s="599">
        <f>'M.V. TIPO ALOJ.'!E320</f>
        <v>3.5330738200000003E-2</v>
      </c>
      <c r="E1488" s="599">
        <f>'M.V. TIPO ALOJ.'!F320</f>
        <v>0</v>
      </c>
      <c r="F1488" s="599">
        <f>'M.V. TIPO ALOJ.'!G320</f>
        <v>9.3020215000000003E-3</v>
      </c>
      <c r="G1488" s="599">
        <f>'M.V. TIPO ALOJ.'!H320</f>
        <v>4.7076306200000001E-2</v>
      </c>
      <c r="H1488" s="599">
        <f>'M.V. TIPO ALOJ.'!I320</f>
        <v>0.242805927</v>
      </c>
      <c r="I1488" s="599">
        <f>'M.V. TIPO ALOJ.'!J320</f>
        <v>0.37280833200000002</v>
      </c>
      <c r="J1488" s="599">
        <f>'M.V. TIPO ALOJ.'!K320</f>
        <v>0.1008991925</v>
      </c>
      <c r="K1488" s="599">
        <f>'M.V. TIPO ALOJ.'!L320</f>
        <v>6.3525665300000006E-2</v>
      </c>
      <c r="L1488" s="599">
        <f>'M.V. TIPO ALOJ.'!M320</f>
        <v>1.2142919E-2</v>
      </c>
      <c r="M1488" s="599">
        <f>'M.V. TIPO ALOJ.'!N320</f>
        <v>2.6596405399999998E-2</v>
      </c>
      <c r="N1488" s="599">
        <f>C1474</f>
        <v>0.10894608582863667</v>
      </c>
    </row>
    <row r="1489" spans="1:14" s="374" customFormat="1" ht="24.95" customHeight="1" x14ac:dyDescent="0.2">
      <c r="A1489" s="600" t="s">
        <v>3</v>
      </c>
      <c r="B1489" s="601">
        <f>B1487/B1484</f>
        <v>1.6575083470775172</v>
      </c>
      <c r="C1489" s="601">
        <f t="shared" ref="C1489:N1489" si="39">C1487/C1484</f>
        <v>1.7231077185067893</v>
      </c>
      <c r="D1489" s="601">
        <f t="shared" si="39"/>
        <v>1.6302870254123556</v>
      </c>
      <c r="E1489" s="601">
        <v>0</v>
      </c>
      <c r="F1489" s="601">
        <f t="shared" si="39"/>
        <v>2.7962962962962963</v>
      </c>
      <c r="G1489" s="601">
        <f t="shared" si="39"/>
        <v>2.0897933399512678</v>
      </c>
      <c r="H1489" s="601">
        <f t="shared" si="39"/>
        <v>2.7150585133133078</v>
      </c>
      <c r="I1489" s="601">
        <f t="shared" si="39"/>
        <v>3.4933087103724221</v>
      </c>
      <c r="J1489" s="601">
        <f t="shared" si="39"/>
        <v>1.9817445749201639</v>
      </c>
      <c r="K1489" s="601">
        <f t="shared" si="39"/>
        <v>1.8577944600180549</v>
      </c>
      <c r="L1489" s="601">
        <f t="shared" si="39"/>
        <v>1.6729158356601517</v>
      </c>
      <c r="M1489" s="601">
        <f t="shared" si="39"/>
        <v>1.9362691466083151</v>
      </c>
      <c r="N1489" s="601">
        <f t="shared" si="39"/>
        <v>2.3307206354812098</v>
      </c>
    </row>
    <row r="1490" spans="1:14" s="382" customFormat="1" ht="24.95" customHeight="1" x14ac:dyDescent="0.2">
      <c r="A1490" s="413"/>
      <c r="B1490" s="457"/>
      <c r="C1490" s="457"/>
      <c r="D1490" s="457"/>
      <c r="E1490" s="457"/>
      <c r="F1490" s="457"/>
      <c r="G1490" s="457"/>
      <c r="H1490" s="457"/>
      <c r="I1490" s="457"/>
      <c r="J1490" s="457"/>
      <c r="K1490" s="457"/>
      <c r="L1490" s="457"/>
      <c r="M1490" s="457"/>
      <c r="N1490" s="458"/>
    </row>
    <row r="1491" spans="1:14" ht="24.95" customHeight="1" x14ac:dyDescent="0.2"/>
    <row r="1492" spans="1:14" ht="24.95" customHeight="1" x14ac:dyDescent="0.2"/>
    <row r="1493" spans="1:14" ht="24.95" customHeight="1" x14ac:dyDescent="0.2"/>
    <row r="1494" spans="1:14" ht="24.95" customHeight="1" x14ac:dyDescent="0.2"/>
    <row r="1495" spans="1:14" ht="24.95" customHeight="1" x14ac:dyDescent="0.2"/>
    <row r="1496" spans="1:14" ht="24.95" customHeight="1" x14ac:dyDescent="0.2"/>
    <row r="1497" spans="1:14" ht="24.95" customHeight="1" x14ac:dyDescent="0.2"/>
    <row r="1498" spans="1:14" ht="24.95" customHeight="1" x14ac:dyDescent="0.2"/>
    <row r="1499" spans="1:14" ht="24.95" customHeight="1" x14ac:dyDescent="0.2"/>
    <row r="1500" spans="1:14" ht="24.95" customHeight="1" x14ac:dyDescent="0.2"/>
    <row r="1501" spans="1:14" ht="24.95" customHeight="1" x14ac:dyDescent="0.2"/>
    <row r="1502" spans="1:14" ht="24.95" customHeight="1" x14ac:dyDescent="0.2"/>
    <row r="1503" spans="1:14" ht="24.95" customHeight="1" x14ac:dyDescent="0.2"/>
    <row r="1504" spans="1:14" ht="24.95" customHeight="1" x14ac:dyDescent="0.25">
      <c r="A1504" s="435"/>
      <c r="B1504" s="752" t="s">
        <v>70</v>
      </c>
      <c r="C1504" s="752"/>
      <c r="D1504" s="752"/>
      <c r="E1504" s="752"/>
      <c r="F1504" s="752"/>
      <c r="G1504" s="752"/>
      <c r="H1504" s="752"/>
      <c r="I1504" s="752"/>
      <c r="J1504" s="752"/>
      <c r="K1504" s="752"/>
      <c r="L1504" s="11"/>
      <c r="M1504" s="11"/>
      <c r="N1504" s="11"/>
    </row>
    <row r="1505" spans="1:15" s="374" customFormat="1" ht="24.95" customHeight="1" x14ac:dyDescent="0.2">
      <c r="B1505" s="572" t="s">
        <v>5</v>
      </c>
      <c r="C1505" s="572" t="s">
        <v>6</v>
      </c>
      <c r="D1505" s="572" t="s">
        <v>71</v>
      </c>
      <c r="E1505" s="572" t="s">
        <v>7</v>
      </c>
      <c r="F1505" s="572" t="s">
        <v>8</v>
      </c>
      <c r="G1505" s="572" t="s">
        <v>9</v>
      </c>
      <c r="H1505" s="572" t="s">
        <v>10</v>
      </c>
      <c r="I1505" s="572" t="s">
        <v>11</v>
      </c>
      <c r="J1505" s="572" t="s">
        <v>12</v>
      </c>
      <c r="K1505" s="572" t="s">
        <v>13</v>
      </c>
      <c r="L1505" s="11"/>
      <c r="M1505" s="11"/>
      <c r="N1505" s="11"/>
    </row>
    <row r="1506" spans="1:15" s="374" customFormat="1" ht="24.95" customHeight="1" x14ac:dyDescent="0.2">
      <c r="A1506" s="602" t="s">
        <v>29</v>
      </c>
      <c r="B1506" s="594">
        <f>'M.V. TIPO ALOJ.'!C353</f>
        <v>57829</v>
      </c>
      <c r="C1506" s="594">
        <f>'M.V. TIPO ALOJ.'!D353</f>
        <v>33236</v>
      </c>
      <c r="D1506" s="594">
        <f>'M.V. TIPO ALOJ.'!E353</f>
        <v>48962</v>
      </c>
      <c r="E1506" s="594">
        <f>'M.V. TIPO ALOJ.'!F353</f>
        <v>23757</v>
      </c>
      <c r="F1506" s="594">
        <f>'M.V. TIPO ALOJ.'!G353</f>
        <v>42650</v>
      </c>
      <c r="G1506" s="594">
        <f>'M.V. TIPO ALOJ.'!H353</f>
        <v>52063</v>
      </c>
      <c r="H1506" s="594">
        <f>'M.V. TIPO ALOJ.'!I353</f>
        <v>36613</v>
      </c>
      <c r="I1506" s="594">
        <f>'M.V. TIPO ALOJ.'!J353</f>
        <v>22182</v>
      </c>
      <c r="J1506" s="594">
        <f>'M.V. TIPO ALOJ.'!K353</f>
        <v>42328</v>
      </c>
      <c r="K1506" s="595">
        <f>SUM(B1506:J1506)</f>
        <v>359620</v>
      </c>
      <c r="L1506" s="11"/>
      <c r="M1506" s="11"/>
      <c r="N1506" s="11"/>
    </row>
    <row r="1507" spans="1:15" s="374" customFormat="1" ht="24.95" customHeight="1" x14ac:dyDescent="0.2">
      <c r="A1507" s="596" t="s">
        <v>30</v>
      </c>
      <c r="B1507" s="597">
        <f>'M.V. TIPO ALOJ.'!C354</f>
        <v>2387</v>
      </c>
      <c r="C1507" s="597">
        <f>'M.V. TIPO ALOJ.'!D354</f>
        <v>3963</v>
      </c>
      <c r="D1507" s="597">
        <f>'M.V. TIPO ALOJ.'!E354</f>
        <v>2443</v>
      </c>
      <c r="E1507" s="597">
        <f>'M.V. TIPO ALOJ.'!F354</f>
        <v>2199</v>
      </c>
      <c r="F1507" s="597">
        <f>'M.V. TIPO ALOJ.'!G354</f>
        <v>3148</v>
      </c>
      <c r="G1507" s="597">
        <f>'M.V. TIPO ALOJ.'!H354</f>
        <v>1188</v>
      </c>
      <c r="H1507" s="597">
        <f>'M.V. TIPO ALOJ.'!I354</f>
        <v>457</v>
      </c>
      <c r="I1507" s="597">
        <f>'M.V. TIPO ALOJ.'!J354</f>
        <v>2279</v>
      </c>
      <c r="J1507" s="597">
        <f>'M.V. TIPO ALOJ.'!K354</f>
        <v>1745</v>
      </c>
      <c r="K1507" s="598">
        <f>SUM(B1507:J1507)</f>
        <v>19809</v>
      </c>
      <c r="L1507" s="11"/>
      <c r="M1507" s="11"/>
      <c r="N1507" s="11"/>
      <c r="O1507" s="592"/>
    </row>
    <row r="1508" spans="1:15" s="374" customFormat="1" ht="24.95" customHeight="1" x14ac:dyDescent="0.2">
      <c r="A1508" s="600" t="s">
        <v>74</v>
      </c>
      <c r="B1508" s="574">
        <f t="shared" ref="B1508:K1508" si="40">SUM(B1506:B1507)</f>
        <v>60216</v>
      </c>
      <c r="C1508" s="574">
        <f t="shared" si="40"/>
        <v>37199</v>
      </c>
      <c r="D1508" s="574">
        <f t="shared" si="40"/>
        <v>51405</v>
      </c>
      <c r="E1508" s="574">
        <f t="shared" si="40"/>
        <v>25956</v>
      </c>
      <c r="F1508" s="574">
        <f t="shared" si="40"/>
        <v>45798</v>
      </c>
      <c r="G1508" s="574">
        <f t="shared" si="40"/>
        <v>53251</v>
      </c>
      <c r="H1508" s="574">
        <f t="shared" si="40"/>
        <v>37070</v>
      </c>
      <c r="I1508" s="574">
        <f t="shared" si="40"/>
        <v>24461</v>
      </c>
      <c r="J1508" s="574">
        <f t="shared" si="40"/>
        <v>44073</v>
      </c>
      <c r="K1508" s="574">
        <f t="shared" si="40"/>
        <v>379429</v>
      </c>
      <c r="L1508" s="11"/>
      <c r="M1508" s="11"/>
      <c r="N1508" s="11"/>
      <c r="O1508" s="592"/>
    </row>
    <row r="1509" spans="1:15" s="374" customFormat="1" ht="24.95" customHeight="1" x14ac:dyDescent="0.2">
      <c r="A1509" s="593" t="s">
        <v>37</v>
      </c>
      <c r="B1509" s="594">
        <f>'M.V. TIPO ALOJ.'!C356</f>
        <v>151166</v>
      </c>
      <c r="C1509" s="594">
        <f>'M.V. TIPO ALOJ.'!D356</f>
        <v>79968</v>
      </c>
      <c r="D1509" s="594">
        <f>'M.V. TIPO ALOJ.'!E356</f>
        <v>121566</v>
      </c>
      <c r="E1509" s="594">
        <f>'M.V. TIPO ALOJ.'!F356</f>
        <v>65444</v>
      </c>
      <c r="F1509" s="594">
        <f>'M.V. TIPO ALOJ.'!G356</f>
        <v>104128</v>
      </c>
      <c r="G1509" s="594">
        <f>'M.V. TIPO ALOJ.'!H356</f>
        <v>111005</v>
      </c>
      <c r="H1509" s="594">
        <f>'M.V. TIPO ALOJ.'!I356</f>
        <v>89163</v>
      </c>
      <c r="I1509" s="594">
        <f>'M.V. TIPO ALOJ.'!J356</f>
        <v>42823</v>
      </c>
      <c r="J1509" s="594">
        <f>'M.V. TIPO ALOJ.'!K356</f>
        <v>81032</v>
      </c>
      <c r="K1509" s="595">
        <f>SUM(B1509:J1509)</f>
        <v>846295</v>
      </c>
      <c r="L1509" s="11"/>
      <c r="M1509" s="11"/>
      <c r="N1509" s="11"/>
    </row>
    <row r="1510" spans="1:15" s="374" customFormat="1" ht="24.95" customHeight="1" x14ac:dyDescent="0.2">
      <c r="A1510" s="596" t="s">
        <v>72</v>
      </c>
      <c r="B1510" s="597">
        <f>'M.V. TIPO ALOJ.'!C357</f>
        <v>6873</v>
      </c>
      <c r="C1510" s="597">
        <f>'M.V. TIPO ALOJ.'!D357</f>
        <v>6341</v>
      </c>
      <c r="D1510" s="597">
        <f>'M.V. TIPO ALOJ.'!E357</f>
        <v>4333</v>
      </c>
      <c r="E1510" s="597">
        <f>'M.V. TIPO ALOJ.'!F357</f>
        <v>3926</v>
      </c>
      <c r="F1510" s="597">
        <f>'M.V. TIPO ALOJ.'!G357</f>
        <v>8737</v>
      </c>
      <c r="G1510" s="597">
        <f>'M.V. TIPO ALOJ.'!H357</f>
        <v>1826</v>
      </c>
      <c r="H1510" s="597">
        <f>'M.V. TIPO ALOJ.'!I357</f>
        <v>671</v>
      </c>
      <c r="I1510" s="597">
        <f>'M.V. TIPO ALOJ.'!J357</f>
        <v>3062</v>
      </c>
      <c r="J1510" s="597">
        <f>'M.V. TIPO ALOJ.'!K357</f>
        <v>2279</v>
      </c>
      <c r="K1510" s="598">
        <f>SUM(B1510:J1510)</f>
        <v>38048</v>
      </c>
      <c r="L1510" s="11"/>
      <c r="M1510" s="11"/>
      <c r="N1510" s="11"/>
    </row>
    <row r="1511" spans="1:15" s="374" customFormat="1" ht="24.95" customHeight="1" x14ac:dyDescent="0.2">
      <c r="A1511" s="600" t="s">
        <v>39</v>
      </c>
      <c r="B1511" s="574">
        <f t="shared" ref="B1511:K1511" si="41">SUM(B1509:B1510)</f>
        <v>158039</v>
      </c>
      <c r="C1511" s="574">
        <f t="shared" si="41"/>
        <v>86309</v>
      </c>
      <c r="D1511" s="574">
        <f t="shared" si="41"/>
        <v>125899</v>
      </c>
      <c r="E1511" s="574">
        <f t="shared" si="41"/>
        <v>69370</v>
      </c>
      <c r="F1511" s="574">
        <f t="shared" si="41"/>
        <v>112865</v>
      </c>
      <c r="G1511" s="574">
        <f t="shared" si="41"/>
        <v>112831</v>
      </c>
      <c r="H1511" s="574">
        <f t="shared" si="41"/>
        <v>89834</v>
      </c>
      <c r="I1511" s="574">
        <f t="shared" si="41"/>
        <v>45885</v>
      </c>
      <c r="J1511" s="574">
        <f t="shared" si="41"/>
        <v>83311</v>
      </c>
      <c r="K1511" s="574">
        <f t="shared" si="41"/>
        <v>884343</v>
      </c>
      <c r="L1511" s="11"/>
      <c r="M1511" s="11"/>
      <c r="N1511" s="11"/>
      <c r="O1511" s="592"/>
    </row>
    <row r="1512" spans="1:15" s="374" customFormat="1" ht="24.95" customHeight="1" x14ac:dyDescent="0.2">
      <c r="A1512" s="573" t="s">
        <v>125</v>
      </c>
      <c r="B1512" s="599">
        <f>'M.V. TIPO ALOJ.'!C358</f>
        <v>9.2997721519157667E-2</v>
      </c>
      <c r="C1512" s="599">
        <f>'M.V. TIPO ALOJ.'!D358</f>
        <v>8.9479737573798138E-2</v>
      </c>
      <c r="D1512" s="599">
        <f>'M.V. TIPO ALOJ.'!E358</f>
        <v>0.12909567436161082</v>
      </c>
      <c r="E1512" s="599">
        <f>'M.V. TIPO ALOJ.'!F358</f>
        <v>0.12815794026747043</v>
      </c>
      <c r="F1512" s="599">
        <f>'M.V. TIPO ALOJ.'!G358</f>
        <v>0.10474590493655277</v>
      </c>
      <c r="G1512" s="599">
        <f>'M.V. TIPO ALOJ.'!H358</f>
        <v>0.11525651905289949</v>
      </c>
      <c r="H1512" s="599">
        <f>'M.V. TIPO ALOJ.'!I358</f>
        <v>0.10534646884881764</v>
      </c>
      <c r="I1512" s="599">
        <f>'M.V. TIPO ALOJ.'!J358</f>
        <v>9.1494454434956657E-2</v>
      </c>
      <c r="J1512" s="599">
        <f>'M.V. TIPO ALOJ.'!K358</f>
        <v>0.15836839652520557</v>
      </c>
      <c r="K1512" s="599">
        <f>N1488</f>
        <v>0.10894608582863667</v>
      </c>
      <c r="L1512" s="11"/>
      <c r="M1512" s="11"/>
      <c r="N1512" s="11"/>
    </row>
    <row r="1513" spans="1:15" s="374" customFormat="1" ht="24.95" customHeight="1" x14ac:dyDescent="0.2">
      <c r="A1513" s="600" t="s">
        <v>3</v>
      </c>
      <c r="B1513" s="601">
        <f>B1511/B1508</f>
        <v>2.6245350073070282</v>
      </c>
      <c r="C1513" s="601">
        <f t="shared" ref="C1513:K1513" si="42">C1511/C1508</f>
        <v>2.3201967794833194</v>
      </c>
      <c r="D1513" s="601">
        <f t="shared" si="42"/>
        <v>2.4491586421554326</v>
      </c>
      <c r="E1513" s="601">
        <f t="shared" si="42"/>
        <v>2.6725997842502696</v>
      </c>
      <c r="F1513" s="601">
        <f t="shared" si="42"/>
        <v>2.4644089261539803</v>
      </c>
      <c r="G1513" s="601">
        <f t="shared" si="42"/>
        <v>2.1188522281271713</v>
      </c>
      <c r="H1513" s="601">
        <f t="shared" si="42"/>
        <v>2.4233612085244132</v>
      </c>
      <c r="I1513" s="601">
        <f t="shared" si="42"/>
        <v>1.8758431789379011</v>
      </c>
      <c r="J1513" s="601">
        <f t="shared" si="42"/>
        <v>1.8902956458602773</v>
      </c>
      <c r="K1513" s="601">
        <f t="shared" si="42"/>
        <v>2.3307206354812098</v>
      </c>
      <c r="L1513" s="11"/>
      <c r="M1513" s="11"/>
      <c r="N1513" s="11"/>
    </row>
    <row r="1514" spans="1:15" s="382" customFormat="1" ht="24.95" customHeight="1" x14ac:dyDescent="0.2">
      <c r="A1514" s="413"/>
      <c r="B1514" s="457"/>
      <c r="C1514" s="457"/>
      <c r="D1514" s="457"/>
      <c r="E1514" s="457"/>
      <c r="F1514" s="457"/>
      <c r="G1514" s="457"/>
      <c r="H1514" s="457"/>
      <c r="I1514" s="457"/>
      <c r="J1514" s="457"/>
      <c r="K1514" s="459"/>
      <c r="L1514" s="11"/>
      <c r="M1514" s="12"/>
      <c r="N1514" s="424"/>
    </row>
    <row r="1515" spans="1:15" ht="24.95" customHeight="1" x14ac:dyDescent="0.2">
      <c r="M1515" s="454"/>
      <c r="N1515" s="424"/>
    </row>
    <row r="1516" spans="1:15" ht="24.95" customHeight="1" x14ac:dyDescent="0.2">
      <c r="M1516" s="454"/>
    </row>
    <row r="1517" spans="1:15" ht="24.95" customHeight="1" x14ac:dyDescent="0.2">
      <c r="M1517" s="454"/>
    </row>
    <row r="1518" spans="1:15" ht="24.95" customHeight="1" x14ac:dyDescent="0.2">
      <c r="M1518" s="429"/>
    </row>
    <row r="1519" spans="1:15" ht="24.95" customHeight="1" x14ac:dyDescent="0.2">
      <c r="M1519" s="429"/>
    </row>
    <row r="1520" spans="1:15" ht="24.95" customHeight="1" x14ac:dyDescent="0.2">
      <c r="M1520" s="429"/>
    </row>
    <row r="1521" spans="1:14" ht="24.95" customHeight="1" x14ac:dyDescent="0.2">
      <c r="M1521" s="429"/>
    </row>
    <row r="1522" spans="1:14" ht="24.95" customHeight="1" x14ac:dyDescent="0.2">
      <c r="M1522" s="429"/>
    </row>
    <row r="1523" spans="1:14" ht="24.95" customHeight="1" x14ac:dyDescent="0.2">
      <c r="M1523" s="429"/>
    </row>
    <row r="1524" spans="1:14" ht="24.95" customHeight="1" x14ac:dyDescent="0.2">
      <c r="M1524" s="429"/>
    </row>
    <row r="1525" spans="1:14" ht="24.95" customHeight="1" x14ac:dyDescent="0.2">
      <c r="M1525" s="429"/>
    </row>
    <row r="1526" spans="1:14" ht="24.95" customHeight="1" x14ac:dyDescent="0.2">
      <c r="M1526" s="429"/>
    </row>
    <row r="1527" spans="1:14" ht="24.95" customHeight="1" x14ac:dyDescent="0.2">
      <c r="M1527" s="429"/>
    </row>
    <row r="1528" spans="1:14" ht="24.95" customHeight="1" x14ac:dyDescent="0.2">
      <c r="M1528" s="429"/>
    </row>
    <row r="1529" spans="1:14" ht="24.95" customHeight="1" x14ac:dyDescent="0.2">
      <c r="M1529" s="429"/>
    </row>
    <row r="1530" spans="1:14" ht="24.95" customHeight="1" x14ac:dyDescent="0.2">
      <c r="M1530" s="429"/>
    </row>
    <row r="1531" spans="1:14" ht="24.95" customHeight="1" x14ac:dyDescent="0.2">
      <c r="M1531" s="429"/>
    </row>
    <row r="1532" spans="1:14" ht="24.95" customHeight="1" x14ac:dyDescent="0.2">
      <c r="M1532" s="429"/>
    </row>
    <row r="1533" spans="1:14" ht="24.95" customHeight="1" x14ac:dyDescent="0.2">
      <c r="M1533" s="429"/>
    </row>
    <row r="1534" spans="1:14" ht="24.95" customHeight="1" x14ac:dyDescent="0.2">
      <c r="M1534" s="429"/>
    </row>
    <row r="1535" spans="1:14" ht="24.95" customHeight="1" x14ac:dyDescent="0.2">
      <c r="M1535" s="429"/>
      <c r="N1535" s="4">
        <v>16</v>
      </c>
    </row>
    <row r="1536" spans="1:14" ht="35.1" customHeight="1" x14ac:dyDescent="0.2">
      <c r="A1536" s="719" t="s">
        <v>502</v>
      </c>
      <c r="B1536" s="753"/>
      <c r="C1536" s="753"/>
      <c r="D1536" s="753"/>
      <c r="E1536" s="753"/>
      <c r="F1536" s="753"/>
      <c r="G1536" s="753"/>
      <c r="H1536" s="753"/>
      <c r="I1536" s="753"/>
      <c r="J1536" s="753"/>
      <c r="K1536" s="753"/>
      <c r="L1536" s="753"/>
      <c r="M1536" s="753"/>
      <c r="N1536" s="753"/>
    </row>
    <row r="1537" spans="1:14" ht="24.95" customHeight="1" x14ac:dyDescent="0.2"/>
    <row r="1538" spans="1:14" ht="24.95" customHeight="1" x14ac:dyDescent="0.2">
      <c r="A1538" s="549" t="s">
        <v>29</v>
      </c>
      <c r="B1538" s="549"/>
      <c r="C1538" s="605">
        <f>'M.V. TIPO ALOJ.'!C367</f>
        <v>28446</v>
      </c>
      <c r="D1538" s="446"/>
    </row>
    <row r="1539" spans="1:14" ht="24.95" customHeight="1" x14ac:dyDescent="0.2">
      <c r="A1539" s="551" t="s">
        <v>30</v>
      </c>
      <c r="B1539" s="551"/>
      <c r="C1539" s="597">
        <f>'M.V. TIPO ALOJ.'!C368</f>
        <v>10573</v>
      </c>
      <c r="D1539" s="446"/>
    </row>
    <row r="1540" spans="1:14" ht="24.95" customHeight="1" x14ac:dyDescent="0.25">
      <c r="A1540" s="573" t="s">
        <v>0</v>
      </c>
      <c r="B1540" s="591"/>
      <c r="C1540" s="574">
        <f>SUM(C1538:C1539)</f>
        <v>39019</v>
      </c>
      <c r="D1540" s="447"/>
    </row>
    <row r="1541" spans="1:14" ht="24.95" customHeight="1" x14ac:dyDescent="0.2">
      <c r="A1541" s="551" t="s">
        <v>34</v>
      </c>
      <c r="B1541" s="551"/>
      <c r="C1541" s="605">
        <f>'M.V. TIPO ALOJ.'!C370</f>
        <v>46632</v>
      </c>
      <c r="D1541" s="446"/>
    </row>
    <row r="1542" spans="1:14" ht="24.95" customHeight="1" x14ac:dyDescent="0.2">
      <c r="A1542" s="551" t="s">
        <v>35</v>
      </c>
      <c r="B1542" s="551"/>
      <c r="C1542" s="597">
        <f>'M.V. TIPO ALOJ.'!C371</f>
        <v>14710</v>
      </c>
      <c r="D1542" s="446"/>
    </row>
    <row r="1543" spans="1:14" ht="24.95" customHeight="1" x14ac:dyDescent="0.25">
      <c r="A1543" s="573" t="s">
        <v>1</v>
      </c>
      <c r="B1543" s="591"/>
      <c r="C1543" s="574">
        <f>SUM(C1541:C1542)</f>
        <v>61342</v>
      </c>
      <c r="D1543" s="447"/>
    </row>
    <row r="1544" spans="1:14" ht="24.95" customHeight="1" x14ac:dyDescent="0.25">
      <c r="A1544" s="573" t="s">
        <v>2</v>
      </c>
      <c r="B1544" s="591"/>
      <c r="C1544" s="599">
        <f>'M.V. TIPO ALOJ.'!C372</f>
        <v>7.020143688667152E-2</v>
      </c>
      <c r="D1544" s="448"/>
    </row>
    <row r="1545" spans="1:14" ht="24.95" customHeight="1" x14ac:dyDescent="0.25">
      <c r="A1545" s="573" t="s">
        <v>3</v>
      </c>
      <c r="B1545" s="591"/>
      <c r="C1545" s="601">
        <f>C1543/C1540</f>
        <v>1.5721058971270407</v>
      </c>
      <c r="D1545" s="449"/>
    </row>
    <row r="1546" spans="1:14" ht="24.95" customHeight="1" x14ac:dyDescent="0.2">
      <c r="A1546" s="549" t="s">
        <v>126</v>
      </c>
      <c r="B1546" s="549"/>
      <c r="C1546" s="603">
        <f>C1541/C1538</f>
        <v>1.6393165998734445</v>
      </c>
      <c r="D1546" s="451"/>
    </row>
    <row r="1547" spans="1:14" ht="24.95" customHeight="1" x14ac:dyDescent="0.2">
      <c r="A1547" s="559" t="s">
        <v>127</v>
      </c>
      <c r="B1547" s="559"/>
      <c r="C1547" s="604">
        <f>C1542/C1539</f>
        <v>1.3912796746429585</v>
      </c>
      <c r="D1547" s="451"/>
    </row>
    <row r="1548" spans="1:14" ht="24.95" customHeight="1" x14ac:dyDescent="0.2">
      <c r="A1548" s="405"/>
      <c r="B1548" s="405"/>
      <c r="C1548" s="450"/>
      <c r="D1548" s="450"/>
    </row>
    <row r="1549" spans="1:14" ht="24.95" customHeight="1" x14ac:dyDescent="0.2"/>
    <row r="1550" spans="1:14" ht="24.95" customHeight="1" x14ac:dyDescent="0.2">
      <c r="A1550" s="382"/>
      <c r="B1550" s="752" t="s">
        <v>68</v>
      </c>
      <c r="C1550" s="752"/>
      <c r="D1550" s="752"/>
      <c r="E1550" s="752"/>
      <c r="F1550" s="752"/>
      <c r="G1550" s="752"/>
      <c r="H1550" s="752"/>
      <c r="I1550" s="752"/>
      <c r="J1550" s="752"/>
      <c r="K1550" s="752"/>
      <c r="L1550" s="752"/>
      <c r="M1550" s="752"/>
      <c r="N1550" s="752"/>
    </row>
    <row r="1551" spans="1:14" s="374" customFormat="1" ht="24.95" customHeight="1" x14ac:dyDescent="0.2">
      <c r="B1551" s="572" t="s">
        <v>46</v>
      </c>
      <c r="C1551" s="572" t="s">
        <v>47</v>
      </c>
      <c r="D1551" s="572" t="s">
        <v>48</v>
      </c>
      <c r="E1551" s="572" t="s">
        <v>49</v>
      </c>
      <c r="F1551" s="572" t="s">
        <v>50</v>
      </c>
      <c r="G1551" s="572" t="s">
        <v>51</v>
      </c>
      <c r="H1551" s="572" t="s">
        <v>52</v>
      </c>
      <c r="I1551" s="572" t="s">
        <v>62</v>
      </c>
      <c r="J1551" s="572" t="s">
        <v>63</v>
      </c>
      <c r="K1551" s="572" t="s">
        <v>55</v>
      </c>
      <c r="L1551" s="572" t="s">
        <v>64</v>
      </c>
      <c r="M1551" s="572" t="s">
        <v>57</v>
      </c>
      <c r="N1551" s="572" t="s">
        <v>13</v>
      </c>
    </row>
    <row r="1552" spans="1:14" s="374" customFormat="1" ht="24.95" customHeight="1" x14ac:dyDescent="0.2">
      <c r="A1552" s="602" t="s">
        <v>29</v>
      </c>
      <c r="B1552" s="594">
        <f>'M.V. TIPO ALOJ.'!C400</f>
        <v>3333</v>
      </c>
      <c r="C1552" s="594">
        <f>'M.V. TIPO ALOJ.'!D400</f>
        <v>4066</v>
      </c>
      <c r="D1552" s="594">
        <f>'M.V. TIPO ALOJ.'!E400</f>
        <v>1790</v>
      </c>
      <c r="E1552" s="594">
        <f>'M.V. TIPO ALOJ.'!F400</f>
        <v>0</v>
      </c>
      <c r="F1552" s="594">
        <f>'M.V. TIPO ALOJ.'!G400</f>
        <v>0</v>
      </c>
      <c r="G1552" s="594">
        <f>'M.V. TIPO ALOJ.'!H400</f>
        <v>258</v>
      </c>
      <c r="H1552" s="594">
        <f>'M.V. TIPO ALOJ.'!I400</f>
        <v>8420</v>
      </c>
      <c r="I1552" s="594">
        <f>'M.V. TIPO ALOJ.'!J400</f>
        <v>5382</v>
      </c>
      <c r="J1552" s="594">
        <f>'M.V. TIPO ALOJ.'!K400</f>
        <v>3356</v>
      </c>
      <c r="K1552" s="594">
        <f>'M.V. TIPO ALOJ.'!L400</f>
        <v>1262</v>
      </c>
      <c r="L1552" s="594">
        <f>'M.V. TIPO ALOJ.'!M400</f>
        <v>460</v>
      </c>
      <c r="M1552" s="594">
        <f>'M.V. TIPO ALOJ.'!N400</f>
        <v>119</v>
      </c>
      <c r="N1552" s="595">
        <f>SUM(B1552:M1552)</f>
        <v>28446</v>
      </c>
    </row>
    <row r="1553" spans="1:15" s="374" customFormat="1" ht="24.95" customHeight="1" x14ac:dyDescent="0.2">
      <c r="A1553" s="596" t="s">
        <v>30</v>
      </c>
      <c r="B1553" s="597">
        <f>'M.V. TIPO ALOJ.'!C401</f>
        <v>1330</v>
      </c>
      <c r="C1553" s="597">
        <f>'M.V. TIPO ALOJ.'!D401</f>
        <v>1442</v>
      </c>
      <c r="D1553" s="597">
        <f>'M.V. TIPO ALOJ.'!E401</f>
        <v>1167</v>
      </c>
      <c r="E1553" s="597">
        <f>'M.V. TIPO ALOJ.'!F401</f>
        <v>0</v>
      </c>
      <c r="F1553" s="597">
        <f>'M.V. TIPO ALOJ.'!G401</f>
        <v>0</v>
      </c>
      <c r="G1553" s="597">
        <f>'M.V. TIPO ALOJ.'!H401</f>
        <v>23</v>
      </c>
      <c r="H1553" s="597">
        <f>'M.V. TIPO ALOJ.'!I401</f>
        <v>1157</v>
      </c>
      <c r="I1553" s="597">
        <f>'M.V. TIPO ALOJ.'!J401</f>
        <v>2337</v>
      </c>
      <c r="J1553" s="597">
        <f>'M.V. TIPO ALOJ.'!K401</f>
        <v>1677</v>
      </c>
      <c r="K1553" s="597">
        <f>'M.V. TIPO ALOJ.'!L401</f>
        <v>1343</v>
      </c>
      <c r="L1553" s="597">
        <f>'M.V. TIPO ALOJ.'!M401</f>
        <v>70</v>
      </c>
      <c r="M1553" s="597">
        <f>'M.V. TIPO ALOJ.'!N401</f>
        <v>27</v>
      </c>
      <c r="N1553" s="598">
        <f>SUM(B1553:M1553)</f>
        <v>10573</v>
      </c>
      <c r="O1553" s="592"/>
    </row>
    <row r="1554" spans="1:15" s="374" customFormat="1" ht="24.95" customHeight="1" x14ac:dyDescent="0.2">
      <c r="A1554" s="600" t="s">
        <v>0</v>
      </c>
      <c r="B1554" s="574">
        <f t="shared" ref="B1554:N1554" si="43">SUM(B1552:B1553)</f>
        <v>4663</v>
      </c>
      <c r="C1554" s="574">
        <f t="shared" si="43"/>
        <v>5508</v>
      </c>
      <c r="D1554" s="574">
        <f t="shared" si="43"/>
        <v>2957</v>
      </c>
      <c r="E1554" s="574">
        <f t="shared" si="43"/>
        <v>0</v>
      </c>
      <c r="F1554" s="574">
        <f t="shared" si="43"/>
        <v>0</v>
      </c>
      <c r="G1554" s="574">
        <f t="shared" si="43"/>
        <v>281</v>
      </c>
      <c r="H1554" s="574">
        <f t="shared" si="43"/>
        <v>9577</v>
      </c>
      <c r="I1554" s="574">
        <f t="shared" si="43"/>
        <v>7719</v>
      </c>
      <c r="J1554" s="574">
        <f t="shared" si="43"/>
        <v>5033</v>
      </c>
      <c r="K1554" s="574">
        <f t="shared" si="43"/>
        <v>2605</v>
      </c>
      <c r="L1554" s="574">
        <f t="shared" si="43"/>
        <v>530</v>
      </c>
      <c r="M1554" s="574">
        <f t="shared" si="43"/>
        <v>146</v>
      </c>
      <c r="N1554" s="574">
        <f t="shared" si="43"/>
        <v>39019</v>
      </c>
      <c r="O1554" s="592"/>
    </row>
    <row r="1555" spans="1:15" s="374" customFormat="1" ht="24.95" customHeight="1" x14ac:dyDescent="0.2">
      <c r="A1555" s="593" t="s">
        <v>37</v>
      </c>
      <c r="B1555" s="594">
        <f>'M.V. TIPO ALOJ.'!C403</f>
        <v>6149</v>
      </c>
      <c r="C1555" s="594">
        <f>'M.V. TIPO ALOJ.'!D403</f>
        <v>8500</v>
      </c>
      <c r="D1555" s="594">
        <f>'M.V. TIPO ALOJ.'!E403</f>
        <v>2824</v>
      </c>
      <c r="E1555" s="594">
        <f>'M.V. TIPO ALOJ.'!F403</f>
        <v>0</v>
      </c>
      <c r="F1555" s="594">
        <f>'M.V. TIPO ALOJ.'!G403</f>
        <v>0</v>
      </c>
      <c r="G1555" s="594">
        <f>'M.V. TIPO ALOJ.'!H403</f>
        <v>981</v>
      </c>
      <c r="H1555" s="594">
        <f>'M.V. TIPO ALOJ.'!I403</f>
        <v>13697</v>
      </c>
      <c r="I1555" s="594">
        <f>'M.V. TIPO ALOJ.'!J403</f>
        <v>7692</v>
      </c>
      <c r="J1555" s="594">
        <f>'M.V. TIPO ALOJ.'!K403</f>
        <v>3792</v>
      </c>
      <c r="K1555" s="594">
        <f>'M.V. TIPO ALOJ.'!L403</f>
        <v>2090</v>
      </c>
      <c r="L1555" s="594">
        <f>'M.V. TIPO ALOJ.'!M403</f>
        <v>620</v>
      </c>
      <c r="M1555" s="594">
        <f>'M.V. TIPO ALOJ.'!N403</f>
        <v>287</v>
      </c>
      <c r="N1555" s="595">
        <f>SUM(B1555:M1555)</f>
        <v>46632</v>
      </c>
    </row>
    <row r="1556" spans="1:15" s="374" customFormat="1" ht="24.95" customHeight="1" x14ac:dyDescent="0.2">
      <c r="A1556" s="596" t="s">
        <v>72</v>
      </c>
      <c r="B1556" s="597">
        <f>'M.V. TIPO ALOJ.'!C404</f>
        <v>1959</v>
      </c>
      <c r="C1556" s="597">
        <f>'M.V. TIPO ALOJ.'!D404</f>
        <v>2125</v>
      </c>
      <c r="D1556" s="597">
        <f>'M.V. TIPO ALOJ.'!E404</f>
        <v>1212</v>
      </c>
      <c r="E1556" s="597">
        <f>'M.V. TIPO ALOJ.'!F404</f>
        <v>0</v>
      </c>
      <c r="F1556" s="597">
        <f>'M.V. TIPO ALOJ.'!G404</f>
        <v>0</v>
      </c>
      <c r="G1556" s="597">
        <f>'M.V. TIPO ALOJ.'!H404</f>
        <v>27</v>
      </c>
      <c r="H1556" s="597">
        <f>'M.V. TIPO ALOJ.'!I404</f>
        <v>1504</v>
      </c>
      <c r="I1556" s="597">
        <f>'M.V. TIPO ALOJ.'!J404</f>
        <v>2706</v>
      </c>
      <c r="J1556" s="597">
        <f>'M.V. TIPO ALOJ.'!K404</f>
        <v>3406</v>
      </c>
      <c r="K1556" s="597">
        <f>'M.V. TIPO ALOJ.'!L404</f>
        <v>1404</v>
      </c>
      <c r="L1556" s="597">
        <f>'M.V. TIPO ALOJ.'!M404</f>
        <v>186</v>
      </c>
      <c r="M1556" s="597">
        <f>'M.V. TIPO ALOJ.'!N404</f>
        <v>181</v>
      </c>
      <c r="N1556" s="598">
        <f>SUM(B1556:M1556)</f>
        <v>14710</v>
      </c>
    </row>
    <row r="1557" spans="1:15" s="374" customFormat="1" ht="24.95" customHeight="1" x14ac:dyDescent="0.2">
      <c r="A1557" s="600" t="s">
        <v>73</v>
      </c>
      <c r="B1557" s="574">
        <f t="shared" ref="B1557:M1557" si="44">B1555+B1556</f>
        <v>8108</v>
      </c>
      <c r="C1557" s="574">
        <f t="shared" si="44"/>
        <v>10625</v>
      </c>
      <c r="D1557" s="574">
        <f t="shared" si="44"/>
        <v>4036</v>
      </c>
      <c r="E1557" s="574">
        <f t="shared" si="44"/>
        <v>0</v>
      </c>
      <c r="F1557" s="574">
        <f t="shared" si="44"/>
        <v>0</v>
      </c>
      <c r="G1557" s="574">
        <f t="shared" si="44"/>
        <v>1008</v>
      </c>
      <c r="H1557" s="574">
        <f t="shared" si="44"/>
        <v>15201</v>
      </c>
      <c r="I1557" s="574">
        <f t="shared" si="44"/>
        <v>10398</v>
      </c>
      <c r="J1557" s="574">
        <f t="shared" si="44"/>
        <v>7198</v>
      </c>
      <c r="K1557" s="574">
        <f t="shared" si="44"/>
        <v>3494</v>
      </c>
      <c r="L1557" s="574">
        <f t="shared" si="44"/>
        <v>806</v>
      </c>
      <c r="M1557" s="574">
        <f t="shared" si="44"/>
        <v>468</v>
      </c>
      <c r="N1557" s="574">
        <f>SUM(B1557:M1557)</f>
        <v>61342</v>
      </c>
      <c r="O1557" s="592"/>
    </row>
    <row r="1558" spans="1:15" s="374" customFormat="1" ht="24.95" customHeight="1" x14ac:dyDescent="0.2">
      <c r="A1558" s="573" t="s">
        <v>125</v>
      </c>
      <c r="B1558" s="599">
        <f>'M.V. TIPO ALOJ.'!C405</f>
        <v>6.0874070000000002E-2</v>
      </c>
      <c r="C1558" s="599">
        <f>'M.V. TIPO ALOJ.'!D405</f>
        <v>9.2935261300000002E-2</v>
      </c>
      <c r="D1558" s="599">
        <f>'M.V. TIPO ALOJ.'!E405</f>
        <v>4.54708022E-2</v>
      </c>
      <c r="E1558" s="599">
        <f>'M.V. TIPO ALOJ.'!F405</f>
        <v>0</v>
      </c>
      <c r="F1558" s="599">
        <f>'M.V. TIPO ALOJ.'!G405</f>
        <v>0</v>
      </c>
      <c r="G1558" s="599">
        <f>'M.V. TIPO ALOJ.'!H405</f>
        <v>3.6282333999999999E-2</v>
      </c>
      <c r="H1558" s="599">
        <f>'M.V. TIPO ALOJ.'!I405</f>
        <v>0.15881447100000001</v>
      </c>
      <c r="I1558" s="599">
        <f>'M.V. TIPO ALOJ.'!J405</f>
        <v>9.1153582900000002E-2</v>
      </c>
      <c r="J1558" s="599">
        <f>'M.V. TIPO ALOJ.'!K405</f>
        <v>6.9963487399999996E-2</v>
      </c>
      <c r="K1558" s="599">
        <f>'M.V. TIPO ALOJ.'!L405</f>
        <v>4.4426007599999998E-2</v>
      </c>
      <c r="L1558" s="599">
        <f>'M.V. TIPO ALOJ.'!M405</f>
        <v>1.50213829E-2</v>
      </c>
      <c r="M1558" s="599">
        <f>'M.V. TIPO ALOJ.'!N405</f>
        <v>9.4046188999999999E-3</v>
      </c>
      <c r="N1558" s="599">
        <f>C1544</f>
        <v>7.020143688667152E-2</v>
      </c>
    </row>
    <row r="1559" spans="1:15" s="374" customFormat="1" ht="24.95" customHeight="1" x14ac:dyDescent="0.2">
      <c r="A1559" s="600" t="s">
        <v>3</v>
      </c>
      <c r="B1559" s="601">
        <f>B1557/B1554</f>
        <v>1.7387947673171777</v>
      </c>
      <c r="C1559" s="601">
        <f t="shared" ref="C1559:N1559" si="45">C1557/C1554</f>
        <v>1.9290123456790123</v>
      </c>
      <c r="D1559" s="601">
        <f t="shared" si="45"/>
        <v>1.3648968549205276</v>
      </c>
      <c r="E1559" s="601">
        <v>0</v>
      </c>
      <c r="F1559" s="601">
        <v>0</v>
      </c>
      <c r="G1559" s="601">
        <f t="shared" si="45"/>
        <v>3.5871886120996441</v>
      </c>
      <c r="H1559" s="601">
        <f t="shared" si="45"/>
        <v>1.5872402631304166</v>
      </c>
      <c r="I1559" s="601">
        <f t="shared" si="45"/>
        <v>1.3470656820831715</v>
      </c>
      <c r="J1559" s="601">
        <f t="shared" si="45"/>
        <v>1.4301609378104509</v>
      </c>
      <c r="K1559" s="601">
        <f t="shared" si="45"/>
        <v>1.3412667946257197</v>
      </c>
      <c r="L1559" s="601">
        <f t="shared" si="45"/>
        <v>1.5207547169811322</v>
      </c>
      <c r="M1559" s="601">
        <f t="shared" si="45"/>
        <v>3.2054794520547945</v>
      </c>
      <c r="N1559" s="601">
        <f t="shared" si="45"/>
        <v>1.5721058971270407</v>
      </c>
    </row>
    <row r="1560" spans="1:15" ht="24.95" customHeight="1" x14ac:dyDescent="0.2">
      <c r="A1560" s="413"/>
      <c r="B1560" s="457"/>
      <c r="C1560" s="457"/>
      <c r="D1560" s="457"/>
      <c r="E1560" s="457"/>
      <c r="F1560" s="457"/>
      <c r="G1560" s="457"/>
      <c r="H1560" s="457"/>
      <c r="I1560" s="457"/>
      <c r="J1560" s="457"/>
      <c r="K1560" s="457"/>
      <c r="L1560" s="457"/>
      <c r="M1560" s="457"/>
      <c r="N1560" s="458"/>
    </row>
    <row r="1561" spans="1:15" ht="24.95" customHeight="1" x14ac:dyDescent="0.2"/>
    <row r="1562" spans="1:15" ht="24.95" customHeight="1" x14ac:dyDescent="0.2"/>
    <row r="1563" spans="1:15" ht="24.95" customHeight="1" x14ac:dyDescent="0.2"/>
    <row r="1564" spans="1:15" ht="24.95" customHeight="1" x14ac:dyDescent="0.2"/>
    <row r="1565" spans="1:15" ht="24.95" customHeight="1" x14ac:dyDescent="0.2"/>
    <row r="1566" spans="1:15" ht="24.95" customHeight="1" x14ac:dyDescent="0.2"/>
    <row r="1567" spans="1:15" ht="24.95" customHeight="1" x14ac:dyDescent="0.2"/>
    <row r="1568" spans="1:15" ht="24.95" customHeight="1" x14ac:dyDescent="0.2"/>
    <row r="1569" spans="1:15" ht="24.95" customHeight="1" x14ac:dyDescent="0.2"/>
    <row r="1570" spans="1:15" ht="24.95" customHeight="1" x14ac:dyDescent="0.2"/>
    <row r="1571" spans="1:15" ht="24.95" customHeight="1" x14ac:dyDescent="0.2"/>
    <row r="1572" spans="1:15" ht="24.95" customHeight="1" x14ac:dyDescent="0.2"/>
    <row r="1573" spans="1:15" ht="24.95" customHeight="1" x14ac:dyDescent="0.2"/>
    <row r="1574" spans="1:15" ht="24.95" customHeight="1" x14ac:dyDescent="0.25">
      <c r="A1574" s="435"/>
      <c r="B1574" s="752" t="s">
        <v>70</v>
      </c>
      <c r="C1574" s="752"/>
      <c r="D1574" s="752"/>
      <c r="E1574" s="752"/>
      <c r="F1574" s="752"/>
      <c r="G1574" s="752"/>
      <c r="H1574" s="752"/>
      <c r="I1574" s="752"/>
      <c r="J1574" s="752"/>
      <c r="K1574" s="752"/>
      <c r="L1574" s="11"/>
      <c r="M1574" s="11"/>
      <c r="N1574" s="11"/>
    </row>
    <row r="1575" spans="1:15" s="374" customFormat="1" ht="24.95" customHeight="1" x14ac:dyDescent="0.2">
      <c r="B1575" s="572" t="s">
        <v>5</v>
      </c>
      <c r="C1575" s="572" t="s">
        <v>6</v>
      </c>
      <c r="D1575" s="572" t="s">
        <v>71</v>
      </c>
      <c r="E1575" s="572" t="s">
        <v>7</v>
      </c>
      <c r="F1575" s="572" t="s">
        <v>8</v>
      </c>
      <c r="G1575" s="572" t="s">
        <v>9</v>
      </c>
      <c r="H1575" s="572" t="s">
        <v>10</v>
      </c>
      <c r="I1575" s="572" t="s">
        <v>11</v>
      </c>
      <c r="J1575" s="572" t="s">
        <v>12</v>
      </c>
      <c r="K1575" s="572" t="s">
        <v>13</v>
      </c>
      <c r="L1575" s="11"/>
      <c r="M1575" s="11"/>
      <c r="N1575" s="11"/>
    </row>
    <row r="1576" spans="1:15" s="374" customFormat="1" ht="24.95" customHeight="1" x14ac:dyDescent="0.2">
      <c r="A1576" s="602" t="s">
        <v>29</v>
      </c>
      <c r="B1576" s="594">
        <f>'M.V. TIPO ALOJ.'!C438</f>
        <v>3627</v>
      </c>
      <c r="C1576" s="594">
        <f>'M.V. TIPO ALOJ.'!D438</f>
        <v>3866</v>
      </c>
      <c r="D1576" s="594">
        <f>'M.V. TIPO ALOJ.'!E438</f>
        <v>7345</v>
      </c>
      <c r="E1576" s="594">
        <f>'M.V. TIPO ALOJ.'!F438</f>
        <v>2369</v>
      </c>
      <c r="F1576" s="594">
        <f>'M.V. TIPO ALOJ.'!G438</f>
        <v>2370</v>
      </c>
      <c r="G1576" s="594">
        <f>'M.V. TIPO ALOJ.'!H438</f>
        <v>5140</v>
      </c>
      <c r="H1576" s="594">
        <f>'M.V. TIPO ALOJ.'!I438</f>
        <v>1292</v>
      </c>
      <c r="I1576" s="594">
        <f>'M.V. TIPO ALOJ.'!J438</f>
        <v>1733</v>
      </c>
      <c r="J1576" s="594">
        <f>'M.V. TIPO ALOJ.'!K438</f>
        <v>704</v>
      </c>
      <c r="K1576" s="595">
        <f>SUM(B1576:J1576)</f>
        <v>28446</v>
      </c>
      <c r="L1576" s="11"/>
      <c r="M1576" s="11"/>
      <c r="N1576" s="11"/>
    </row>
    <row r="1577" spans="1:15" s="374" customFormat="1" ht="24.95" customHeight="1" x14ac:dyDescent="0.2">
      <c r="A1577" s="596" t="s">
        <v>30</v>
      </c>
      <c r="B1577" s="597">
        <f>'M.V. TIPO ALOJ.'!C439</f>
        <v>365</v>
      </c>
      <c r="C1577" s="597">
        <f>'M.V. TIPO ALOJ.'!D439</f>
        <v>1523</v>
      </c>
      <c r="D1577" s="597">
        <f>'M.V. TIPO ALOJ.'!E439</f>
        <v>5440</v>
      </c>
      <c r="E1577" s="597">
        <f>'M.V. TIPO ALOJ.'!F439</f>
        <v>1385</v>
      </c>
      <c r="F1577" s="597">
        <f>'M.V. TIPO ALOJ.'!G439</f>
        <v>646</v>
      </c>
      <c r="G1577" s="597">
        <f>'M.V. TIPO ALOJ.'!H439</f>
        <v>653</v>
      </c>
      <c r="H1577" s="597">
        <f>'M.V. TIPO ALOJ.'!I439</f>
        <v>97</v>
      </c>
      <c r="I1577" s="597">
        <f>'M.V. TIPO ALOJ.'!J439</f>
        <v>128</v>
      </c>
      <c r="J1577" s="597">
        <f>'M.V. TIPO ALOJ.'!K439</f>
        <v>336</v>
      </c>
      <c r="K1577" s="598">
        <f>SUM(B1577:J1577)</f>
        <v>10573</v>
      </c>
      <c r="L1577" s="11"/>
      <c r="M1577" s="11"/>
      <c r="N1577" s="11"/>
      <c r="O1577" s="592"/>
    </row>
    <row r="1578" spans="1:15" s="374" customFormat="1" ht="24.95" customHeight="1" x14ac:dyDescent="0.2">
      <c r="A1578" s="600" t="s">
        <v>74</v>
      </c>
      <c r="B1578" s="574">
        <f t="shared" ref="B1578:K1578" si="46">SUM(B1576:B1577)</f>
        <v>3992</v>
      </c>
      <c r="C1578" s="574">
        <f t="shared" si="46"/>
        <v>5389</v>
      </c>
      <c r="D1578" s="574">
        <f t="shared" si="46"/>
        <v>12785</v>
      </c>
      <c r="E1578" s="574">
        <f t="shared" si="46"/>
        <v>3754</v>
      </c>
      <c r="F1578" s="574">
        <f t="shared" si="46"/>
        <v>3016</v>
      </c>
      <c r="G1578" s="574">
        <f t="shared" si="46"/>
        <v>5793</v>
      </c>
      <c r="H1578" s="574">
        <f t="shared" si="46"/>
        <v>1389</v>
      </c>
      <c r="I1578" s="574">
        <f t="shared" si="46"/>
        <v>1861</v>
      </c>
      <c r="J1578" s="574">
        <f t="shared" si="46"/>
        <v>1040</v>
      </c>
      <c r="K1578" s="574">
        <f t="shared" si="46"/>
        <v>39019</v>
      </c>
      <c r="L1578" s="11"/>
      <c r="M1578" s="11"/>
      <c r="N1578" s="11"/>
      <c r="O1578" s="592"/>
    </row>
    <row r="1579" spans="1:15" s="374" customFormat="1" ht="24.95" customHeight="1" x14ac:dyDescent="0.2">
      <c r="A1579" s="593" t="s">
        <v>37</v>
      </c>
      <c r="B1579" s="594">
        <f>'M.V. TIPO ALOJ.'!C441</f>
        <v>7716</v>
      </c>
      <c r="C1579" s="594">
        <f>'M.V. TIPO ALOJ.'!D441</f>
        <v>5419</v>
      </c>
      <c r="D1579" s="594">
        <f>'M.V. TIPO ALOJ.'!E441</f>
        <v>11741</v>
      </c>
      <c r="E1579" s="594">
        <f>'M.V. TIPO ALOJ.'!F441</f>
        <v>2915</v>
      </c>
      <c r="F1579" s="594">
        <f>'M.V. TIPO ALOJ.'!G441</f>
        <v>3453</v>
      </c>
      <c r="G1579" s="594">
        <f>'M.V. TIPO ALOJ.'!H441</f>
        <v>9396</v>
      </c>
      <c r="H1579" s="594">
        <f>'M.V. TIPO ALOJ.'!I441</f>
        <v>2221</v>
      </c>
      <c r="I1579" s="594">
        <f>'M.V. TIPO ALOJ.'!J441</f>
        <v>3038</v>
      </c>
      <c r="J1579" s="594">
        <f>'M.V. TIPO ALOJ.'!K441</f>
        <v>733</v>
      </c>
      <c r="K1579" s="595">
        <f>SUM(B1579:J1579)</f>
        <v>46632</v>
      </c>
      <c r="L1579" s="11"/>
      <c r="M1579" s="11"/>
      <c r="N1579" s="11"/>
    </row>
    <row r="1580" spans="1:15" s="374" customFormat="1" ht="24.95" customHeight="1" x14ac:dyDescent="0.2">
      <c r="A1580" s="596" t="s">
        <v>72</v>
      </c>
      <c r="B1580" s="597">
        <f>'M.V. TIPO ALOJ.'!C442</f>
        <v>871</v>
      </c>
      <c r="C1580" s="597">
        <f>'M.V. TIPO ALOJ.'!D442</f>
        <v>3248</v>
      </c>
      <c r="D1580" s="597">
        <f>'M.V. TIPO ALOJ.'!E442</f>
        <v>6704</v>
      </c>
      <c r="E1580" s="597">
        <f>'M.V. TIPO ALOJ.'!F442</f>
        <v>1413</v>
      </c>
      <c r="F1580" s="597">
        <f>'M.V. TIPO ALOJ.'!G442</f>
        <v>952</v>
      </c>
      <c r="G1580" s="597">
        <f>'M.V. TIPO ALOJ.'!H442</f>
        <v>695</v>
      </c>
      <c r="H1580" s="597">
        <f>'M.V. TIPO ALOJ.'!I442</f>
        <v>168</v>
      </c>
      <c r="I1580" s="597">
        <f>'M.V. TIPO ALOJ.'!J442</f>
        <v>266</v>
      </c>
      <c r="J1580" s="597">
        <f>'M.V. TIPO ALOJ.'!K442</f>
        <v>393</v>
      </c>
      <c r="K1580" s="598">
        <f>SUM(B1580:J1580)</f>
        <v>14710</v>
      </c>
      <c r="L1580" s="11"/>
      <c r="M1580" s="11"/>
      <c r="N1580" s="11"/>
    </row>
    <row r="1581" spans="1:15" s="374" customFormat="1" ht="24.95" customHeight="1" x14ac:dyDescent="0.2">
      <c r="A1581" s="600" t="s">
        <v>39</v>
      </c>
      <c r="B1581" s="574">
        <f t="shared" ref="B1581:K1581" si="47">SUM(B1579:B1580)</f>
        <v>8587</v>
      </c>
      <c r="C1581" s="574">
        <f t="shared" si="47"/>
        <v>8667</v>
      </c>
      <c r="D1581" s="574">
        <f t="shared" si="47"/>
        <v>18445</v>
      </c>
      <c r="E1581" s="574">
        <f t="shared" si="47"/>
        <v>4328</v>
      </c>
      <c r="F1581" s="574">
        <f t="shared" si="47"/>
        <v>4405</v>
      </c>
      <c r="G1581" s="574">
        <f t="shared" si="47"/>
        <v>10091</v>
      </c>
      <c r="H1581" s="574">
        <f t="shared" si="47"/>
        <v>2389</v>
      </c>
      <c r="I1581" s="574">
        <f t="shared" si="47"/>
        <v>3304</v>
      </c>
      <c r="J1581" s="574">
        <f t="shared" si="47"/>
        <v>1126</v>
      </c>
      <c r="K1581" s="574">
        <f t="shared" si="47"/>
        <v>61342</v>
      </c>
      <c r="L1581" s="11"/>
      <c r="M1581" s="11"/>
      <c r="N1581" s="11"/>
      <c r="O1581" s="592"/>
    </row>
    <row r="1582" spans="1:15" s="374" customFormat="1" ht="24.95" customHeight="1" x14ac:dyDescent="0.2">
      <c r="A1582" s="573" t="s">
        <v>125</v>
      </c>
      <c r="B1582" s="599">
        <f>'M.V. TIPO ALOJ.'!C443</f>
        <v>8.4244433948951009E-2</v>
      </c>
      <c r="C1582" s="599">
        <f>'M.V. TIPO ALOJ.'!D443</f>
        <v>4.0500251699230883E-2</v>
      </c>
      <c r="D1582" s="599">
        <f>'M.V. TIPO ALOJ.'!E443</f>
        <v>8.9618994291918164E-2</v>
      </c>
      <c r="E1582" s="599">
        <f>'M.V. TIPO ALOJ.'!F443</f>
        <v>5.6568930600484374E-2</v>
      </c>
      <c r="F1582" s="599">
        <f>'M.V. TIPO ALOJ.'!G443</f>
        <v>9.182480266750663E-2</v>
      </c>
      <c r="G1582" s="599">
        <f>'M.V. TIPO ALOJ.'!H443</f>
        <v>7.2742448684556066E-2</v>
      </c>
      <c r="H1582" s="599">
        <f>'M.V. TIPO ALOJ.'!I443</f>
        <v>9.4839305975039201E-2</v>
      </c>
      <c r="I1582" s="599">
        <f>'M.V. TIPO ALOJ.'!J443</f>
        <v>8.3480825914516762E-2</v>
      </c>
      <c r="J1582" s="599">
        <f>'M.V. TIPO ALOJ.'!K443</f>
        <v>4.675044303343235E-2</v>
      </c>
      <c r="K1582" s="599">
        <f>N1558</f>
        <v>7.020143688667152E-2</v>
      </c>
      <c r="L1582" s="11"/>
      <c r="M1582" s="11"/>
      <c r="N1582" s="11"/>
    </row>
    <row r="1583" spans="1:15" s="374" customFormat="1" ht="24.95" customHeight="1" x14ac:dyDescent="0.2">
      <c r="A1583" s="600" t="s">
        <v>3</v>
      </c>
      <c r="B1583" s="601">
        <f>B1581/B1578</f>
        <v>2.151052104208417</v>
      </c>
      <c r="C1583" s="601">
        <f t="shared" ref="C1583:K1583" si="48">C1581/C1578</f>
        <v>1.6082761180181853</v>
      </c>
      <c r="D1583" s="601">
        <f t="shared" si="48"/>
        <v>1.4427062964411419</v>
      </c>
      <c r="E1583" s="601">
        <f t="shared" si="48"/>
        <v>1.1529035695258392</v>
      </c>
      <c r="F1583" s="601">
        <f t="shared" si="48"/>
        <v>1.4605437665782492</v>
      </c>
      <c r="G1583" s="601">
        <f t="shared" si="48"/>
        <v>1.7419299154151562</v>
      </c>
      <c r="H1583" s="601">
        <f t="shared" si="48"/>
        <v>1.7199424046076315</v>
      </c>
      <c r="I1583" s="601">
        <f t="shared" si="48"/>
        <v>1.7753895754970446</v>
      </c>
      <c r="J1583" s="601">
        <f t="shared" si="48"/>
        <v>1.0826923076923076</v>
      </c>
      <c r="K1583" s="601">
        <f t="shared" si="48"/>
        <v>1.5721058971270407</v>
      </c>
      <c r="L1583" s="11"/>
      <c r="M1583" s="11"/>
      <c r="N1583" s="11"/>
    </row>
    <row r="1584" spans="1:15" ht="24.95" customHeight="1" x14ac:dyDescent="0.2">
      <c r="A1584" s="413"/>
      <c r="B1584" s="457"/>
      <c r="C1584" s="457"/>
      <c r="D1584" s="457"/>
      <c r="E1584" s="457"/>
      <c r="F1584" s="457"/>
      <c r="G1584" s="457"/>
      <c r="H1584" s="457"/>
      <c r="I1584" s="457"/>
      <c r="J1584" s="457"/>
      <c r="K1584" s="459"/>
      <c r="L1584" s="11"/>
      <c r="M1584" s="12"/>
      <c r="N1584" s="424"/>
    </row>
    <row r="1585" spans="13:13" ht="24.95" customHeight="1" x14ac:dyDescent="0.2">
      <c r="M1585" s="454"/>
    </row>
    <row r="1586" spans="13:13" ht="24.95" customHeight="1" x14ac:dyDescent="0.2">
      <c r="M1586" s="454"/>
    </row>
    <row r="1587" spans="13:13" ht="24.95" customHeight="1" x14ac:dyDescent="0.2">
      <c r="M1587" s="454"/>
    </row>
    <row r="1588" spans="13:13" ht="24.95" customHeight="1" x14ac:dyDescent="0.2">
      <c r="M1588" s="429"/>
    </row>
    <row r="1589" spans="13:13" ht="24.95" customHeight="1" x14ac:dyDescent="0.2">
      <c r="M1589" s="429"/>
    </row>
    <row r="1590" spans="13:13" ht="24.95" customHeight="1" x14ac:dyDescent="0.2"/>
    <row r="1591" spans="13:13" ht="24.95" customHeight="1" x14ac:dyDescent="0.2"/>
    <row r="1592" spans="13:13" ht="24.95" customHeight="1" x14ac:dyDescent="0.2"/>
    <row r="1593" spans="13:13" ht="24.95" customHeight="1" x14ac:dyDescent="0.2"/>
    <row r="1594" spans="13:13" ht="24.95" customHeight="1" x14ac:dyDescent="0.2"/>
    <row r="1595" spans="13:13" ht="24.95" customHeight="1" x14ac:dyDescent="0.2"/>
    <row r="1596" spans="13:13" ht="24.95" customHeight="1" x14ac:dyDescent="0.2"/>
    <row r="1597" spans="13:13" ht="24.95" customHeight="1" x14ac:dyDescent="0.2"/>
    <row r="1598" spans="13:13" ht="24.95" customHeight="1" x14ac:dyDescent="0.2"/>
    <row r="1599" spans="13:13" ht="24.95" customHeight="1" x14ac:dyDescent="0.2"/>
    <row r="1600" spans="13:13" ht="24.95" customHeight="1" x14ac:dyDescent="0.2"/>
    <row r="1601" spans="1:14" ht="24.95" customHeight="1" x14ac:dyDescent="0.2"/>
    <row r="1602" spans="1:14" ht="24.95" customHeight="1" x14ac:dyDescent="0.2"/>
    <row r="1603" spans="1:14" ht="24.95" customHeight="1" x14ac:dyDescent="0.2"/>
    <row r="1604" spans="1:14" ht="24.95" customHeight="1" x14ac:dyDescent="0.2"/>
    <row r="1605" spans="1:14" ht="24.95" customHeight="1" x14ac:dyDescent="0.2">
      <c r="N1605" s="4">
        <v>17</v>
      </c>
    </row>
    <row r="1606" spans="1:14" ht="35.1" customHeight="1" x14ac:dyDescent="0.2">
      <c r="A1606" s="719" t="s">
        <v>503</v>
      </c>
      <c r="B1606" s="753"/>
      <c r="C1606" s="753"/>
      <c r="D1606" s="753"/>
      <c r="E1606" s="753"/>
      <c r="F1606" s="753"/>
      <c r="G1606" s="753"/>
      <c r="H1606" s="753"/>
      <c r="I1606" s="753"/>
      <c r="J1606" s="753"/>
      <c r="K1606" s="753"/>
      <c r="L1606" s="753"/>
      <c r="M1606" s="753"/>
      <c r="N1606" s="753"/>
    </row>
    <row r="1607" spans="1:14" ht="24.95" customHeight="1" x14ac:dyDescent="0.2"/>
    <row r="1608" spans="1:14" ht="24.95" customHeight="1" x14ac:dyDescent="0.2">
      <c r="A1608" s="549" t="s">
        <v>29</v>
      </c>
      <c r="B1608" s="549"/>
      <c r="C1608" s="605">
        <f>'M.V. TIPO ALOJ.'!C452</f>
        <v>125463</v>
      </c>
      <c r="D1608" s="446"/>
    </row>
    <row r="1609" spans="1:14" ht="24.95" customHeight="1" x14ac:dyDescent="0.2">
      <c r="A1609" s="551" t="s">
        <v>30</v>
      </c>
      <c r="B1609" s="551"/>
      <c r="C1609" s="597">
        <f>'M.V. TIPO ALOJ.'!C453</f>
        <v>16513</v>
      </c>
      <c r="D1609" s="446"/>
    </row>
    <row r="1610" spans="1:14" ht="24.95" customHeight="1" x14ac:dyDescent="0.25">
      <c r="A1610" s="573" t="s">
        <v>0</v>
      </c>
      <c r="B1610" s="591"/>
      <c r="C1610" s="574">
        <f>SUM(C1608:C1609)</f>
        <v>141976</v>
      </c>
      <c r="D1610" s="447"/>
    </row>
    <row r="1611" spans="1:14" ht="24.95" customHeight="1" x14ac:dyDescent="0.2">
      <c r="A1611" s="551" t="s">
        <v>34</v>
      </c>
      <c r="B1611" s="551"/>
      <c r="C1611" s="605">
        <f>'M.V. TIPO ALOJ.'!C455</f>
        <v>294509</v>
      </c>
      <c r="D1611" s="446"/>
    </row>
    <row r="1612" spans="1:14" ht="24.95" customHeight="1" x14ac:dyDescent="0.2">
      <c r="A1612" s="551" t="s">
        <v>35</v>
      </c>
      <c r="B1612" s="551"/>
      <c r="C1612" s="597">
        <f>'M.V. TIPO ALOJ.'!C456</f>
        <v>34587</v>
      </c>
      <c r="D1612" s="446"/>
    </row>
    <row r="1613" spans="1:14" ht="24.95" customHeight="1" x14ac:dyDescent="0.25">
      <c r="A1613" s="573" t="s">
        <v>1</v>
      </c>
      <c r="B1613" s="591"/>
      <c r="C1613" s="574">
        <f>SUM(C1611:C1612)</f>
        <v>329096</v>
      </c>
      <c r="D1613" s="447"/>
    </row>
    <row r="1614" spans="1:14" ht="24.95" customHeight="1" x14ac:dyDescent="0.25">
      <c r="A1614" s="573" t="s">
        <v>2</v>
      </c>
      <c r="B1614" s="591"/>
      <c r="C1614" s="599">
        <f>'M.V. TIPO ALOJ.'!C457</f>
        <v>0.10559770935529962</v>
      </c>
      <c r="D1614" s="448"/>
    </row>
    <row r="1615" spans="1:14" ht="24.95" customHeight="1" x14ac:dyDescent="0.25">
      <c r="A1615" s="573" t="s">
        <v>3</v>
      </c>
      <c r="B1615" s="591"/>
      <c r="C1615" s="601">
        <f>C1613/C1610</f>
        <v>2.3179692342367724</v>
      </c>
      <c r="D1615" s="449"/>
    </row>
    <row r="1616" spans="1:14" ht="24.95" customHeight="1" x14ac:dyDescent="0.2">
      <c r="A1616" s="549" t="s">
        <v>126</v>
      </c>
      <c r="B1616" s="549"/>
      <c r="C1616" s="603">
        <f>C1611/C1608</f>
        <v>2.3473773144273609</v>
      </c>
      <c r="D1616" s="451"/>
    </row>
    <row r="1617" spans="1:15" ht="24.95" customHeight="1" x14ac:dyDescent="0.2">
      <c r="A1617" s="559" t="s">
        <v>127</v>
      </c>
      <c r="B1617" s="559"/>
      <c r="C1617" s="604">
        <f>C1612/C1609</f>
        <v>2.0945315811784653</v>
      </c>
      <c r="D1617" s="451"/>
    </row>
    <row r="1618" spans="1:15" ht="24.95" customHeight="1" x14ac:dyDescent="0.2">
      <c r="A1618" s="405"/>
      <c r="B1618" s="405"/>
      <c r="C1618" s="450"/>
      <c r="D1618" s="450"/>
    </row>
    <row r="1619" spans="1:15" ht="24.95" customHeight="1" x14ac:dyDescent="0.2"/>
    <row r="1620" spans="1:15" ht="24.95" customHeight="1" x14ac:dyDescent="0.2">
      <c r="A1620" s="382"/>
      <c r="B1620" s="752" t="s">
        <v>68</v>
      </c>
      <c r="C1620" s="752"/>
      <c r="D1620" s="752"/>
      <c r="E1620" s="752"/>
      <c r="F1620" s="752"/>
      <c r="G1620" s="752"/>
      <c r="H1620" s="752"/>
      <c r="I1620" s="752"/>
      <c r="J1620" s="752"/>
      <c r="K1620" s="752"/>
      <c r="L1620" s="752"/>
      <c r="M1620" s="752"/>
      <c r="N1620" s="752"/>
    </row>
    <row r="1621" spans="1:15" s="374" customFormat="1" ht="24.95" customHeight="1" x14ac:dyDescent="0.2">
      <c r="B1621" s="572" t="s">
        <v>46</v>
      </c>
      <c r="C1621" s="572" t="s">
        <v>47</v>
      </c>
      <c r="D1621" s="572" t="s">
        <v>48</v>
      </c>
      <c r="E1621" s="572" t="s">
        <v>49</v>
      </c>
      <c r="F1621" s="572" t="s">
        <v>50</v>
      </c>
      <c r="G1621" s="572" t="s">
        <v>51</v>
      </c>
      <c r="H1621" s="572" t="s">
        <v>52</v>
      </c>
      <c r="I1621" s="572" t="s">
        <v>62</v>
      </c>
      <c r="J1621" s="572" t="s">
        <v>63</v>
      </c>
      <c r="K1621" s="572" t="s">
        <v>55</v>
      </c>
      <c r="L1621" s="572" t="s">
        <v>64</v>
      </c>
      <c r="M1621" s="572" t="s">
        <v>57</v>
      </c>
      <c r="N1621" s="572" t="s">
        <v>13</v>
      </c>
    </row>
    <row r="1622" spans="1:15" s="374" customFormat="1" ht="24.95" customHeight="1" x14ac:dyDescent="0.2">
      <c r="A1622" s="602" t="s">
        <v>29</v>
      </c>
      <c r="B1622" s="594">
        <f>'M.V. TIPO ALOJ.'!C485</f>
        <v>16873</v>
      </c>
      <c r="C1622" s="594">
        <f>'M.V. TIPO ALOJ.'!D485</f>
        <v>27232</v>
      </c>
      <c r="D1622" s="594">
        <f>'M.V. TIPO ALOJ.'!E485</f>
        <v>10200</v>
      </c>
      <c r="E1622" s="594">
        <f>'M.V. TIPO ALOJ.'!F485</f>
        <v>0</v>
      </c>
      <c r="F1622" s="594">
        <f>'M.V. TIPO ALOJ.'!G485</f>
        <v>603</v>
      </c>
      <c r="G1622" s="594">
        <f>'M.V. TIPO ALOJ.'!H485</f>
        <v>8230</v>
      </c>
      <c r="H1622" s="594">
        <f>'M.V. TIPO ALOJ.'!I485</f>
        <v>20259</v>
      </c>
      <c r="I1622" s="594">
        <f>'M.V. TIPO ALOJ.'!J485</f>
        <v>23500</v>
      </c>
      <c r="J1622" s="594">
        <f>'M.V. TIPO ALOJ.'!K485</f>
        <v>9115</v>
      </c>
      <c r="K1622" s="594">
        <f>'M.V. TIPO ALOJ.'!L485</f>
        <v>4568</v>
      </c>
      <c r="L1622" s="594">
        <f>'M.V. TIPO ALOJ.'!M485</f>
        <v>2381</v>
      </c>
      <c r="M1622" s="594">
        <f>'M.V. TIPO ALOJ.'!N485</f>
        <v>2502</v>
      </c>
      <c r="N1622" s="595">
        <f>SUM(B1622:M1622)</f>
        <v>125463</v>
      </c>
    </row>
    <row r="1623" spans="1:15" s="374" customFormat="1" ht="24.95" customHeight="1" x14ac:dyDescent="0.2">
      <c r="A1623" s="596" t="s">
        <v>30</v>
      </c>
      <c r="B1623" s="597">
        <f>'M.V. TIPO ALOJ.'!C486</f>
        <v>5928</v>
      </c>
      <c r="C1623" s="597">
        <f>'M.V. TIPO ALOJ.'!D486</f>
        <v>3812</v>
      </c>
      <c r="D1623" s="597">
        <f>'M.V. TIPO ALOJ.'!E486</f>
        <v>1637</v>
      </c>
      <c r="E1623" s="597">
        <f>'M.V. TIPO ALOJ.'!F486</f>
        <v>0</v>
      </c>
      <c r="F1623" s="597">
        <f>'M.V. TIPO ALOJ.'!G486</f>
        <v>56</v>
      </c>
      <c r="G1623" s="597">
        <f>'M.V. TIPO ALOJ.'!H486</f>
        <v>327</v>
      </c>
      <c r="H1623" s="597">
        <f>'M.V. TIPO ALOJ.'!I486</f>
        <v>2042</v>
      </c>
      <c r="I1623" s="597">
        <f>'M.V. TIPO ALOJ.'!J486</f>
        <v>977</v>
      </c>
      <c r="J1623" s="597">
        <f>'M.V. TIPO ALOJ.'!K486</f>
        <v>312</v>
      </c>
      <c r="K1623" s="597">
        <f>'M.V. TIPO ALOJ.'!L486</f>
        <v>529</v>
      </c>
      <c r="L1623" s="597">
        <f>'M.V. TIPO ALOJ.'!M486</f>
        <v>382</v>
      </c>
      <c r="M1623" s="597">
        <f>'M.V. TIPO ALOJ.'!N486</f>
        <v>511</v>
      </c>
      <c r="N1623" s="598">
        <f>SUM(B1623:M1623)</f>
        <v>16513</v>
      </c>
      <c r="O1623" s="592"/>
    </row>
    <row r="1624" spans="1:15" s="374" customFormat="1" ht="24.95" customHeight="1" x14ac:dyDescent="0.2">
      <c r="A1624" s="600" t="s">
        <v>0</v>
      </c>
      <c r="B1624" s="574">
        <f t="shared" ref="B1624:G1624" si="49">SUM(B1622:B1623)</f>
        <v>22801</v>
      </c>
      <c r="C1624" s="574">
        <f t="shared" si="49"/>
        <v>31044</v>
      </c>
      <c r="D1624" s="574">
        <f t="shared" si="49"/>
        <v>11837</v>
      </c>
      <c r="E1624" s="574">
        <f t="shared" si="49"/>
        <v>0</v>
      </c>
      <c r="F1624" s="574">
        <f t="shared" si="49"/>
        <v>659</v>
      </c>
      <c r="G1624" s="574">
        <f t="shared" si="49"/>
        <v>8557</v>
      </c>
      <c r="H1624" s="574">
        <f t="shared" ref="H1624:M1624" si="50">SUM(H1622:H1623)</f>
        <v>22301</v>
      </c>
      <c r="I1624" s="574">
        <f t="shared" si="50"/>
        <v>24477</v>
      </c>
      <c r="J1624" s="574">
        <f t="shared" si="50"/>
        <v>9427</v>
      </c>
      <c r="K1624" s="574">
        <f t="shared" si="50"/>
        <v>5097</v>
      </c>
      <c r="L1624" s="574">
        <f t="shared" si="50"/>
        <v>2763</v>
      </c>
      <c r="M1624" s="574">
        <f t="shared" si="50"/>
        <v>3013</v>
      </c>
      <c r="N1624" s="574">
        <f>SUM(N1622:N1623)</f>
        <v>141976</v>
      </c>
      <c r="O1624" s="592"/>
    </row>
    <row r="1625" spans="1:15" s="374" customFormat="1" ht="24.95" customHeight="1" x14ac:dyDescent="0.2">
      <c r="A1625" s="593" t="s">
        <v>37</v>
      </c>
      <c r="B1625" s="594">
        <f>'M.V. TIPO ALOJ.'!C488</f>
        <v>29220</v>
      </c>
      <c r="C1625" s="594">
        <f>'M.V. TIPO ALOJ.'!D488</f>
        <v>48943</v>
      </c>
      <c r="D1625" s="594">
        <f>'M.V. TIPO ALOJ.'!E488</f>
        <v>19774</v>
      </c>
      <c r="E1625" s="594">
        <f>'M.V. TIPO ALOJ.'!F488</f>
        <v>0</v>
      </c>
      <c r="F1625" s="594">
        <f>'M.V. TIPO ALOJ.'!G488</f>
        <v>3463</v>
      </c>
      <c r="G1625" s="594">
        <f>'M.V. TIPO ALOJ.'!H488</f>
        <v>17070</v>
      </c>
      <c r="H1625" s="594">
        <f>'M.V. TIPO ALOJ.'!I488</f>
        <v>55377</v>
      </c>
      <c r="I1625" s="594">
        <f>'M.V. TIPO ALOJ.'!J488</f>
        <v>72254</v>
      </c>
      <c r="J1625" s="594">
        <f>'M.V. TIPO ALOJ.'!K488</f>
        <v>23381</v>
      </c>
      <c r="K1625" s="594">
        <f>'M.V. TIPO ALOJ.'!L488</f>
        <v>9613</v>
      </c>
      <c r="L1625" s="594">
        <f>'M.V. TIPO ALOJ.'!M488</f>
        <v>6592</v>
      </c>
      <c r="M1625" s="594">
        <f>'M.V. TIPO ALOJ.'!N488</f>
        <v>8822</v>
      </c>
      <c r="N1625" s="595">
        <f>SUM(B1625:M1625)</f>
        <v>294509</v>
      </c>
    </row>
    <row r="1626" spans="1:15" s="374" customFormat="1" ht="24.95" customHeight="1" x14ac:dyDescent="0.2">
      <c r="A1626" s="596" t="s">
        <v>72</v>
      </c>
      <c r="B1626" s="597">
        <f>'M.V. TIPO ALOJ.'!C489</f>
        <v>10953</v>
      </c>
      <c r="C1626" s="597">
        <f>'M.V. TIPO ALOJ.'!D489</f>
        <v>6263</v>
      </c>
      <c r="D1626" s="597">
        <f>'M.V. TIPO ALOJ.'!E489</f>
        <v>4377</v>
      </c>
      <c r="E1626" s="597">
        <f>'M.V. TIPO ALOJ.'!F489</f>
        <v>0</v>
      </c>
      <c r="F1626" s="597">
        <f>'M.V. TIPO ALOJ.'!G489</f>
        <v>83</v>
      </c>
      <c r="G1626" s="597">
        <f>'M.V. TIPO ALOJ.'!H489</f>
        <v>1412</v>
      </c>
      <c r="H1626" s="597">
        <f>'M.V. TIPO ALOJ.'!I489</f>
        <v>4524</v>
      </c>
      <c r="I1626" s="597">
        <f>'M.V. TIPO ALOJ.'!J489</f>
        <v>2121</v>
      </c>
      <c r="J1626" s="597">
        <f>'M.V. TIPO ALOJ.'!K489</f>
        <v>832</v>
      </c>
      <c r="K1626" s="597">
        <f>'M.V. TIPO ALOJ.'!L489</f>
        <v>1018</v>
      </c>
      <c r="L1626" s="597">
        <f>'M.V. TIPO ALOJ.'!M489</f>
        <v>947</v>
      </c>
      <c r="M1626" s="597">
        <f>'M.V. TIPO ALOJ.'!N489</f>
        <v>2057</v>
      </c>
      <c r="N1626" s="598">
        <f>SUM(B1626:M1626)</f>
        <v>34587</v>
      </c>
    </row>
    <row r="1627" spans="1:15" s="374" customFormat="1" ht="24.95" customHeight="1" x14ac:dyDescent="0.2">
      <c r="A1627" s="600" t="s">
        <v>73</v>
      </c>
      <c r="B1627" s="574">
        <f t="shared" ref="B1627:G1627" si="51">SUM(B1625:B1626)</f>
        <v>40173</v>
      </c>
      <c r="C1627" s="574">
        <f t="shared" si="51"/>
        <v>55206</v>
      </c>
      <c r="D1627" s="574">
        <f t="shared" si="51"/>
        <v>24151</v>
      </c>
      <c r="E1627" s="574">
        <f t="shared" si="51"/>
        <v>0</v>
      </c>
      <c r="F1627" s="574">
        <f t="shared" si="51"/>
        <v>3546</v>
      </c>
      <c r="G1627" s="574">
        <f t="shared" si="51"/>
        <v>18482</v>
      </c>
      <c r="H1627" s="574">
        <f t="shared" ref="H1627:M1627" si="52">H1625+H1626</f>
        <v>59901</v>
      </c>
      <c r="I1627" s="574">
        <f t="shared" si="52"/>
        <v>74375</v>
      </c>
      <c r="J1627" s="574">
        <f t="shared" si="52"/>
        <v>24213</v>
      </c>
      <c r="K1627" s="574">
        <f t="shared" si="52"/>
        <v>10631</v>
      </c>
      <c r="L1627" s="574">
        <f t="shared" si="52"/>
        <v>7539</v>
      </c>
      <c r="M1627" s="574">
        <f t="shared" si="52"/>
        <v>10879</v>
      </c>
      <c r="N1627" s="574">
        <f>SUM(B1627:M1627)</f>
        <v>329096</v>
      </c>
      <c r="O1627" s="592"/>
    </row>
    <row r="1628" spans="1:15" s="374" customFormat="1" ht="24.95" customHeight="1" x14ac:dyDescent="0.2">
      <c r="A1628" s="573" t="s">
        <v>125</v>
      </c>
      <c r="B1628" s="599">
        <f>'M.V. TIPO ALOJ.'!C490</f>
        <v>9.1087595800000004E-2</v>
      </c>
      <c r="C1628" s="599">
        <f>'M.V. TIPO ALOJ.'!D490</f>
        <v>0.13459231739999999</v>
      </c>
      <c r="D1628" s="599">
        <f>'M.V. TIPO ALOJ.'!E490</f>
        <v>6.5923821699999996E-2</v>
      </c>
      <c r="E1628" s="599">
        <f>'M.V. TIPO ALOJ.'!F490</f>
        <v>0</v>
      </c>
      <c r="F1628" s="599">
        <f>'M.V. TIPO ALOJ.'!G490</f>
        <v>2.9873742200000001E-2</v>
      </c>
      <c r="G1628" s="599">
        <f>'M.V. TIPO ALOJ.'!H490</f>
        <v>8.2846584299999998E-2</v>
      </c>
      <c r="H1628" s="599">
        <f>'M.V. TIPO ALOJ.'!I490</f>
        <v>0.21116733630000001</v>
      </c>
      <c r="I1628" s="599">
        <f>'M.V. TIPO ALOJ.'!J490</f>
        <v>0.24257585479999999</v>
      </c>
      <c r="J1628" s="599">
        <f>'M.V. TIPO ALOJ.'!K490</f>
        <v>9.1563341899999998E-2</v>
      </c>
      <c r="K1628" s="599">
        <f>'M.V. TIPO ALOJ.'!L490</f>
        <v>4.3548914399999999E-2</v>
      </c>
      <c r="L1628" s="599">
        <f>'M.V. TIPO ALOJ.'!M490</f>
        <v>3.3892189400000002E-2</v>
      </c>
      <c r="M1628" s="599">
        <f>'M.V. TIPO ALOJ.'!N490</f>
        <v>4.6117717000000003E-2</v>
      </c>
      <c r="N1628" s="599">
        <f>C1614</f>
        <v>0.10559770935529962</v>
      </c>
    </row>
    <row r="1629" spans="1:15" s="374" customFormat="1" ht="24.95" customHeight="1" x14ac:dyDescent="0.2">
      <c r="A1629" s="600" t="s">
        <v>3</v>
      </c>
      <c r="B1629" s="601">
        <f t="shared" ref="B1629:G1629" si="53">B1627/B1624</f>
        <v>1.7618964080522783</v>
      </c>
      <c r="C1629" s="601">
        <f t="shared" si="53"/>
        <v>1.7783146501739466</v>
      </c>
      <c r="D1629" s="601">
        <f t="shared" si="53"/>
        <v>2.0402973726450959</v>
      </c>
      <c r="E1629" s="601">
        <v>0</v>
      </c>
      <c r="F1629" s="601">
        <f t="shared" si="53"/>
        <v>5.3808801213960544</v>
      </c>
      <c r="G1629" s="601">
        <f t="shared" si="53"/>
        <v>2.159869113006895</v>
      </c>
      <c r="H1629" s="601">
        <f t="shared" ref="H1629:M1629" si="54">H1627/H1624</f>
        <v>2.6860230482937983</v>
      </c>
      <c r="I1629" s="601">
        <f t="shared" si="54"/>
        <v>3.0385668178289822</v>
      </c>
      <c r="J1629" s="601">
        <f t="shared" si="54"/>
        <v>2.5684735334676994</v>
      </c>
      <c r="K1629" s="601">
        <f t="shared" si="54"/>
        <v>2.085736707867373</v>
      </c>
      <c r="L1629" s="601">
        <f t="shared" si="54"/>
        <v>2.7285559174809988</v>
      </c>
      <c r="M1629" s="601">
        <f t="shared" si="54"/>
        <v>3.6106870229007635</v>
      </c>
      <c r="N1629" s="601">
        <f>N1627/N1624</f>
        <v>2.3179692342367724</v>
      </c>
    </row>
    <row r="1630" spans="1:15" ht="24.95" customHeight="1" x14ac:dyDescent="0.2">
      <c r="A1630" s="413"/>
      <c r="B1630" s="457"/>
      <c r="C1630" s="457"/>
      <c r="D1630" s="457"/>
      <c r="E1630" s="457"/>
      <c r="F1630" s="457"/>
      <c r="G1630" s="457"/>
      <c r="H1630" s="457"/>
      <c r="I1630" s="457"/>
      <c r="J1630" s="457"/>
      <c r="K1630" s="457"/>
      <c r="L1630" s="457"/>
      <c r="M1630" s="457"/>
      <c r="N1630" s="458"/>
    </row>
    <row r="1631" spans="1:15" ht="24.95" customHeight="1" x14ac:dyDescent="0.2"/>
    <row r="1632" spans="1:15" ht="24.95" customHeight="1" x14ac:dyDescent="0.2"/>
    <row r="1633" spans="1:15" ht="24.95" customHeight="1" x14ac:dyDescent="0.2"/>
    <row r="1634" spans="1:15" ht="24.95" customHeight="1" x14ac:dyDescent="0.2"/>
    <row r="1635" spans="1:15" ht="24.95" customHeight="1" x14ac:dyDescent="0.2"/>
    <row r="1636" spans="1:15" ht="24.95" customHeight="1" x14ac:dyDescent="0.2"/>
    <row r="1637" spans="1:15" ht="24.95" customHeight="1" x14ac:dyDescent="0.2"/>
    <row r="1638" spans="1:15" ht="24.95" customHeight="1" x14ac:dyDescent="0.2"/>
    <row r="1639" spans="1:15" ht="24.95" customHeight="1" x14ac:dyDescent="0.2"/>
    <row r="1640" spans="1:15" ht="24.95" customHeight="1" x14ac:dyDescent="0.2"/>
    <row r="1641" spans="1:15" ht="24.95" customHeight="1" x14ac:dyDescent="0.2"/>
    <row r="1642" spans="1:15" ht="21.75" customHeight="1" x14ac:dyDescent="0.2"/>
    <row r="1643" spans="1:15" ht="24.95" customHeight="1" x14ac:dyDescent="0.2"/>
    <row r="1644" spans="1:15" ht="24.95" customHeight="1" x14ac:dyDescent="0.25">
      <c r="A1644" s="435"/>
      <c r="B1644" s="752" t="s">
        <v>70</v>
      </c>
      <c r="C1644" s="752"/>
      <c r="D1644" s="752"/>
      <c r="E1644" s="752"/>
      <c r="F1644" s="752"/>
      <c r="G1644" s="752"/>
      <c r="H1644" s="752"/>
      <c r="I1644" s="752"/>
      <c r="J1644" s="752"/>
      <c r="K1644" s="752"/>
      <c r="L1644" s="11"/>
      <c r="M1644" s="11"/>
      <c r="N1644" s="11"/>
    </row>
    <row r="1645" spans="1:15" s="374" customFormat="1" ht="24.95" customHeight="1" x14ac:dyDescent="0.2">
      <c r="B1645" s="572" t="s">
        <v>5</v>
      </c>
      <c r="C1645" s="572" t="s">
        <v>6</v>
      </c>
      <c r="D1645" s="572" t="s">
        <v>71</v>
      </c>
      <c r="E1645" s="572" t="s">
        <v>7</v>
      </c>
      <c r="F1645" s="572" t="s">
        <v>8</v>
      </c>
      <c r="G1645" s="572" t="s">
        <v>9</v>
      </c>
      <c r="H1645" s="572" t="s">
        <v>10</v>
      </c>
      <c r="I1645" s="572" t="s">
        <v>11</v>
      </c>
      <c r="J1645" s="572" t="s">
        <v>12</v>
      </c>
      <c r="K1645" s="572" t="s">
        <v>13</v>
      </c>
      <c r="L1645" s="11"/>
      <c r="M1645" s="11"/>
      <c r="N1645" s="11"/>
    </row>
    <row r="1646" spans="1:15" s="374" customFormat="1" ht="24.95" customHeight="1" x14ac:dyDescent="0.2">
      <c r="A1646" s="602" t="s">
        <v>29</v>
      </c>
      <c r="B1646" s="594">
        <f>'M.V. TIPO ALOJ.'!C523</f>
        <v>26384</v>
      </c>
      <c r="C1646" s="594">
        <f>'M.V. TIPO ALOJ.'!D523</f>
        <v>11430</v>
      </c>
      <c r="D1646" s="594">
        <f>'M.V. TIPO ALOJ.'!E523</f>
        <v>13863</v>
      </c>
      <c r="E1646" s="594">
        <f>'M.V. TIPO ALOJ.'!F523</f>
        <v>1258</v>
      </c>
      <c r="F1646" s="594">
        <f>'M.V. TIPO ALOJ.'!G523</f>
        <v>19495</v>
      </c>
      <c r="G1646" s="594">
        <f>'M.V. TIPO ALOJ.'!H523</f>
        <v>28218</v>
      </c>
      <c r="H1646" s="594">
        <f>'M.V. TIPO ALOJ.'!I523</f>
        <v>4338</v>
      </c>
      <c r="I1646" s="594">
        <f>'M.V. TIPO ALOJ.'!J523</f>
        <v>11238</v>
      </c>
      <c r="J1646" s="594">
        <f>'M.V. TIPO ALOJ.'!K523</f>
        <v>9239</v>
      </c>
      <c r="K1646" s="595">
        <f>SUM(B1646:J1646)</f>
        <v>125463</v>
      </c>
      <c r="L1646" s="11"/>
      <c r="M1646" s="11"/>
      <c r="N1646" s="11"/>
    </row>
    <row r="1647" spans="1:15" s="374" customFormat="1" ht="24.95" customHeight="1" x14ac:dyDescent="0.2">
      <c r="A1647" s="596" t="s">
        <v>30</v>
      </c>
      <c r="B1647" s="597">
        <f>'M.V. TIPO ALOJ.'!C524</f>
        <v>928</v>
      </c>
      <c r="C1647" s="597">
        <f>'M.V. TIPO ALOJ.'!D524</f>
        <v>2292</v>
      </c>
      <c r="D1647" s="597">
        <f>'M.V. TIPO ALOJ.'!E524</f>
        <v>315</v>
      </c>
      <c r="E1647" s="597">
        <f>'M.V. TIPO ALOJ.'!F524</f>
        <v>192</v>
      </c>
      <c r="F1647" s="597">
        <f>'M.V. TIPO ALOJ.'!G524</f>
        <v>8191</v>
      </c>
      <c r="G1647" s="597">
        <f>'M.V. TIPO ALOJ.'!H524</f>
        <v>921</v>
      </c>
      <c r="H1647" s="597">
        <f>'M.V. TIPO ALOJ.'!I524</f>
        <v>346</v>
      </c>
      <c r="I1647" s="597">
        <f>'M.V. TIPO ALOJ.'!J524</f>
        <v>2930</v>
      </c>
      <c r="J1647" s="597">
        <f>'M.V. TIPO ALOJ.'!K524</f>
        <v>398</v>
      </c>
      <c r="K1647" s="598">
        <f>SUM(B1647:J1647)</f>
        <v>16513</v>
      </c>
      <c r="L1647" s="11"/>
      <c r="M1647" s="11"/>
      <c r="N1647" s="11"/>
      <c r="O1647" s="592"/>
    </row>
    <row r="1648" spans="1:15" s="374" customFormat="1" ht="24.95" customHeight="1" x14ac:dyDescent="0.2">
      <c r="A1648" s="600" t="s">
        <v>74</v>
      </c>
      <c r="B1648" s="574">
        <f t="shared" ref="B1648:J1648" si="55">SUM(B1646:B1647)</f>
        <v>27312</v>
      </c>
      <c r="C1648" s="574">
        <f t="shared" si="55"/>
        <v>13722</v>
      </c>
      <c r="D1648" s="574">
        <f t="shared" si="55"/>
        <v>14178</v>
      </c>
      <c r="E1648" s="574">
        <f t="shared" si="55"/>
        <v>1450</v>
      </c>
      <c r="F1648" s="574">
        <f t="shared" si="55"/>
        <v>27686</v>
      </c>
      <c r="G1648" s="574">
        <f t="shared" si="55"/>
        <v>29139</v>
      </c>
      <c r="H1648" s="574">
        <f t="shared" si="55"/>
        <v>4684</v>
      </c>
      <c r="I1648" s="574">
        <f t="shared" si="55"/>
        <v>14168</v>
      </c>
      <c r="J1648" s="574">
        <f t="shared" si="55"/>
        <v>9637</v>
      </c>
      <c r="K1648" s="574">
        <f>SUM(K1646:K1647)</f>
        <v>141976</v>
      </c>
      <c r="L1648" s="11"/>
      <c r="M1648" s="11"/>
      <c r="N1648" s="11"/>
      <c r="O1648" s="592"/>
    </row>
    <row r="1649" spans="1:15" s="374" customFormat="1" ht="24.95" customHeight="1" x14ac:dyDescent="0.2">
      <c r="A1649" s="593" t="s">
        <v>37</v>
      </c>
      <c r="B1649" s="594">
        <f>'M.V. TIPO ALOJ.'!C526</f>
        <v>51281</v>
      </c>
      <c r="C1649" s="594">
        <f>'M.V. TIPO ALOJ.'!D526</f>
        <v>24846</v>
      </c>
      <c r="D1649" s="594">
        <f>'M.V. TIPO ALOJ.'!E526</f>
        <v>42447</v>
      </c>
      <c r="E1649" s="594">
        <f>'M.V. TIPO ALOJ.'!F526</f>
        <v>6357</v>
      </c>
      <c r="F1649" s="594">
        <f>'M.V. TIPO ALOJ.'!G526</f>
        <v>42988</v>
      </c>
      <c r="G1649" s="594">
        <f>'M.V. TIPO ALOJ.'!H526</f>
        <v>70077</v>
      </c>
      <c r="H1649" s="594">
        <f>'M.V. TIPO ALOJ.'!I526</f>
        <v>8896</v>
      </c>
      <c r="I1649" s="594">
        <f>'M.V. TIPO ALOJ.'!J526</f>
        <v>28287</v>
      </c>
      <c r="J1649" s="594">
        <f>'M.V. TIPO ALOJ.'!K526</f>
        <v>19330</v>
      </c>
      <c r="K1649" s="595">
        <f>SUM(B1649:J1649)</f>
        <v>294509</v>
      </c>
      <c r="L1649" s="11"/>
      <c r="M1649" s="11"/>
      <c r="N1649" s="11"/>
    </row>
    <row r="1650" spans="1:15" s="374" customFormat="1" ht="24.95" customHeight="1" x14ac:dyDescent="0.2">
      <c r="A1650" s="596" t="s">
        <v>72</v>
      </c>
      <c r="B1650" s="597">
        <f>'M.V. TIPO ALOJ.'!C527</f>
        <v>2720</v>
      </c>
      <c r="C1650" s="597">
        <f>'M.V. TIPO ALOJ.'!D527</f>
        <v>4296</v>
      </c>
      <c r="D1650" s="597">
        <f>'M.V. TIPO ALOJ.'!E527</f>
        <v>576</v>
      </c>
      <c r="E1650" s="597">
        <f>'M.V. TIPO ALOJ.'!F527</f>
        <v>812</v>
      </c>
      <c r="F1650" s="597">
        <f>'M.V. TIPO ALOJ.'!G527</f>
        <v>15025</v>
      </c>
      <c r="G1650" s="597">
        <f>'M.V. TIPO ALOJ.'!H527</f>
        <v>1348</v>
      </c>
      <c r="H1650" s="597">
        <f>'M.V. TIPO ALOJ.'!I527</f>
        <v>500</v>
      </c>
      <c r="I1650" s="597">
        <f>'M.V. TIPO ALOJ.'!J527</f>
        <v>8216</v>
      </c>
      <c r="J1650" s="597">
        <f>'M.V. TIPO ALOJ.'!K527</f>
        <v>1094</v>
      </c>
      <c r="K1650" s="598">
        <f>SUM(B1650:J1650)</f>
        <v>34587</v>
      </c>
      <c r="L1650" s="11"/>
      <c r="M1650" s="11"/>
      <c r="N1650" s="11"/>
    </row>
    <row r="1651" spans="1:15" s="374" customFormat="1" ht="24.95" customHeight="1" x14ac:dyDescent="0.2">
      <c r="A1651" s="600" t="s">
        <v>39</v>
      </c>
      <c r="B1651" s="574">
        <f t="shared" ref="B1651:K1651" si="56">SUM(B1649:B1650)</f>
        <v>54001</v>
      </c>
      <c r="C1651" s="574">
        <f t="shared" si="56"/>
        <v>29142</v>
      </c>
      <c r="D1651" s="574">
        <f t="shared" si="56"/>
        <v>43023</v>
      </c>
      <c r="E1651" s="574">
        <f t="shared" si="56"/>
        <v>7169</v>
      </c>
      <c r="F1651" s="574">
        <f t="shared" si="56"/>
        <v>58013</v>
      </c>
      <c r="G1651" s="574">
        <f t="shared" si="56"/>
        <v>71425</v>
      </c>
      <c r="H1651" s="574">
        <f t="shared" si="56"/>
        <v>9396</v>
      </c>
      <c r="I1651" s="574">
        <f t="shared" si="56"/>
        <v>36503</v>
      </c>
      <c r="J1651" s="574">
        <f t="shared" si="56"/>
        <v>20424</v>
      </c>
      <c r="K1651" s="574">
        <f t="shared" si="56"/>
        <v>329096</v>
      </c>
      <c r="L1651" s="11"/>
      <c r="M1651" s="11"/>
      <c r="N1651" s="11"/>
      <c r="O1651" s="592"/>
    </row>
    <row r="1652" spans="1:15" s="374" customFormat="1" ht="24.95" customHeight="1" x14ac:dyDescent="0.2">
      <c r="A1652" s="573" t="s">
        <v>125</v>
      </c>
      <c r="B1652" s="599">
        <f>'M.V. TIPO ALOJ.'!C528</f>
        <v>7.2605416459769104E-2</v>
      </c>
      <c r="C1652" s="599">
        <f>'M.V. TIPO ALOJ.'!D528</f>
        <v>0.13897498218142756</v>
      </c>
      <c r="D1652" s="599">
        <f>'M.V. TIPO ALOJ.'!E528</f>
        <v>9.1179441558702237E-2</v>
      </c>
      <c r="E1652" s="599">
        <f>'M.V. TIPO ALOJ.'!F528</f>
        <v>0.15846807582760311</v>
      </c>
      <c r="F1652" s="599">
        <f>'M.V. TIPO ALOJ.'!G528</f>
        <v>0.14510947839002233</v>
      </c>
      <c r="G1652" s="599">
        <f>'M.V. TIPO ALOJ.'!H528</f>
        <v>0.11186745558031645</v>
      </c>
      <c r="H1652" s="599">
        <f>'M.V. TIPO ALOJ.'!I528</f>
        <v>7.7836550485124972E-2</v>
      </c>
      <c r="I1652" s="599">
        <f>'M.V. TIPO ALOJ.'!J528</f>
        <v>0.14020291089298875</v>
      </c>
      <c r="J1652" s="599">
        <f>'M.V. TIPO ALOJ.'!K528</f>
        <v>9.0122056970083034E-2</v>
      </c>
      <c r="K1652" s="599">
        <f>N1628</f>
        <v>0.10559770935529962</v>
      </c>
      <c r="L1652" s="11"/>
      <c r="M1652" s="11"/>
      <c r="N1652" s="11"/>
    </row>
    <row r="1653" spans="1:15" s="374" customFormat="1" ht="24.95" customHeight="1" x14ac:dyDescent="0.2">
      <c r="A1653" s="600" t="s">
        <v>3</v>
      </c>
      <c r="B1653" s="601">
        <f>B1651/B1648</f>
        <v>1.9771895137668425</v>
      </c>
      <c r="C1653" s="601">
        <f t="shared" ref="C1653:K1653" si="57">C1651/C1648</f>
        <v>2.1237428946217753</v>
      </c>
      <c r="D1653" s="601">
        <f t="shared" si="57"/>
        <v>3.0344900550148117</v>
      </c>
      <c r="E1653" s="601">
        <f t="shared" si="57"/>
        <v>4.9441379310344828</v>
      </c>
      <c r="F1653" s="601">
        <f t="shared" si="57"/>
        <v>2.0953911724337209</v>
      </c>
      <c r="G1653" s="601">
        <f t="shared" si="57"/>
        <v>2.4511822643192973</v>
      </c>
      <c r="H1653" s="601">
        <f t="shared" si="57"/>
        <v>2.0059777967549102</v>
      </c>
      <c r="I1653" s="601">
        <f t="shared" si="57"/>
        <v>2.5764398644833428</v>
      </c>
      <c r="J1653" s="601">
        <f t="shared" si="57"/>
        <v>2.1193317422434368</v>
      </c>
      <c r="K1653" s="601">
        <f t="shared" si="57"/>
        <v>2.3179692342367724</v>
      </c>
      <c r="L1653" s="11"/>
      <c r="M1653" s="11"/>
      <c r="N1653" s="11"/>
    </row>
    <row r="1654" spans="1:15" ht="24.95" customHeight="1" x14ac:dyDescent="0.2">
      <c r="A1654" s="413"/>
      <c r="B1654" s="457"/>
      <c r="C1654" s="457"/>
      <c r="D1654" s="457"/>
      <c r="E1654" s="457"/>
      <c r="F1654" s="457"/>
      <c r="G1654" s="457"/>
      <c r="H1654" s="457"/>
      <c r="I1654" s="457"/>
      <c r="J1654" s="457"/>
      <c r="K1654" s="459"/>
      <c r="L1654" s="11"/>
      <c r="M1654" s="12"/>
      <c r="N1654" s="424"/>
    </row>
    <row r="1655" spans="1:15" ht="24.95" customHeight="1" x14ac:dyDescent="0.2">
      <c r="M1655" s="454"/>
    </row>
    <row r="1656" spans="1:15" ht="24.95" customHeight="1" x14ac:dyDescent="0.2">
      <c r="M1656" s="454"/>
    </row>
    <row r="1657" spans="1:15" ht="24.95" customHeight="1" x14ac:dyDescent="0.2">
      <c r="M1657" s="454"/>
    </row>
    <row r="1658" spans="1:15" ht="24.95" customHeight="1" x14ac:dyDescent="0.2">
      <c r="M1658" s="454"/>
    </row>
    <row r="1659" spans="1:15" ht="24.95" customHeight="1" x14ac:dyDescent="0.2">
      <c r="M1659" s="454"/>
    </row>
    <row r="1660" spans="1:15" ht="24.95" customHeight="1" x14ac:dyDescent="0.2">
      <c r="M1660" s="454"/>
    </row>
    <row r="1661" spans="1:15" ht="24.95" customHeight="1" x14ac:dyDescent="0.2">
      <c r="M1661" s="454"/>
    </row>
    <row r="1662" spans="1:15" ht="24.95" customHeight="1" x14ac:dyDescent="0.2">
      <c r="M1662" s="454"/>
    </row>
    <row r="1663" spans="1:15" ht="24.95" customHeight="1" x14ac:dyDescent="0.2">
      <c r="M1663" s="454"/>
    </row>
    <row r="1664" spans="1:15" ht="24.95" customHeight="1" x14ac:dyDescent="0.2">
      <c r="M1664" s="454"/>
    </row>
    <row r="1665" spans="1:14" ht="24.95" customHeight="1" x14ac:dyDescent="0.2">
      <c r="M1665" s="454"/>
    </row>
    <row r="1666" spans="1:14" ht="24.95" customHeight="1" x14ac:dyDescent="0.2">
      <c r="M1666" s="454"/>
    </row>
    <row r="1667" spans="1:14" ht="24.95" customHeight="1" x14ac:dyDescent="0.2">
      <c r="M1667" s="454"/>
    </row>
    <row r="1668" spans="1:14" ht="24.95" customHeight="1" x14ac:dyDescent="0.2">
      <c r="M1668" s="454"/>
    </row>
    <row r="1669" spans="1:14" ht="24.95" customHeight="1" x14ac:dyDescent="0.2">
      <c r="M1669" s="454"/>
    </row>
    <row r="1670" spans="1:14" ht="24.95" customHeight="1" x14ac:dyDescent="0.2">
      <c r="M1670" s="454"/>
    </row>
    <row r="1671" spans="1:14" ht="24.95" customHeight="1" x14ac:dyDescent="0.2">
      <c r="M1671" s="429"/>
    </row>
    <row r="1672" spans="1:14" ht="24.95" customHeight="1" x14ac:dyDescent="0.2">
      <c r="M1672" s="429"/>
    </row>
    <row r="1673" spans="1:14" ht="24.95" customHeight="1" x14ac:dyDescent="0.2"/>
    <row r="1674" spans="1:14" ht="24.95" customHeight="1" x14ac:dyDescent="0.2"/>
    <row r="1675" spans="1:14" ht="24.95" customHeight="1" x14ac:dyDescent="0.2">
      <c r="N1675" s="4">
        <v>18</v>
      </c>
    </row>
    <row r="1676" spans="1:14" ht="35.1" customHeight="1" x14ac:dyDescent="0.2">
      <c r="A1676" s="719" t="s">
        <v>504</v>
      </c>
      <c r="B1676" s="753"/>
      <c r="C1676" s="753"/>
      <c r="D1676" s="753"/>
      <c r="E1676" s="753"/>
      <c r="F1676" s="753"/>
      <c r="G1676" s="753"/>
      <c r="H1676" s="753"/>
      <c r="I1676" s="753"/>
      <c r="J1676" s="753"/>
      <c r="K1676" s="753"/>
      <c r="L1676" s="753"/>
      <c r="M1676" s="753"/>
      <c r="N1676" s="753"/>
    </row>
    <row r="1677" spans="1:14" ht="24.95" customHeight="1" x14ac:dyDescent="0.2"/>
    <row r="1678" spans="1:14" ht="24.95" customHeight="1" x14ac:dyDescent="0.2">
      <c r="A1678" s="549" t="s">
        <v>29</v>
      </c>
      <c r="B1678" s="549"/>
      <c r="C1678" s="605">
        <f>'M.V. TIPO ALOJ.'!C537</f>
        <v>85778</v>
      </c>
      <c r="D1678" s="446"/>
    </row>
    <row r="1679" spans="1:14" ht="24.95" customHeight="1" x14ac:dyDescent="0.2">
      <c r="A1679" s="551" t="s">
        <v>30</v>
      </c>
      <c r="B1679" s="551"/>
      <c r="C1679" s="597">
        <f>'M.V. TIPO ALOJ.'!C538</f>
        <v>8691</v>
      </c>
      <c r="D1679" s="446"/>
    </row>
    <row r="1680" spans="1:14" ht="24.95" customHeight="1" x14ac:dyDescent="0.25">
      <c r="A1680" s="573" t="s">
        <v>0</v>
      </c>
      <c r="B1680" s="591"/>
      <c r="C1680" s="574">
        <f>SUM(C1678:C1679)</f>
        <v>94469</v>
      </c>
      <c r="D1680" s="447"/>
    </row>
    <row r="1681" spans="1:15" ht="24.95" customHeight="1" x14ac:dyDescent="0.2">
      <c r="A1681" s="551" t="s">
        <v>34</v>
      </c>
      <c r="B1681" s="551"/>
      <c r="C1681" s="605">
        <f>'M.V. TIPO ALOJ.'!C540</f>
        <v>210396</v>
      </c>
      <c r="D1681" s="446"/>
    </row>
    <row r="1682" spans="1:15" ht="24.95" customHeight="1" x14ac:dyDescent="0.2">
      <c r="A1682" s="551" t="s">
        <v>35</v>
      </c>
      <c r="B1682" s="551"/>
      <c r="C1682" s="597">
        <f>'M.V. TIPO ALOJ.'!C541</f>
        <v>21157</v>
      </c>
      <c r="D1682" s="446"/>
    </row>
    <row r="1683" spans="1:15" ht="24.95" customHeight="1" x14ac:dyDescent="0.25">
      <c r="A1683" s="573" t="s">
        <v>1</v>
      </c>
      <c r="B1683" s="591"/>
      <c r="C1683" s="574">
        <f>SUM(C1681:C1682)</f>
        <v>231553</v>
      </c>
      <c r="D1683" s="447"/>
    </row>
    <row r="1684" spans="1:15" ht="24.95" customHeight="1" x14ac:dyDescent="0.25">
      <c r="A1684" s="573" t="s">
        <v>2</v>
      </c>
      <c r="B1684" s="591"/>
      <c r="C1684" s="599">
        <f>'M.V. TIPO ALOJ.'!C542</f>
        <v>0.14732700828467379</v>
      </c>
      <c r="D1684" s="448"/>
    </row>
    <row r="1685" spans="1:15" ht="24.95" customHeight="1" x14ac:dyDescent="0.25">
      <c r="A1685" s="573" t="s">
        <v>3</v>
      </c>
      <c r="B1685" s="591"/>
      <c r="C1685" s="601">
        <f>C1683/C1680</f>
        <v>2.4511003609649729</v>
      </c>
      <c r="D1685" s="449"/>
    </row>
    <row r="1686" spans="1:15" ht="24.95" customHeight="1" x14ac:dyDescent="0.2">
      <c r="A1686" s="549" t="s">
        <v>126</v>
      </c>
      <c r="B1686" s="549"/>
      <c r="C1686" s="603">
        <f>C1681/C1678</f>
        <v>2.4527967544125535</v>
      </c>
      <c r="D1686" s="451"/>
    </row>
    <row r="1687" spans="1:15" ht="24.95" customHeight="1" x14ac:dyDescent="0.2">
      <c r="A1687" s="559" t="s">
        <v>127</v>
      </c>
      <c r="B1687" s="559"/>
      <c r="C1687" s="604">
        <f>C1682/C1679</f>
        <v>2.4343573811989416</v>
      </c>
      <c r="D1687" s="451"/>
    </row>
    <row r="1688" spans="1:15" ht="24.95" customHeight="1" x14ac:dyDescent="0.2">
      <c r="A1688" s="405"/>
      <c r="B1688" s="405"/>
      <c r="C1688" s="450"/>
      <c r="D1688" s="450"/>
    </row>
    <row r="1689" spans="1:15" ht="24.95" customHeight="1" x14ac:dyDescent="0.2"/>
    <row r="1690" spans="1:15" ht="24.95" customHeight="1" x14ac:dyDescent="0.2">
      <c r="A1690" s="382"/>
      <c r="B1690" s="752" t="s">
        <v>68</v>
      </c>
      <c r="C1690" s="752"/>
      <c r="D1690" s="752"/>
      <c r="E1690" s="752"/>
      <c r="F1690" s="752"/>
      <c r="G1690" s="752"/>
      <c r="H1690" s="752"/>
      <c r="I1690" s="752"/>
      <c r="J1690" s="752"/>
      <c r="K1690" s="752"/>
      <c r="L1690" s="752"/>
      <c r="M1690" s="752"/>
      <c r="N1690" s="752"/>
    </row>
    <row r="1691" spans="1:15" s="374" customFormat="1" ht="24.95" customHeight="1" x14ac:dyDescent="0.2">
      <c r="B1691" s="572" t="s">
        <v>46</v>
      </c>
      <c r="C1691" s="572" t="s">
        <v>47</v>
      </c>
      <c r="D1691" s="572" t="s">
        <v>48</v>
      </c>
      <c r="E1691" s="572" t="s">
        <v>49</v>
      </c>
      <c r="F1691" s="572" t="s">
        <v>50</v>
      </c>
      <c r="G1691" s="572" t="s">
        <v>51</v>
      </c>
      <c r="H1691" s="572" t="s">
        <v>52</v>
      </c>
      <c r="I1691" s="572" t="s">
        <v>62</v>
      </c>
      <c r="J1691" s="572" t="s">
        <v>63</v>
      </c>
      <c r="K1691" s="572" t="s">
        <v>55</v>
      </c>
      <c r="L1691" s="572" t="s">
        <v>64</v>
      </c>
      <c r="M1691" s="572" t="s">
        <v>57</v>
      </c>
      <c r="N1691" s="572" t="s">
        <v>13</v>
      </c>
    </row>
    <row r="1692" spans="1:15" s="374" customFormat="1" ht="24.95" customHeight="1" x14ac:dyDescent="0.2">
      <c r="A1692" s="602" t="s">
        <v>29</v>
      </c>
      <c r="B1692" s="594">
        <f>'M.V. TIPO ALOJ.'!C570</f>
        <v>8978</v>
      </c>
      <c r="C1692" s="594">
        <f>'M.V. TIPO ALOJ.'!D570</f>
        <v>16059</v>
      </c>
      <c r="D1692" s="594">
        <f>'M.V. TIPO ALOJ.'!E570</f>
        <v>9146</v>
      </c>
      <c r="E1692" s="594">
        <f>'M.V. TIPO ALOJ.'!F570</f>
        <v>0</v>
      </c>
      <c r="F1692" s="594">
        <f>'M.V. TIPO ALOJ.'!G570</f>
        <v>369</v>
      </c>
      <c r="G1692" s="594">
        <f>'M.V. TIPO ALOJ.'!H570</f>
        <v>2788</v>
      </c>
      <c r="H1692" s="594">
        <f>'M.V. TIPO ALOJ.'!I570</f>
        <v>12387</v>
      </c>
      <c r="I1692" s="594">
        <f>'M.V. TIPO ALOJ.'!J570</f>
        <v>15191</v>
      </c>
      <c r="J1692" s="594">
        <f>'M.V. TIPO ALOJ.'!K570</f>
        <v>8930</v>
      </c>
      <c r="K1692" s="594">
        <f>'M.V. TIPO ALOJ.'!L570</f>
        <v>5286</v>
      </c>
      <c r="L1692" s="594">
        <f>'M.V. TIPO ALOJ.'!M570</f>
        <v>4038</v>
      </c>
      <c r="M1692" s="594">
        <f>'M.V. TIPO ALOJ.'!N570</f>
        <v>2606</v>
      </c>
      <c r="N1692" s="595">
        <f>SUM(B1692:M1692)</f>
        <v>85778</v>
      </c>
    </row>
    <row r="1693" spans="1:15" s="374" customFormat="1" ht="24.95" customHeight="1" x14ac:dyDescent="0.2">
      <c r="A1693" s="596" t="s">
        <v>30</v>
      </c>
      <c r="B1693" s="597">
        <f>'M.V. TIPO ALOJ.'!C571</f>
        <v>2443</v>
      </c>
      <c r="C1693" s="597">
        <f>'M.V. TIPO ALOJ.'!D571</f>
        <v>1101</v>
      </c>
      <c r="D1693" s="597">
        <f>'M.V. TIPO ALOJ.'!E571</f>
        <v>980</v>
      </c>
      <c r="E1693" s="597">
        <f>'M.V. TIPO ALOJ.'!F571</f>
        <v>0</v>
      </c>
      <c r="F1693" s="597">
        <f>'M.V. TIPO ALOJ.'!G571</f>
        <v>4</v>
      </c>
      <c r="G1693" s="597">
        <f>'M.V. TIPO ALOJ.'!H571</f>
        <v>133</v>
      </c>
      <c r="H1693" s="597">
        <f>'M.V. TIPO ALOJ.'!I571</f>
        <v>900</v>
      </c>
      <c r="I1693" s="597">
        <f>'M.V. TIPO ALOJ.'!J571</f>
        <v>945</v>
      </c>
      <c r="J1693" s="597">
        <f>'M.V. TIPO ALOJ.'!K571</f>
        <v>856</v>
      </c>
      <c r="K1693" s="597">
        <f>'M.V. TIPO ALOJ.'!L571</f>
        <v>554</v>
      </c>
      <c r="L1693" s="597">
        <f>'M.V. TIPO ALOJ.'!M571</f>
        <v>596</v>
      </c>
      <c r="M1693" s="597">
        <f>'M.V. TIPO ALOJ.'!N571</f>
        <v>179</v>
      </c>
      <c r="N1693" s="598">
        <f>SUM(B1693:M1693)</f>
        <v>8691</v>
      </c>
      <c r="O1693" s="592"/>
    </row>
    <row r="1694" spans="1:15" s="374" customFormat="1" ht="24.95" customHeight="1" x14ac:dyDescent="0.2">
      <c r="A1694" s="600" t="s">
        <v>0</v>
      </c>
      <c r="B1694" s="574">
        <f t="shared" ref="B1694:G1694" si="58">SUM(B1692:B1693)</f>
        <v>11421</v>
      </c>
      <c r="C1694" s="574">
        <f t="shared" si="58"/>
        <v>17160</v>
      </c>
      <c r="D1694" s="574">
        <f t="shared" si="58"/>
        <v>10126</v>
      </c>
      <c r="E1694" s="574">
        <f t="shared" si="58"/>
        <v>0</v>
      </c>
      <c r="F1694" s="574">
        <f t="shared" si="58"/>
        <v>373</v>
      </c>
      <c r="G1694" s="574">
        <f t="shared" si="58"/>
        <v>2921</v>
      </c>
      <c r="H1694" s="574">
        <f t="shared" ref="H1694:N1694" si="59">SUM(H1692:H1693)</f>
        <v>13287</v>
      </c>
      <c r="I1694" s="574">
        <f t="shared" si="59"/>
        <v>16136</v>
      </c>
      <c r="J1694" s="574">
        <f t="shared" si="59"/>
        <v>9786</v>
      </c>
      <c r="K1694" s="574">
        <f t="shared" si="59"/>
        <v>5840</v>
      </c>
      <c r="L1694" s="574">
        <f t="shared" si="59"/>
        <v>4634</v>
      </c>
      <c r="M1694" s="574">
        <f t="shared" si="59"/>
        <v>2785</v>
      </c>
      <c r="N1694" s="574">
        <f t="shared" si="59"/>
        <v>94469</v>
      </c>
      <c r="O1694" s="592"/>
    </row>
    <row r="1695" spans="1:15" s="374" customFormat="1" ht="24.95" customHeight="1" x14ac:dyDescent="0.2">
      <c r="A1695" s="593" t="s">
        <v>37</v>
      </c>
      <c r="B1695" s="594">
        <f>'M.V. TIPO ALOJ.'!C573</f>
        <v>19857</v>
      </c>
      <c r="C1695" s="594">
        <f>'M.V. TIPO ALOJ.'!D573</f>
        <v>30554</v>
      </c>
      <c r="D1695" s="594">
        <f>'M.V. TIPO ALOJ.'!E573</f>
        <v>21440</v>
      </c>
      <c r="E1695" s="594">
        <f>'M.V. TIPO ALOJ.'!F573</f>
        <v>0</v>
      </c>
      <c r="F1695" s="594">
        <f>'M.V. TIPO ALOJ.'!G573</f>
        <v>1477</v>
      </c>
      <c r="G1695" s="594">
        <f>'M.V. TIPO ALOJ.'!H573</f>
        <v>6472</v>
      </c>
      <c r="H1695" s="594">
        <f>'M.V. TIPO ALOJ.'!I573</f>
        <v>37270</v>
      </c>
      <c r="I1695" s="594">
        <f>'M.V. TIPO ALOJ.'!J573</f>
        <v>47903</v>
      </c>
      <c r="J1695" s="594">
        <f>'M.V. TIPO ALOJ.'!K573</f>
        <v>19714</v>
      </c>
      <c r="K1695" s="594">
        <f>'M.V. TIPO ALOJ.'!L573</f>
        <v>11470</v>
      </c>
      <c r="L1695" s="594">
        <f>'M.V. TIPO ALOJ.'!M573</f>
        <v>7653</v>
      </c>
      <c r="M1695" s="594">
        <f>'M.V. TIPO ALOJ.'!N573</f>
        <v>6586</v>
      </c>
      <c r="N1695" s="595">
        <f>SUM(B1695:M1695)</f>
        <v>210396</v>
      </c>
    </row>
    <row r="1696" spans="1:15" s="374" customFormat="1" ht="24.95" customHeight="1" x14ac:dyDescent="0.2">
      <c r="A1696" s="596" t="s">
        <v>72</v>
      </c>
      <c r="B1696" s="597">
        <f>'M.V. TIPO ALOJ.'!C574</f>
        <v>4542</v>
      </c>
      <c r="C1696" s="597">
        <f>'M.V. TIPO ALOJ.'!D574</f>
        <v>3224</v>
      </c>
      <c r="D1696" s="597">
        <f>'M.V. TIPO ALOJ.'!E574</f>
        <v>2355</v>
      </c>
      <c r="E1696" s="597">
        <f>'M.V. TIPO ALOJ.'!F574</f>
        <v>0</v>
      </c>
      <c r="F1696" s="597">
        <f>'M.V. TIPO ALOJ.'!G574</f>
        <v>112</v>
      </c>
      <c r="G1696" s="597">
        <f>'M.V. TIPO ALOJ.'!H574</f>
        <v>450</v>
      </c>
      <c r="H1696" s="597">
        <f>'M.V. TIPO ALOJ.'!I574</f>
        <v>2083</v>
      </c>
      <c r="I1696" s="597">
        <f>'M.V. TIPO ALOJ.'!J574</f>
        <v>2087</v>
      </c>
      <c r="J1696" s="597">
        <f>'M.V. TIPO ALOJ.'!K574</f>
        <v>1898</v>
      </c>
      <c r="K1696" s="597">
        <f>'M.V. TIPO ALOJ.'!L574</f>
        <v>1341</v>
      </c>
      <c r="L1696" s="597">
        <f>'M.V. TIPO ALOJ.'!M574</f>
        <v>2535</v>
      </c>
      <c r="M1696" s="597">
        <f>'M.V. TIPO ALOJ.'!N574</f>
        <v>530</v>
      </c>
      <c r="N1696" s="598">
        <f>SUM(B1696:M1696)</f>
        <v>21157</v>
      </c>
    </row>
    <row r="1697" spans="1:15" s="374" customFormat="1" ht="24.95" customHeight="1" x14ac:dyDescent="0.2">
      <c r="A1697" s="600" t="s">
        <v>73</v>
      </c>
      <c r="B1697" s="574">
        <f t="shared" ref="B1697:G1697" si="60">SUM(B1695:B1696)</f>
        <v>24399</v>
      </c>
      <c r="C1697" s="574">
        <f t="shared" si="60"/>
        <v>33778</v>
      </c>
      <c r="D1697" s="574">
        <f t="shared" si="60"/>
        <v>23795</v>
      </c>
      <c r="E1697" s="574">
        <f t="shared" si="60"/>
        <v>0</v>
      </c>
      <c r="F1697" s="574">
        <f t="shared" si="60"/>
        <v>1589</v>
      </c>
      <c r="G1697" s="574">
        <f t="shared" si="60"/>
        <v>6922</v>
      </c>
      <c r="H1697" s="574">
        <f t="shared" ref="H1697:M1697" si="61">H1695+H1696</f>
        <v>39353</v>
      </c>
      <c r="I1697" s="574">
        <f t="shared" si="61"/>
        <v>49990</v>
      </c>
      <c r="J1697" s="574">
        <f t="shared" si="61"/>
        <v>21612</v>
      </c>
      <c r="K1697" s="574">
        <f t="shared" si="61"/>
        <v>12811</v>
      </c>
      <c r="L1697" s="574">
        <f t="shared" si="61"/>
        <v>10188</v>
      </c>
      <c r="M1697" s="574">
        <f t="shared" si="61"/>
        <v>7116</v>
      </c>
      <c r="N1697" s="574">
        <f>SUM(B1697:M1697)</f>
        <v>231553</v>
      </c>
      <c r="O1697" s="592"/>
    </row>
    <row r="1698" spans="1:15" s="374" customFormat="1" ht="24.95" customHeight="1" x14ac:dyDescent="0.2">
      <c r="A1698" s="573" t="s">
        <v>125</v>
      </c>
      <c r="B1698" s="599">
        <f>'M.V. TIPO ALOJ.'!C575</f>
        <v>0.1142992327</v>
      </c>
      <c r="C1698" s="599">
        <f>'M.V. TIPO ALOJ.'!D575</f>
        <v>0.17463189679999999</v>
      </c>
      <c r="D1698" s="599">
        <f>'M.V. TIPO ALOJ.'!E575</f>
        <v>0.1225398654</v>
      </c>
      <c r="E1698" s="599">
        <f>'M.V. TIPO ALOJ.'!F575</f>
        <v>0</v>
      </c>
      <c r="F1698" s="599">
        <f>'M.V. TIPO ALOJ.'!G575</f>
        <v>4.0701109700000002E-2</v>
      </c>
      <c r="G1698" s="599">
        <f>'M.V. TIPO ALOJ.'!H575</f>
        <v>7.1452662599999994E-2</v>
      </c>
      <c r="H1698" s="599">
        <f>'M.V. TIPO ALOJ.'!I575</f>
        <v>0.25824101910000002</v>
      </c>
      <c r="I1698" s="599">
        <f>'M.V. TIPO ALOJ.'!J575</f>
        <v>0.29939378830000002</v>
      </c>
      <c r="J1698" s="599">
        <f>'M.V. TIPO ALOJ.'!K575</f>
        <v>0.14220860069999999</v>
      </c>
      <c r="K1698" s="599">
        <f>'M.V. TIPO ALOJ.'!L575</f>
        <v>0.11741825190000001</v>
      </c>
      <c r="L1698" s="599">
        <f>'M.V. TIPO ALOJ.'!M575</f>
        <v>7.4785770500000001E-2</v>
      </c>
      <c r="M1698" s="599">
        <f>'M.V. TIPO ALOJ.'!N575</f>
        <v>6.02855157E-2</v>
      </c>
      <c r="N1698" s="599">
        <f>C1684</f>
        <v>0.14732700828467379</v>
      </c>
    </row>
    <row r="1699" spans="1:15" s="374" customFormat="1" ht="24.95" customHeight="1" x14ac:dyDescent="0.2">
      <c r="A1699" s="600" t="s">
        <v>3</v>
      </c>
      <c r="B1699" s="601">
        <f t="shared" ref="B1699:G1699" si="62">B1697/B1694</f>
        <v>2.1363278171788811</v>
      </c>
      <c r="C1699" s="601">
        <f t="shared" si="62"/>
        <v>1.9684149184149184</v>
      </c>
      <c r="D1699" s="601">
        <f t="shared" si="62"/>
        <v>2.3498913687537035</v>
      </c>
      <c r="E1699" s="601">
        <v>0</v>
      </c>
      <c r="F1699" s="601">
        <f t="shared" si="62"/>
        <v>4.2600536193029495</v>
      </c>
      <c r="G1699" s="601">
        <f t="shared" si="62"/>
        <v>2.3697363916466965</v>
      </c>
      <c r="H1699" s="601">
        <f t="shared" ref="H1699:N1699" si="63">H1697/H1694</f>
        <v>2.96176714081433</v>
      </c>
      <c r="I1699" s="601">
        <f t="shared" si="63"/>
        <v>3.098041646008924</v>
      </c>
      <c r="J1699" s="601">
        <f t="shared" si="63"/>
        <v>2.2084610668301656</v>
      </c>
      <c r="K1699" s="601">
        <f t="shared" si="63"/>
        <v>2.1936643835616438</v>
      </c>
      <c r="L1699" s="601">
        <f t="shared" si="63"/>
        <v>2.1985325852395339</v>
      </c>
      <c r="M1699" s="601">
        <f t="shared" si="63"/>
        <v>2.5551166965888688</v>
      </c>
      <c r="N1699" s="601">
        <f t="shared" si="63"/>
        <v>2.4511003609649729</v>
      </c>
    </row>
    <row r="1700" spans="1:15" ht="24.95" customHeight="1" x14ac:dyDescent="0.2">
      <c r="A1700" s="413"/>
      <c r="B1700" s="457"/>
      <c r="C1700" s="457"/>
      <c r="D1700" s="457"/>
      <c r="E1700" s="457"/>
      <c r="F1700" s="457"/>
      <c r="G1700" s="457"/>
      <c r="H1700" s="457"/>
      <c r="I1700" s="457"/>
      <c r="J1700" s="457"/>
      <c r="K1700" s="457"/>
      <c r="L1700" s="457"/>
      <c r="M1700" s="457"/>
      <c r="N1700" s="458"/>
    </row>
    <row r="1701" spans="1:15" ht="24.95" customHeight="1" x14ac:dyDescent="0.2"/>
    <row r="1702" spans="1:15" ht="24.95" customHeight="1" x14ac:dyDescent="0.2"/>
    <row r="1703" spans="1:15" ht="24.95" customHeight="1" x14ac:dyDescent="0.2"/>
    <row r="1704" spans="1:15" ht="24.95" customHeight="1" x14ac:dyDescent="0.2"/>
    <row r="1705" spans="1:15" ht="24.95" customHeight="1" x14ac:dyDescent="0.2"/>
    <row r="1706" spans="1:15" ht="24.95" customHeight="1" x14ac:dyDescent="0.2"/>
    <row r="1707" spans="1:15" ht="24.95" customHeight="1" x14ac:dyDescent="0.2"/>
    <row r="1708" spans="1:15" ht="24.95" customHeight="1" x14ac:dyDescent="0.2"/>
    <row r="1709" spans="1:15" ht="24.95" customHeight="1" x14ac:dyDescent="0.2"/>
    <row r="1710" spans="1:15" ht="24.95" customHeight="1" x14ac:dyDescent="0.2"/>
    <row r="1711" spans="1:15" ht="24.95" customHeight="1" x14ac:dyDescent="0.2"/>
    <row r="1712" spans="1:15" ht="24.95" customHeight="1" x14ac:dyDescent="0.2"/>
    <row r="1713" spans="1:15" ht="24.95" customHeight="1" x14ac:dyDescent="0.2"/>
    <row r="1714" spans="1:15" ht="24.95" customHeight="1" x14ac:dyDescent="0.25">
      <c r="A1714" s="435"/>
      <c r="B1714" s="752" t="s">
        <v>70</v>
      </c>
      <c r="C1714" s="752"/>
      <c r="D1714" s="752"/>
      <c r="E1714" s="752"/>
      <c r="F1714" s="752"/>
      <c r="G1714" s="752"/>
      <c r="H1714" s="752"/>
      <c r="I1714" s="752"/>
      <c r="J1714" s="752"/>
      <c r="K1714" s="752"/>
      <c r="L1714" s="11"/>
      <c r="M1714" s="11"/>
      <c r="N1714" s="11"/>
    </row>
    <row r="1715" spans="1:15" s="374" customFormat="1" ht="24.95" customHeight="1" x14ac:dyDescent="0.2">
      <c r="B1715" s="572" t="s">
        <v>5</v>
      </c>
      <c r="C1715" s="572" t="s">
        <v>6</v>
      </c>
      <c r="D1715" s="572" t="s">
        <v>71</v>
      </c>
      <c r="E1715" s="572" t="s">
        <v>7</v>
      </c>
      <c r="F1715" s="572" t="s">
        <v>8</v>
      </c>
      <c r="G1715" s="572" t="s">
        <v>9</v>
      </c>
      <c r="H1715" s="572" t="s">
        <v>10</v>
      </c>
      <c r="I1715" s="572" t="s">
        <v>11</v>
      </c>
      <c r="J1715" s="572" t="s">
        <v>12</v>
      </c>
      <c r="K1715" s="572" t="s">
        <v>13</v>
      </c>
      <c r="L1715" s="11"/>
      <c r="M1715" s="11"/>
      <c r="N1715" s="11"/>
    </row>
    <row r="1716" spans="1:15" s="374" customFormat="1" ht="24.95" customHeight="1" x14ac:dyDescent="0.2">
      <c r="A1716" s="602" t="s">
        <v>29</v>
      </c>
      <c r="B1716" s="594">
        <f>'M.V. TIPO ALOJ.'!C608</f>
        <v>11128</v>
      </c>
      <c r="C1716" s="594">
        <f>'M.V. TIPO ALOJ.'!D608</f>
        <v>9318</v>
      </c>
      <c r="D1716" s="594">
        <f>'M.V. TIPO ALOJ.'!E608</f>
        <v>14164</v>
      </c>
      <c r="E1716" s="594">
        <f>'M.V. TIPO ALOJ.'!F608</f>
        <v>1932</v>
      </c>
      <c r="F1716" s="594">
        <f>'M.V. TIPO ALOJ.'!G608</f>
        <v>28511</v>
      </c>
      <c r="G1716" s="594">
        <f>'M.V. TIPO ALOJ.'!H608</f>
        <v>6905</v>
      </c>
      <c r="H1716" s="594">
        <f>'M.V. TIPO ALOJ.'!I608</f>
        <v>5466</v>
      </c>
      <c r="I1716" s="594">
        <f>'M.V. TIPO ALOJ.'!J608</f>
        <v>3379</v>
      </c>
      <c r="J1716" s="594">
        <f>'M.V. TIPO ALOJ.'!K608</f>
        <v>4975</v>
      </c>
      <c r="K1716" s="595">
        <f>SUM(B1716:J1716)</f>
        <v>85778</v>
      </c>
      <c r="L1716" s="11"/>
      <c r="M1716" s="11"/>
      <c r="N1716" s="11"/>
    </row>
    <row r="1717" spans="1:15" s="374" customFormat="1" ht="24.95" customHeight="1" x14ac:dyDescent="0.2">
      <c r="A1717" s="596" t="s">
        <v>30</v>
      </c>
      <c r="B1717" s="597">
        <f>'M.V. TIPO ALOJ.'!C609</f>
        <v>173</v>
      </c>
      <c r="C1717" s="597">
        <f>'M.V. TIPO ALOJ.'!D609</f>
        <v>1942</v>
      </c>
      <c r="D1717" s="597">
        <f>'M.V. TIPO ALOJ.'!E609</f>
        <v>1044</v>
      </c>
      <c r="E1717" s="597">
        <f>'M.V. TIPO ALOJ.'!F609</f>
        <v>336</v>
      </c>
      <c r="F1717" s="597">
        <f>'M.V. TIPO ALOJ.'!G609</f>
        <v>4577</v>
      </c>
      <c r="G1717" s="597">
        <f>'M.V. TIPO ALOJ.'!H609</f>
        <v>189</v>
      </c>
      <c r="H1717" s="597">
        <f>'M.V. TIPO ALOJ.'!I609</f>
        <v>213</v>
      </c>
      <c r="I1717" s="597">
        <f>'M.V. TIPO ALOJ.'!J609</f>
        <v>90</v>
      </c>
      <c r="J1717" s="597">
        <f>'M.V. TIPO ALOJ.'!K609</f>
        <v>127</v>
      </c>
      <c r="K1717" s="598">
        <f>SUM(B1717:J1717)</f>
        <v>8691</v>
      </c>
      <c r="L1717" s="11"/>
      <c r="M1717" s="11"/>
      <c r="N1717" s="11"/>
      <c r="O1717" s="592"/>
    </row>
    <row r="1718" spans="1:15" s="374" customFormat="1" ht="24.95" customHeight="1" x14ac:dyDescent="0.2">
      <c r="A1718" s="600" t="s">
        <v>74</v>
      </c>
      <c r="B1718" s="574">
        <f t="shared" ref="B1718:K1718" si="64">SUM(B1716:B1717)</f>
        <v>11301</v>
      </c>
      <c r="C1718" s="574">
        <f t="shared" si="64"/>
        <v>11260</v>
      </c>
      <c r="D1718" s="574">
        <f t="shared" si="64"/>
        <v>15208</v>
      </c>
      <c r="E1718" s="574">
        <f t="shared" si="64"/>
        <v>2268</v>
      </c>
      <c r="F1718" s="574">
        <f t="shared" si="64"/>
        <v>33088</v>
      </c>
      <c r="G1718" s="574">
        <f t="shared" si="64"/>
        <v>7094</v>
      </c>
      <c r="H1718" s="574">
        <f t="shared" si="64"/>
        <v>5679</v>
      </c>
      <c r="I1718" s="574">
        <f t="shared" si="64"/>
        <v>3469</v>
      </c>
      <c r="J1718" s="574">
        <f t="shared" si="64"/>
        <v>5102</v>
      </c>
      <c r="K1718" s="574">
        <f t="shared" si="64"/>
        <v>94469</v>
      </c>
      <c r="L1718" s="11"/>
      <c r="M1718" s="11"/>
      <c r="N1718" s="11"/>
      <c r="O1718" s="592"/>
    </row>
    <row r="1719" spans="1:15" s="374" customFormat="1" ht="24.95" customHeight="1" x14ac:dyDescent="0.2">
      <c r="A1719" s="593" t="s">
        <v>37</v>
      </c>
      <c r="B1719" s="594">
        <f>'M.V. TIPO ALOJ.'!C611</f>
        <v>24012</v>
      </c>
      <c r="C1719" s="594">
        <f>'M.V. TIPO ALOJ.'!D611</f>
        <v>17245</v>
      </c>
      <c r="D1719" s="594">
        <f>'M.V. TIPO ALOJ.'!E611</f>
        <v>38447</v>
      </c>
      <c r="E1719" s="594">
        <f>'M.V. TIPO ALOJ.'!F611</f>
        <v>6808</v>
      </c>
      <c r="F1719" s="594">
        <f>'M.V. TIPO ALOJ.'!G611</f>
        <v>62097</v>
      </c>
      <c r="G1719" s="594">
        <f>'M.V. TIPO ALOJ.'!H611</f>
        <v>20955</v>
      </c>
      <c r="H1719" s="594">
        <f>'M.V. TIPO ALOJ.'!I611</f>
        <v>19525</v>
      </c>
      <c r="I1719" s="594">
        <f>'M.V. TIPO ALOJ.'!J611</f>
        <v>10203</v>
      </c>
      <c r="J1719" s="594">
        <f>'M.V. TIPO ALOJ.'!K611</f>
        <v>11104</v>
      </c>
      <c r="K1719" s="595">
        <f>SUM(B1719:J1719)</f>
        <v>210396</v>
      </c>
      <c r="L1719" s="11"/>
      <c r="M1719" s="11"/>
      <c r="N1719" s="11"/>
    </row>
    <row r="1720" spans="1:15" s="374" customFormat="1" ht="24.95" customHeight="1" x14ac:dyDescent="0.2">
      <c r="A1720" s="596" t="s">
        <v>72</v>
      </c>
      <c r="B1720" s="597">
        <f>'M.V. TIPO ALOJ.'!C612</f>
        <v>458</v>
      </c>
      <c r="C1720" s="597">
        <f>'M.V. TIPO ALOJ.'!D612</f>
        <v>3580</v>
      </c>
      <c r="D1720" s="597">
        <f>'M.V. TIPO ALOJ.'!E612</f>
        <v>2870</v>
      </c>
      <c r="E1720" s="597">
        <f>'M.V. TIPO ALOJ.'!F612</f>
        <v>2052</v>
      </c>
      <c r="F1720" s="597">
        <f>'M.V. TIPO ALOJ.'!G612</f>
        <v>10616</v>
      </c>
      <c r="G1720" s="597">
        <f>'M.V. TIPO ALOJ.'!H612</f>
        <v>623</v>
      </c>
      <c r="H1720" s="597">
        <f>'M.V. TIPO ALOJ.'!I612</f>
        <v>361</v>
      </c>
      <c r="I1720" s="597">
        <f>'M.V. TIPO ALOJ.'!J612</f>
        <v>355</v>
      </c>
      <c r="J1720" s="597">
        <f>'M.V. TIPO ALOJ.'!K612</f>
        <v>242</v>
      </c>
      <c r="K1720" s="598">
        <f>SUM(B1720:J1720)</f>
        <v>21157</v>
      </c>
      <c r="L1720" s="11"/>
      <c r="M1720" s="11"/>
      <c r="N1720" s="11"/>
    </row>
    <row r="1721" spans="1:15" s="374" customFormat="1" ht="24.95" customHeight="1" x14ac:dyDescent="0.2">
      <c r="A1721" s="600" t="s">
        <v>39</v>
      </c>
      <c r="B1721" s="574">
        <f t="shared" ref="B1721:K1721" si="65">SUM(B1719:B1720)</f>
        <v>24470</v>
      </c>
      <c r="C1721" s="574">
        <f t="shared" si="65"/>
        <v>20825</v>
      </c>
      <c r="D1721" s="574">
        <f t="shared" si="65"/>
        <v>41317</v>
      </c>
      <c r="E1721" s="574">
        <f t="shared" si="65"/>
        <v>8860</v>
      </c>
      <c r="F1721" s="574">
        <f t="shared" si="65"/>
        <v>72713</v>
      </c>
      <c r="G1721" s="574">
        <f t="shared" si="65"/>
        <v>21578</v>
      </c>
      <c r="H1721" s="574">
        <f t="shared" si="65"/>
        <v>19886</v>
      </c>
      <c r="I1721" s="574">
        <f t="shared" si="65"/>
        <v>10558</v>
      </c>
      <c r="J1721" s="574">
        <f t="shared" si="65"/>
        <v>11346</v>
      </c>
      <c r="K1721" s="574">
        <f t="shared" si="65"/>
        <v>231553</v>
      </c>
      <c r="L1721" s="11"/>
      <c r="M1721" s="11"/>
      <c r="N1721" s="11"/>
      <c r="O1721" s="592"/>
    </row>
    <row r="1722" spans="1:15" s="374" customFormat="1" ht="24.95" customHeight="1" x14ac:dyDescent="0.2">
      <c r="A1722" s="573" t="s">
        <v>125</v>
      </c>
      <c r="B1722" s="599">
        <f>'M.V. TIPO ALOJ.'!C613</f>
        <v>0.11437302141980951</v>
      </c>
      <c r="C1722" s="599">
        <f>'M.V. TIPO ALOJ.'!D613</f>
        <v>0.11109432957389916</v>
      </c>
      <c r="D1722" s="599">
        <f>'M.V. TIPO ALOJ.'!E613</f>
        <v>0.16115004474269765</v>
      </c>
      <c r="E1722" s="599">
        <f>'M.V. TIPO ALOJ.'!F613</f>
        <v>0.25325108220370823</v>
      </c>
      <c r="F1722" s="599">
        <f>'M.V. TIPO ALOJ.'!G613</f>
        <v>0.18139917563121333</v>
      </c>
      <c r="G1722" s="599">
        <f>'M.V. TIPO ALOJ.'!H613</f>
        <v>0.10260434375819767</v>
      </c>
      <c r="H1722" s="599">
        <f>'M.V. TIPO ALOJ.'!I613</f>
        <v>0.22820713577031382</v>
      </c>
      <c r="I1722" s="599">
        <f>'M.V. TIPO ALOJ.'!J613</f>
        <v>0.10796665495429492</v>
      </c>
      <c r="J1722" s="599">
        <f>'M.V. TIPO ALOJ.'!K613</f>
        <v>0.13696192843012769</v>
      </c>
      <c r="K1722" s="599">
        <f>N1698</f>
        <v>0.14732700828467379</v>
      </c>
      <c r="L1722" s="11"/>
      <c r="M1722" s="11"/>
      <c r="N1722" s="11"/>
    </row>
    <row r="1723" spans="1:15" s="374" customFormat="1" ht="24.95" customHeight="1" x14ac:dyDescent="0.2">
      <c r="A1723" s="600" t="s">
        <v>3</v>
      </c>
      <c r="B1723" s="601">
        <f>B1721/B1718</f>
        <v>2.1652951066277319</v>
      </c>
      <c r="C1723" s="601">
        <f t="shared" ref="C1723:K1723" si="66">C1721/C1718</f>
        <v>1.8494671403197158</v>
      </c>
      <c r="D1723" s="601">
        <f t="shared" si="66"/>
        <v>2.7167937927406629</v>
      </c>
      <c r="E1723" s="601">
        <f t="shared" si="66"/>
        <v>3.9065255731922397</v>
      </c>
      <c r="F1723" s="601">
        <f t="shared" si="66"/>
        <v>2.1975640715667311</v>
      </c>
      <c r="G1723" s="601">
        <f t="shared" si="66"/>
        <v>3.0417254017479558</v>
      </c>
      <c r="H1723" s="601">
        <f t="shared" si="66"/>
        <v>3.5016728297235429</v>
      </c>
      <c r="I1723" s="601">
        <f t="shared" si="66"/>
        <v>3.0435283943499569</v>
      </c>
      <c r="J1723" s="601">
        <f t="shared" si="66"/>
        <v>2.2238337906703252</v>
      </c>
      <c r="K1723" s="601">
        <f t="shared" si="66"/>
        <v>2.4511003609649729</v>
      </c>
      <c r="L1723" s="11"/>
      <c r="M1723" s="11"/>
      <c r="N1723" s="11"/>
    </row>
    <row r="1724" spans="1:15" ht="24.95" customHeight="1" x14ac:dyDescent="0.2">
      <c r="A1724" s="413"/>
      <c r="B1724" s="457"/>
      <c r="C1724" s="457"/>
      <c r="D1724" s="457"/>
      <c r="E1724" s="457"/>
      <c r="F1724" s="457"/>
      <c r="G1724" s="457"/>
      <c r="H1724" s="457"/>
      <c r="I1724" s="457"/>
      <c r="J1724" s="457"/>
      <c r="K1724" s="459"/>
      <c r="L1724" s="11"/>
      <c r="M1724" s="12"/>
      <c r="N1724" s="424"/>
    </row>
    <row r="1725" spans="1:15" ht="24.95" customHeight="1" x14ac:dyDescent="0.2">
      <c r="M1725" s="454"/>
    </row>
    <row r="1726" spans="1:15" ht="24.95" customHeight="1" x14ac:dyDescent="0.2">
      <c r="M1726" s="454"/>
    </row>
    <row r="1727" spans="1:15" ht="24.95" customHeight="1" x14ac:dyDescent="0.2">
      <c r="M1727" s="454"/>
    </row>
    <row r="1728" spans="1:15" ht="24.95" customHeight="1" x14ac:dyDescent="0.2">
      <c r="M1728" s="454"/>
    </row>
    <row r="1729" spans="13:13" ht="24.95" customHeight="1" x14ac:dyDescent="0.2">
      <c r="M1729" s="454"/>
    </row>
    <row r="1730" spans="13:13" ht="24.95" customHeight="1" x14ac:dyDescent="0.2">
      <c r="M1730" s="454"/>
    </row>
    <row r="1731" spans="13:13" ht="24.95" customHeight="1" x14ac:dyDescent="0.2">
      <c r="M1731" s="454"/>
    </row>
    <row r="1732" spans="13:13" ht="24.95" customHeight="1" x14ac:dyDescent="0.2">
      <c r="M1732" s="454"/>
    </row>
    <row r="1733" spans="13:13" ht="24.95" customHeight="1" x14ac:dyDescent="0.2">
      <c r="M1733" s="454"/>
    </row>
    <row r="1734" spans="13:13" ht="24.95" customHeight="1" x14ac:dyDescent="0.2">
      <c r="M1734" s="454"/>
    </row>
    <row r="1735" spans="13:13" ht="24.95" customHeight="1" x14ac:dyDescent="0.2">
      <c r="M1735" s="454"/>
    </row>
    <row r="1736" spans="13:13" ht="24.95" customHeight="1" x14ac:dyDescent="0.2">
      <c r="M1736" s="454"/>
    </row>
    <row r="1737" spans="13:13" ht="24.95" customHeight="1" x14ac:dyDescent="0.2">
      <c r="M1737" s="454"/>
    </row>
    <row r="1738" spans="13:13" ht="24.95" customHeight="1" x14ac:dyDescent="0.2">
      <c r="M1738" s="454"/>
    </row>
    <row r="1739" spans="13:13" ht="24.95" customHeight="1" x14ac:dyDescent="0.2">
      <c r="M1739" s="454"/>
    </row>
    <row r="1740" spans="13:13" ht="24.95" customHeight="1" x14ac:dyDescent="0.2">
      <c r="M1740" s="429"/>
    </row>
    <row r="1741" spans="13:13" ht="24.95" customHeight="1" x14ac:dyDescent="0.2">
      <c r="M1741" s="429"/>
    </row>
    <row r="1742" spans="13:13" ht="24.95" customHeight="1" x14ac:dyDescent="0.2">
      <c r="M1742" s="429"/>
    </row>
    <row r="1743" spans="13:13" ht="24.95" customHeight="1" x14ac:dyDescent="0.2">
      <c r="M1743" s="429"/>
    </row>
    <row r="1744" spans="13:13" ht="24.95" customHeight="1" x14ac:dyDescent="0.2">
      <c r="M1744" s="429"/>
    </row>
    <row r="1745" spans="1:14" ht="24.95" customHeight="1" x14ac:dyDescent="0.2">
      <c r="M1745" s="429"/>
      <c r="N1745" s="4">
        <v>19</v>
      </c>
    </row>
    <row r="1746" spans="1:14" ht="39.950000000000003" customHeight="1" x14ac:dyDescent="0.4">
      <c r="A1746" s="734" t="s">
        <v>505</v>
      </c>
      <c r="B1746" s="734"/>
      <c r="C1746" s="734"/>
      <c r="D1746" s="734"/>
      <c r="E1746" s="734"/>
      <c r="F1746" s="734"/>
      <c r="G1746" s="734"/>
      <c r="H1746" s="734"/>
      <c r="I1746" s="734"/>
      <c r="J1746" s="734"/>
      <c r="K1746" s="734"/>
      <c r="L1746" s="734"/>
      <c r="M1746" s="734"/>
      <c r="N1746" s="734"/>
    </row>
    <row r="1747" spans="1:14" ht="20.100000000000001" customHeight="1" x14ac:dyDescent="0.2"/>
    <row r="1748" spans="1:14" ht="35.1" customHeight="1" x14ac:dyDescent="0.2">
      <c r="A1748" s="719" t="s">
        <v>506</v>
      </c>
      <c r="B1748" s="719"/>
      <c r="C1748" s="719"/>
      <c r="D1748" s="719"/>
      <c r="E1748" s="719"/>
      <c r="F1748" s="719"/>
      <c r="G1748" s="719"/>
      <c r="H1748" s="719"/>
      <c r="I1748" s="719"/>
      <c r="J1748" s="719"/>
      <c r="K1748" s="719"/>
      <c r="L1748" s="719"/>
      <c r="M1748" s="719"/>
      <c r="N1748" s="719"/>
    </row>
    <row r="1749" spans="1:14" ht="20.100000000000001" customHeight="1" x14ac:dyDescent="0.2">
      <c r="A1749" s="460"/>
      <c r="B1749" s="460"/>
      <c r="C1749" s="460"/>
      <c r="D1749" s="460"/>
      <c r="E1749" s="460"/>
      <c r="F1749" s="460"/>
      <c r="G1749" s="460"/>
      <c r="H1749" s="460"/>
      <c r="I1749" s="460"/>
      <c r="J1749" s="460"/>
      <c r="K1749" s="460"/>
      <c r="L1749" s="460"/>
      <c r="M1749" s="460"/>
      <c r="N1749" s="460"/>
    </row>
    <row r="1750" spans="1:14" ht="24.95" customHeight="1" x14ac:dyDescent="0.2">
      <c r="A1750" s="461"/>
      <c r="B1750" s="461"/>
      <c r="C1750" s="745" t="s">
        <v>131</v>
      </c>
      <c r="D1750" s="745"/>
      <c r="E1750" s="745" t="s">
        <v>132</v>
      </c>
      <c r="F1750" s="745"/>
      <c r="G1750" s="745" t="s">
        <v>13</v>
      </c>
      <c r="H1750" s="745"/>
    </row>
    <row r="1751" spans="1:14" ht="24.95" customHeight="1" x14ac:dyDescent="0.2">
      <c r="A1751" s="551" t="s">
        <v>133</v>
      </c>
      <c r="B1751" s="551"/>
      <c r="C1751" s="741">
        <f>'M.V. PROC'!B11</f>
        <v>2541087</v>
      </c>
      <c r="D1751" s="741"/>
      <c r="E1751" s="741">
        <f>'M.V. PROC'!C11</f>
        <v>383473</v>
      </c>
      <c r="F1751" s="741"/>
      <c r="G1751" s="742">
        <f>C1751+E1751</f>
        <v>2924560</v>
      </c>
      <c r="H1751" s="742"/>
      <c r="K1751" s="462"/>
    </row>
    <row r="1752" spans="1:14" ht="24.95" customHeight="1" x14ac:dyDescent="0.2">
      <c r="A1752" s="551" t="s">
        <v>134</v>
      </c>
      <c r="B1752" s="551"/>
      <c r="C1752" s="741">
        <f>'M.V. PROC'!B12</f>
        <v>4701962</v>
      </c>
      <c r="D1752" s="741"/>
      <c r="E1752" s="741">
        <f>'M.V. PROC'!C12</f>
        <v>623493</v>
      </c>
      <c r="F1752" s="741"/>
      <c r="G1752" s="742">
        <f>C1752+E1752</f>
        <v>5325455</v>
      </c>
      <c r="H1752" s="742"/>
      <c r="K1752" s="462"/>
    </row>
    <row r="1753" spans="1:14" ht="24.95" customHeight="1" x14ac:dyDescent="0.2">
      <c r="A1753" s="573" t="s">
        <v>3</v>
      </c>
      <c r="B1753" s="591"/>
      <c r="C1753" s="748">
        <f>C1752/C1751</f>
        <v>1.8503742689644236</v>
      </c>
      <c r="D1753" s="748"/>
      <c r="E1753" s="748">
        <f>E1752/E1751</f>
        <v>1.6259110810930626</v>
      </c>
      <c r="F1753" s="748"/>
      <c r="G1753" s="748">
        <f t="shared" ref="G1753" si="67">G1752/G1751</f>
        <v>1.8209422955931833</v>
      </c>
      <c r="H1753" s="748"/>
    </row>
    <row r="1754" spans="1:14" ht="24.95" customHeight="1" x14ac:dyDescent="0.2"/>
    <row r="1755" spans="1:14" ht="24.95" customHeight="1" x14ac:dyDescent="0.2"/>
    <row r="1756" spans="1:14" ht="24.95" customHeight="1" x14ac:dyDescent="0.2"/>
    <row r="1757" spans="1:14" ht="24.95" customHeight="1" x14ac:dyDescent="0.2"/>
    <row r="1758" spans="1:14" ht="24.95" customHeight="1" x14ac:dyDescent="0.2"/>
    <row r="1759" spans="1:14" ht="24.95" customHeight="1" x14ac:dyDescent="0.2"/>
    <row r="1760" spans="1:14" ht="24.95" customHeight="1" x14ac:dyDescent="0.2"/>
    <row r="1761" spans="1:14" ht="24.95" customHeight="1" x14ac:dyDescent="0.2"/>
    <row r="1762" spans="1:14" ht="24.95" customHeight="1" x14ac:dyDescent="0.2"/>
    <row r="1763" spans="1:14" ht="24.95" customHeight="1" x14ac:dyDescent="0.2"/>
    <row r="1764" spans="1:14" ht="24.95" customHeight="1" x14ac:dyDescent="0.2"/>
    <row r="1765" spans="1:14" ht="24.95" customHeight="1" x14ac:dyDescent="0.2"/>
    <row r="1766" spans="1:14" ht="35.1" customHeight="1" x14ac:dyDescent="0.2">
      <c r="A1766" s="719" t="s">
        <v>508</v>
      </c>
      <c r="B1766" s="719"/>
      <c r="C1766" s="719"/>
      <c r="D1766" s="719"/>
      <c r="E1766" s="719"/>
      <c r="F1766" s="719"/>
      <c r="G1766" s="719"/>
      <c r="H1766" s="719"/>
      <c r="I1766" s="719"/>
      <c r="J1766" s="719"/>
      <c r="K1766" s="719"/>
      <c r="L1766" s="719"/>
      <c r="M1766" s="719"/>
      <c r="N1766" s="719"/>
    </row>
    <row r="1767" spans="1:14" ht="20.100000000000001" customHeight="1" x14ac:dyDescent="0.2">
      <c r="A1767" s="460"/>
      <c r="B1767" s="460"/>
      <c r="C1767" s="460"/>
      <c r="D1767" s="460"/>
      <c r="E1767" s="460"/>
      <c r="F1767" s="460"/>
      <c r="G1767" s="460"/>
      <c r="H1767" s="460"/>
      <c r="I1767" s="460"/>
      <c r="J1767" s="460"/>
      <c r="K1767" s="460"/>
      <c r="L1767" s="460"/>
      <c r="M1767" s="460"/>
      <c r="N1767" s="460"/>
    </row>
    <row r="1768" spans="1:14" ht="45.75" customHeight="1" x14ac:dyDescent="0.2">
      <c r="B1768" s="606" t="s">
        <v>14</v>
      </c>
      <c r="C1768" s="606" t="s">
        <v>15</v>
      </c>
      <c r="D1768" s="606" t="s">
        <v>142</v>
      </c>
      <c r="E1768" s="606" t="s">
        <v>571</v>
      </c>
      <c r="F1768" s="606" t="s">
        <v>140</v>
      </c>
      <c r="G1768" s="606" t="s">
        <v>128</v>
      </c>
      <c r="H1768" s="606" t="s">
        <v>552</v>
      </c>
      <c r="I1768" s="606" t="s">
        <v>141</v>
      </c>
      <c r="J1768" s="606" t="s">
        <v>551</v>
      </c>
    </row>
    <row r="1769" spans="1:14" ht="24.95" customHeight="1" x14ac:dyDescent="0.2">
      <c r="A1769" s="602" t="s">
        <v>29</v>
      </c>
      <c r="B1769" s="594">
        <f>'M.V. PROC'!C41</f>
        <v>1793289</v>
      </c>
      <c r="C1769" s="594">
        <f>'M.V. PROC'!D41</f>
        <v>49290</v>
      </c>
      <c r="D1769" s="594">
        <f>'M.V. PROC'!E41</f>
        <v>1842579</v>
      </c>
      <c r="E1769" s="594">
        <f>'M.V. PROC'!F41</f>
        <v>99201</v>
      </c>
      <c r="F1769" s="594">
        <f>'M.V. PROC'!G41</f>
        <v>359620</v>
      </c>
      <c r="G1769" s="594">
        <f>'M.V. PROC'!H41</f>
        <v>28446</v>
      </c>
      <c r="H1769" s="594">
        <f>'M.V. PROC'!I41</f>
        <v>125463</v>
      </c>
      <c r="I1769" s="594">
        <f>'M.V. PROC'!J41</f>
        <v>85778</v>
      </c>
      <c r="J1769" s="595">
        <f>I1769+H1769+G1769+F1769+E1769+D1769</f>
        <v>2541087</v>
      </c>
    </row>
    <row r="1770" spans="1:14" ht="24.95" customHeight="1" x14ac:dyDescent="0.2">
      <c r="A1770" s="596" t="s">
        <v>135</v>
      </c>
      <c r="B1770" s="597">
        <f>'M.V. PROC'!C42</f>
        <v>299576</v>
      </c>
      <c r="C1770" s="597">
        <f>'M.V. PROC'!D42</f>
        <v>8733</v>
      </c>
      <c r="D1770" s="597">
        <f>'M.V. PROC'!E42</f>
        <v>308309</v>
      </c>
      <c r="E1770" s="597">
        <f>'M.V. PROC'!F42</f>
        <v>19578</v>
      </c>
      <c r="F1770" s="597">
        <f>'M.V. PROC'!G42</f>
        <v>19809</v>
      </c>
      <c r="G1770" s="597">
        <f>'M.V. PROC'!H42</f>
        <v>10573</v>
      </c>
      <c r="H1770" s="597">
        <f>'M.V. PROC'!I42</f>
        <v>16513</v>
      </c>
      <c r="I1770" s="597">
        <f>'M.V. PROC'!J42</f>
        <v>8691</v>
      </c>
      <c r="J1770" s="598">
        <f>I1770+H1770+G1770+F1770+E1770+D1770</f>
        <v>383473</v>
      </c>
    </row>
    <row r="1771" spans="1:14" ht="24.95" customHeight="1" x14ac:dyDescent="0.2">
      <c r="A1771" s="600" t="s">
        <v>74</v>
      </c>
      <c r="B1771" s="574">
        <f>SUM(B1769:B1770)</f>
        <v>2092865</v>
      </c>
      <c r="C1771" s="574">
        <f>SUM(C1769:C1770)</f>
        <v>58023</v>
      </c>
      <c r="D1771" s="574">
        <f>SUM(D1769:D1770)</f>
        <v>2150888</v>
      </c>
      <c r="E1771" s="574">
        <f t="shared" ref="E1771:F1771" si="68">SUM(E1769:E1770)</f>
        <v>118779</v>
      </c>
      <c r="F1771" s="574">
        <f t="shared" si="68"/>
        <v>379429</v>
      </c>
      <c r="G1771" s="574">
        <f t="shared" ref="G1771" si="69">SUM(G1769:G1770)</f>
        <v>39019</v>
      </c>
      <c r="H1771" s="574">
        <f t="shared" ref="H1771" si="70">SUM(H1769:H1770)</f>
        <v>141976</v>
      </c>
      <c r="I1771" s="574">
        <f t="shared" ref="I1771" si="71">SUM(I1769:I1770)</f>
        <v>94469</v>
      </c>
      <c r="J1771" s="574">
        <f>SUM(J1769:J1770)</f>
        <v>2924560</v>
      </c>
    </row>
    <row r="1772" spans="1:14" ht="24.95" customHeight="1" x14ac:dyDescent="0.2">
      <c r="A1772" s="593" t="s">
        <v>37</v>
      </c>
      <c r="B1772" s="594">
        <f>'M.V. PROC'!C44</f>
        <v>2903215</v>
      </c>
      <c r="C1772" s="594">
        <f>'M.V. PROC'!D44</f>
        <v>107560</v>
      </c>
      <c r="D1772" s="594">
        <f>'M.V. PROC'!E44</f>
        <v>3010775</v>
      </c>
      <c r="E1772" s="594">
        <f>'M.V. PROC'!F44</f>
        <v>293355</v>
      </c>
      <c r="F1772" s="594">
        <f>'M.V. PROC'!G44</f>
        <v>846295</v>
      </c>
      <c r="G1772" s="594">
        <f>'M.V. PROC'!H44</f>
        <v>46632</v>
      </c>
      <c r="H1772" s="594">
        <f>'M.V. PROC'!I44</f>
        <v>294509</v>
      </c>
      <c r="I1772" s="594">
        <f>'M.V. PROC'!J44</f>
        <v>210396</v>
      </c>
      <c r="J1772" s="595">
        <f>I1772+H1772+G1772+F1772+E1772+D1772</f>
        <v>4701962</v>
      </c>
    </row>
    <row r="1773" spans="1:14" ht="24.95" customHeight="1" x14ac:dyDescent="0.2">
      <c r="A1773" s="596" t="s">
        <v>72</v>
      </c>
      <c r="B1773" s="597">
        <f>'M.V. PROC'!C45</f>
        <v>464963</v>
      </c>
      <c r="C1773" s="597">
        <f>'M.V. PROC'!D45</f>
        <v>21384</v>
      </c>
      <c r="D1773" s="597">
        <f>'M.V. PROC'!E45</f>
        <v>486347</v>
      </c>
      <c r="E1773" s="597">
        <f>'M.V. PROC'!F45</f>
        <v>28644</v>
      </c>
      <c r="F1773" s="597">
        <f>'M.V. PROC'!G45</f>
        <v>38048</v>
      </c>
      <c r="G1773" s="597">
        <f>'M.V. PROC'!H45</f>
        <v>14710</v>
      </c>
      <c r="H1773" s="597">
        <f>'M.V. PROC'!I45</f>
        <v>34587</v>
      </c>
      <c r="I1773" s="597">
        <f>'M.V. PROC'!J45</f>
        <v>21157</v>
      </c>
      <c r="J1773" s="598">
        <f>I1773+H1773+G1773+F1773+E1773+D1773</f>
        <v>623493</v>
      </c>
    </row>
    <row r="1774" spans="1:14" ht="24.95" customHeight="1" x14ac:dyDescent="0.2">
      <c r="A1774" s="600" t="s">
        <v>39</v>
      </c>
      <c r="B1774" s="574">
        <f>SUM(B1772:B1773)</f>
        <v>3368178</v>
      </c>
      <c r="C1774" s="574">
        <f>SUM(C1772:C1773)</f>
        <v>128944</v>
      </c>
      <c r="D1774" s="574">
        <f>SUM(D1772:D1773)</f>
        <v>3497122</v>
      </c>
      <c r="E1774" s="574">
        <f t="shared" ref="E1774" si="72">SUM(E1772:E1773)</f>
        <v>321999</v>
      </c>
      <c r="F1774" s="574">
        <f t="shared" ref="F1774" si="73">SUM(F1772:F1773)</f>
        <v>884343</v>
      </c>
      <c r="G1774" s="574">
        <f t="shared" ref="G1774" si="74">SUM(G1772:G1773)</f>
        <v>61342</v>
      </c>
      <c r="H1774" s="574">
        <f t="shared" ref="H1774" si="75">SUM(H1772:H1773)</f>
        <v>329096</v>
      </c>
      <c r="I1774" s="574">
        <f t="shared" ref="I1774" si="76">SUM(I1772:I1773)</f>
        <v>231553</v>
      </c>
      <c r="J1774" s="574">
        <f>SUM(J1772:J1773)</f>
        <v>5325455</v>
      </c>
    </row>
    <row r="1775" spans="1:14" ht="24.95" customHeight="1" x14ac:dyDescent="0.2">
      <c r="A1775" s="573" t="s">
        <v>3</v>
      </c>
      <c r="B1775" s="610">
        <f>B1774/B1771</f>
        <v>1.6093622856705998</v>
      </c>
      <c r="C1775" s="610">
        <f>C1774/C1771</f>
        <v>2.2222911604019098</v>
      </c>
      <c r="D1775" s="610">
        <f t="shared" ref="D1775" si="77">D1774/D1771</f>
        <v>1.6258968388870085</v>
      </c>
      <c r="E1775" s="610">
        <f t="shared" ref="E1775:G1775" si="78">E1774/E1771</f>
        <v>2.710908493925694</v>
      </c>
      <c r="F1775" s="610">
        <f t="shared" si="78"/>
        <v>2.3307206354812098</v>
      </c>
      <c r="G1775" s="610">
        <f t="shared" si="78"/>
        <v>1.5721058971270407</v>
      </c>
      <c r="H1775" s="610">
        <f>H1774/H1771</f>
        <v>2.3179692342367724</v>
      </c>
      <c r="I1775" s="610">
        <f>I1774/I1771</f>
        <v>2.4511003609649729</v>
      </c>
      <c r="J1775" s="610">
        <f>J1774/J1771</f>
        <v>1.8209422955931833</v>
      </c>
    </row>
    <row r="1776" spans="1:14" ht="24.95" customHeight="1" x14ac:dyDescent="0.2">
      <c r="A1776" s="593" t="s">
        <v>136</v>
      </c>
      <c r="B1776" s="603">
        <f>B1772/B1769</f>
        <v>1.6189331446297837</v>
      </c>
      <c r="C1776" s="603">
        <f>C1772/C1769</f>
        <v>2.1821870561980119</v>
      </c>
      <c r="D1776" s="603">
        <f t="shared" ref="D1776:I1776" si="79">D1772/D1769</f>
        <v>1.6340004960438603</v>
      </c>
      <c r="E1776" s="603">
        <f t="shared" si="79"/>
        <v>2.9571778510297277</v>
      </c>
      <c r="F1776" s="603">
        <f t="shared" si="79"/>
        <v>2.3533034870140703</v>
      </c>
      <c r="G1776" s="603">
        <f t="shared" si="79"/>
        <v>1.6393165998734445</v>
      </c>
      <c r="H1776" s="603">
        <f t="shared" si="79"/>
        <v>2.3473773144273609</v>
      </c>
      <c r="I1776" s="603">
        <f t="shared" si="79"/>
        <v>2.4527967544125535</v>
      </c>
      <c r="J1776" s="607">
        <f>J1772/J1769</f>
        <v>1.8503742689644236</v>
      </c>
    </row>
    <row r="1777" spans="1:14" ht="24.95" customHeight="1" x14ac:dyDescent="0.2">
      <c r="A1777" s="596" t="s">
        <v>137</v>
      </c>
      <c r="B1777" s="604">
        <f>B1773/B1770</f>
        <v>1.5520702592998104</v>
      </c>
      <c r="C1777" s="604">
        <f>C1773/C1770</f>
        <v>2.4486430779800754</v>
      </c>
      <c r="D1777" s="604">
        <f t="shared" ref="D1777:I1777" si="80">D1773/D1770</f>
        <v>1.5774661135419337</v>
      </c>
      <c r="E1777" s="604">
        <f t="shared" si="80"/>
        <v>1.4630707937480847</v>
      </c>
      <c r="F1777" s="604">
        <f t="shared" si="80"/>
        <v>1.9207430965722652</v>
      </c>
      <c r="G1777" s="604">
        <f t="shared" si="80"/>
        <v>1.3912796746429585</v>
      </c>
      <c r="H1777" s="604">
        <f t="shared" si="80"/>
        <v>2.0945315811784653</v>
      </c>
      <c r="I1777" s="604">
        <f t="shared" si="80"/>
        <v>2.4343573811989416</v>
      </c>
      <c r="J1777" s="608">
        <f>J1773/J1770</f>
        <v>1.6259110810930626</v>
      </c>
    </row>
    <row r="1778" spans="1:14" ht="24.95" customHeight="1" x14ac:dyDescent="0.2"/>
    <row r="1779" spans="1:14" ht="24.95" customHeight="1" x14ac:dyDescent="0.2"/>
    <row r="1780" spans="1:14" ht="24.95" customHeight="1" x14ac:dyDescent="0.2"/>
    <row r="1781" spans="1:14" ht="24.95" customHeight="1" x14ac:dyDescent="0.2"/>
    <row r="1782" spans="1:14" ht="24.95" customHeight="1" x14ac:dyDescent="0.2"/>
    <row r="1783" spans="1:14" ht="24.95" customHeight="1" x14ac:dyDescent="0.2"/>
    <row r="1784" spans="1:14" ht="24.95" customHeight="1" x14ac:dyDescent="0.2"/>
    <row r="1785" spans="1:14" ht="24.95" customHeight="1" x14ac:dyDescent="0.2"/>
    <row r="1786" spans="1:14" ht="24.95" customHeight="1" x14ac:dyDescent="0.2"/>
    <row r="1787" spans="1:14" ht="24.95" customHeight="1" x14ac:dyDescent="0.2"/>
    <row r="1788" spans="1:14" ht="24.95" customHeight="1" x14ac:dyDescent="0.2"/>
    <row r="1789" spans="1:14" ht="24.95" customHeight="1" x14ac:dyDescent="0.2"/>
    <row r="1790" spans="1:14" ht="24.95" customHeight="1" x14ac:dyDescent="0.2"/>
    <row r="1791" spans="1:14" ht="35.1" customHeight="1" x14ac:dyDescent="0.2">
      <c r="A1791" s="719" t="s">
        <v>507</v>
      </c>
      <c r="B1791" s="719"/>
      <c r="C1791" s="719"/>
      <c r="D1791" s="719"/>
      <c r="E1791" s="719"/>
      <c r="F1791" s="719"/>
      <c r="G1791" s="719"/>
      <c r="H1791" s="719"/>
      <c r="I1791" s="719"/>
      <c r="J1791" s="719"/>
      <c r="K1791" s="719"/>
      <c r="L1791" s="719"/>
      <c r="M1791" s="719"/>
      <c r="N1791" s="719"/>
    </row>
    <row r="1792" spans="1:14" ht="20.100000000000001" customHeight="1" x14ac:dyDescent="0.25">
      <c r="A1792" s="754"/>
      <c r="B1792" s="754"/>
      <c r="C1792" s="754"/>
      <c r="D1792" s="754"/>
      <c r="E1792" s="754"/>
      <c r="F1792" s="754"/>
      <c r="G1792" s="754"/>
      <c r="H1792" s="754"/>
      <c r="I1792" s="754"/>
      <c r="J1792" s="754"/>
      <c r="K1792" s="754"/>
      <c r="L1792" s="754"/>
      <c r="M1792" s="754"/>
      <c r="N1792" s="754"/>
    </row>
    <row r="1793" spans="1:14" ht="24.95" customHeight="1" x14ac:dyDescent="0.2">
      <c r="B1793" s="609" t="s">
        <v>5</v>
      </c>
      <c r="C1793" s="609" t="s">
        <v>6</v>
      </c>
      <c r="D1793" s="609" t="s">
        <v>71</v>
      </c>
      <c r="E1793" s="609" t="s">
        <v>7</v>
      </c>
      <c r="F1793" s="609" t="s">
        <v>8</v>
      </c>
      <c r="G1793" s="609" t="s">
        <v>9</v>
      </c>
      <c r="H1793" s="609" t="s">
        <v>10</v>
      </c>
      <c r="I1793" s="609" t="s">
        <v>11</v>
      </c>
      <c r="J1793" s="609" t="s">
        <v>12</v>
      </c>
      <c r="K1793" s="609" t="s">
        <v>13</v>
      </c>
      <c r="L1793" s="436"/>
      <c r="M1793" s="436"/>
      <c r="N1793" s="437"/>
    </row>
    <row r="1794" spans="1:14" ht="24.95" customHeight="1" x14ac:dyDescent="0.2">
      <c r="A1794" s="602" t="s">
        <v>29</v>
      </c>
      <c r="B1794" s="594">
        <f>'M.V. PROC'!C84</f>
        <v>322622</v>
      </c>
      <c r="C1794" s="594">
        <f>'M.V. PROC'!D84</f>
        <v>290236</v>
      </c>
      <c r="D1794" s="594">
        <f>'M.V. PROC'!E84</f>
        <v>446756</v>
      </c>
      <c r="E1794" s="594">
        <f>'M.V. PROC'!F84</f>
        <v>128085</v>
      </c>
      <c r="F1794" s="594">
        <f>'M.V. PROC'!G84</f>
        <v>392644</v>
      </c>
      <c r="G1794" s="594">
        <f>'M.V. PROC'!H84</f>
        <v>302713</v>
      </c>
      <c r="H1794" s="594">
        <f>'M.V. PROC'!I84</f>
        <v>188114</v>
      </c>
      <c r="I1794" s="594">
        <f>'M.V. PROC'!J84</f>
        <v>301339</v>
      </c>
      <c r="J1794" s="594">
        <f>'M.V. PROC'!K84</f>
        <v>168578</v>
      </c>
      <c r="K1794" s="595">
        <f>SUM(B1794:J1794)</f>
        <v>2541087</v>
      </c>
      <c r="L1794" s="438"/>
      <c r="M1794" s="438"/>
      <c r="N1794" s="439"/>
    </row>
    <row r="1795" spans="1:14" ht="24.95" customHeight="1" x14ac:dyDescent="0.2">
      <c r="A1795" s="596" t="s">
        <v>135</v>
      </c>
      <c r="B1795" s="597">
        <f>'M.V. PROC'!C85</f>
        <v>18206</v>
      </c>
      <c r="C1795" s="597">
        <f>'M.V. PROC'!D85</f>
        <v>97617</v>
      </c>
      <c r="D1795" s="597">
        <f>'M.V. PROC'!E85</f>
        <v>43611</v>
      </c>
      <c r="E1795" s="597">
        <f>'M.V. PROC'!F85</f>
        <v>23161</v>
      </c>
      <c r="F1795" s="597">
        <f>'M.V. PROC'!G85</f>
        <v>106113</v>
      </c>
      <c r="G1795" s="597">
        <f>'M.V. PROC'!H85</f>
        <v>22903</v>
      </c>
      <c r="H1795" s="597">
        <f>'M.V. PROC'!I85</f>
        <v>9573</v>
      </c>
      <c r="I1795" s="597">
        <f>'M.V. PROC'!J85</f>
        <v>49902</v>
      </c>
      <c r="J1795" s="597">
        <f>'M.V. PROC'!K85</f>
        <v>12387</v>
      </c>
      <c r="K1795" s="598">
        <f>SUM(B1795:J1795)</f>
        <v>383473</v>
      </c>
      <c r="L1795" s="438"/>
      <c r="M1795" s="438"/>
      <c r="N1795" s="439"/>
    </row>
    <row r="1796" spans="1:14" ht="24.95" customHeight="1" x14ac:dyDescent="0.2">
      <c r="A1796" s="600" t="s">
        <v>0</v>
      </c>
      <c r="B1796" s="574">
        <f t="shared" ref="B1796:K1796" si="81">SUM(B1794:B1795)</f>
        <v>340828</v>
      </c>
      <c r="C1796" s="574">
        <f t="shared" si="81"/>
        <v>387853</v>
      </c>
      <c r="D1796" s="574">
        <f t="shared" si="81"/>
        <v>490367</v>
      </c>
      <c r="E1796" s="574">
        <f t="shared" si="81"/>
        <v>151246</v>
      </c>
      <c r="F1796" s="574">
        <f t="shared" si="81"/>
        <v>498757</v>
      </c>
      <c r="G1796" s="574">
        <f t="shared" si="81"/>
        <v>325616</v>
      </c>
      <c r="H1796" s="574">
        <f t="shared" si="81"/>
        <v>197687</v>
      </c>
      <c r="I1796" s="574">
        <f t="shared" si="81"/>
        <v>351241</v>
      </c>
      <c r="J1796" s="574">
        <f t="shared" si="81"/>
        <v>180965</v>
      </c>
      <c r="K1796" s="574">
        <f t="shared" si="81"/>
        <v>2924560</v>
      </c>
      <c r="L1796" s="438"/>
      <c r="M1796" s="438"/>
      <c r="N1796" s="439"/>
    </row>
    <row r="1797" spans="1:14" ht="24.95" customHeight="1" x14ac:dyDescent="0.2">
      <c r="A1797" s="593" t="s">
        <v>37</v>
      </c>
      <c r="B1797" s="594">
        <f>'M.V. PROC'!C87</f>
        <v>594149</v>
      </c>
      <c r="C1797" s="594">
        <f>'M.V. PROC'!D87</f>
        <v>515423</v>
      </c>
      <c r="D1797" s="594">
        <f>'M.V. PROC'!E87</f>
        <v>867887</v>
      </c>
      <c r="E1797" s="594">
        <f>'M.V. PROC'!F87</f>
        <v>266892</v>
      </c>
      <c r="F1797" s="594">
        <f>'M.V. PROC'!G87</f>
        <v>690172</v>
      </c>
      <c r="G1797" s="594">
        <f>'M.V. PROC'!H87</f>
        <v>521226</v>
      </c>
      <c r="H1797" s="594">
        <f>'M.V. PROC'!I87</f>
        <v>402042</v>
      </c>
      <c r="I1797" s="594">
        <f>'M.V. PROC'!J87</f>
        <v>535575</v>
      </c>
      <c r="J1797" s="594">
        <f>'M.V. PROC'!K87</f>
        <v>308596</v>
      </c>
      <c r="K1797" s="595">
        <f>SUM(B1797:J1797)</f>
        <v>4701962</v>
      </c>
      <c r="L1797" s="438"/>
      <c r="M1797" s="438"/>
      <c r="N1797" s="439"/>
    </row>
    <row r="1798" spans="1:14" ht="24.95" customHeight="1" x14ac:dyDescent="0.2">
      <c r="A1798" s="596" t="s">
        <v>72</v>
      </c>
      <c r="B1798" s="597">
        <f>'M.V. PROC'!C88</f>
        <v>38986</v>
      </c>
      <c r="C1798" s="597">
        <f>'M.V. PROC'!D88</f>
        <v>139404</v>
      </c>
      <c r="D1798" s="597">
        <f>'M.V. PROC'!E88</f>
        <v>71173</v>
      </c>
      <c r="E1798" s="597">
        <f>'M.V. PROC'!F88</f>
        <v>35819</v>
      </c>
      <c r="F1798" s="597">
        <f>'M.V. PROC'!G88</f>
        <v>171756</v>
      </c>
      <c r="G1798" s="597">
        <f>'M.V. PROC'!H88</f>
        <v>31041</v>
      </c>
      <c r="H1798" s="597">
        <f>'M.V. PROC'!I88</f>
        <v>16546</v>
      </c>
      <c r="I1798" s="597">
        <f>'M.V. PROC'!J88</f>
        <v>99500</v>
      </c>
      <c r="J1798" s="597">
        <f>'M.V. PROC'!K88</f>
        <v>19268</v>
      </c>
      <c r="K1798" s="598">
        <f>SUM(B1798:J1798)</f>
        <v>623493</v>
      </c>
      <c r="L1798" s="438"/>
      <c r="M1798" s="438"/>
      <c r="N1798" s="439"/>
    </row>
    <row r="1799" spans="1:14" ht="24.95" customHeight="1" x14ac:dyDescent="0.2">
      <c r="A1799" s="600" t="s">
        <v>73</v>
      </c>
      <c r="B1799" s="574">
        <f t="shared" ref="B1799:K1799" si="82">SUM(B1797:B1798)</f>
        <v>633135</v>
      </c>
      <c r="C1799" s="574">
        <f t="shared" si="82"/>
        <v>654827</v>
      </c>
      <c r="D1799" s="574">
        <f t="shared" si="82"/>
        <v>939060</v>
      </c>
      <c r="E1799" s="574">
        <f t="shared" si="82"/>
        <v>302711</v>
      </c>
      <c r="F1799" s="574">
        <f t="shared" si="82"/>
        <v>861928</v>
      </c>
      <c r="G1799" s="574">
        <f t="shared" si="82"/>
        <v>552267</v>
      </c>
      <c r="H1799" s="574">
        <f t="shared" si="82"/>
        <v>418588</v>
      </c>
      <c r="I1799" s="574">
        <f t="shared" si="82"/>
        <v>635075</v>
      </c>
      <c r="J1799" s="574">
        <f t="shared" si="82"/>
        <v>327864</v>
      </c>
      <c r="K1799" s="574">
        <f t="shared" si="82"/>
        <v>5325455</v>
      </c>
      <c r="L1799" s="438"/>
      <c r="M1799" s="438"/>
      <c r="N1799" s="439"/>
    </row>
    <row r="1800" spans="1:14" ht="24.95" customHeight="1" x14ac:dyDescent="0.2">
      <c r="A1800" s="573" t="s">
        <v>75</v>
      </c>
      <c r="B1800" s="599">
        <f>'M.V. PROC'!C89</f>
        <v>0.1251564514299757</v>
      </c>
      <c r="C1800" s="599">
        <f>'M.V. PROC'!D89</f>
        <v>0.12865565569825504</v>
      </c>
      <c r="D1800" s="599">
        <f>'M.V. PROC'!E89</f>
        <v>0.17806478515890814</v>
      </c>
      <c r="E1800" s="599">
        <f>'M.V. PROC'!F89</f>
        <v>0.18735232113178307</v>
      </c>
      <c r="F1800" s="599">
        <f>'M.V. PROC'!G89</f>
        <v>0.18408785390918539</v>
      </c>
      <c r="G1800" s="599">
        <f>'M.V. PROC'!H89</f>
        <v>0.14337795008418602</v>
      </c>
      <c r="H1800" s="599">
        <f>'M.V. PROC'!I89</f>
        <v>0.1731781494946649</v>
      </c>
      <c r="I1800" s="599">
        <f>'M.V. PROC'!J89</f>
        <v>0.18693645949000431</v>
      </c>
      <c r="J1800" s="599">
        <f>'M.V. PROC'!K89</f>
        <v>0.17259300511043116</v>
      </c>
      <c r="K1800" s="599">
        <f>'M.V. CyL'!C14</f>
        <v>0.15999115468503655</v>
      </c>
      <c r="L1800" s="438"/>
      <c r="M1800" s="438"/>
      <c r="N1800" s="439"/>
    </row>
    <row r="1801" spans="1:14" ht="24.95" customHeight="1" x14ac:dyDescent="0.2">
      <c r="A1801" s="573" t="s">
        <v>3</v>
      </c>
      <c r="B1801" s="610">
        <f>B1799/B1796</f>
        <v>1.8576378701280412</v>
      </c>
      <c r="C1801" s="610">
        <f t="shared" ref="C1801:K1801" si="83">C1799/C1796</f>
        <v>1.6883381074788644</v>
      </c>
      <c r="D1801" s="610">
        <f t="shared" si="83"/>
        <v>1.9150146726839286</v>
      </c>
      <c r="E1801" s="610">
        <f t="shared" si="83"/>
        <v>2.0014479721777767</v>
      </c>
      <c r="F1801" s="610">
        <f t="shared" si="83"/>
        <v>1.7281521863352294</v>
      </c>
      <c r="G1801" s="610">
        <f t="shared" si="83"/>
        <v>1.6960683750184267</v>
      </c>
      <c r="H1801" s="610">
        <f t="shared" si="83"/>
        <v>2.1174280554614113</v>
      </c>
      <c r="I1801" s="610">
        <f t="shared" si="83"/>
        <v>1.8080890328862518</v>
      </c>
      <c r="J1801" s="610">
        <f t="shared" si="83"/>
        <v>1.8117536540214958</v>
      </c>
      <c r="K1801" s="610">
        <f t="shared" si="83"/>
        <v>1.8209422955931833</v>
      </c>
      <c r="L1801" s="11"/>
      <c r="M1801" s="11"/>
      <c r="N1801" s="424"/>
    </row>
    <row r="1802" spans="1:14" ht="24.95" customHeight="1" x14ac:dyDescent="0.2">
      <c r="A1802" s="602" t="s">
        <v>138</v>
      </c>
      <c r="B1802" s="611">
        <f>B1797/B1794</f>
        <v>1.8416258035719821</v>
      </c>
      <c r="C1802" s="611">
        <f t="shared" ref="C1802:K1802" si="84">C1797/C1794</f>
        <v>1.7758754944252264</v>
      </c>
      <c r="D1802" s="611">
        <f t="shared" si="84"/>
        <v>1.9426420686012051</v>
      </c>
      <c r="E1802" s="611">
        <f t="shared" si="84"/>
        <v>2.0837100363040171</v>
      </c>
      <c r="F1802" s="611">
        <f t="shared" si="84"/>
        <v>1.7577551165941667</v>
      </c>
      <c r="G1802" s="611">
        <f t="shared" si="84"/>
        <v>1.7218487478238464</v>
      </c>
      <c r="H1802" s="611">
        <f t="shared" si="84"/>
        <v>2.1372252995523993</v>
      </c>
      <c r="I1802" s="611">
        <f t="shared" si="84"/>
        <v>1.7773172407156059</v>
      </c>
      <c r="J1802" s="611">
        <f t="shared" si="84"/>
        <v>1.8305828755828162</v>
      </c>
      <c r="K1802" s="612">
        <f t="shared" si="84"/>
        <v>1.8503742689644236</v>
      </c>
    </row>
    <row r="1803" spans="1:14" ht="24.95" customHeight="1" x14ac:dyDescent="0.2">
      <c r="A1803" s="596" t="s">
        <v>139</v>
      </c>
      <c r="B1803" s="604">
        <f>B1798/B1795</f>
        <v>2.1413819619905525</v>
      </c>
      <c r="C1803" s="604">
        <f t="shared" ref="C1803:K1803" si="85">C1798/C1795</f>
        <v>1.4280709302682935</v>
      </c>
      <c r="D1803" s="604">
        <f t="shared" si="85"/>
        <v>1.6319965146408015</v>
      </c>
      <c r="E1803" s="604">
        <f t="shared" si="85"/>
        <v>1.5465221708907215</v>
      </c>
      <c r="F1803" s="604">
        <f t="shared" si="85"/>
        <v>1.6186141189109722</v>
      </c>
      <c r="G1803" s="604">
        <f t="shared" si="85"/>
        <v>1.3553246299611406</v>
      </c>
      <c r="H1803" s="604">
        <f t="shared" si="85"/>
        <v>1.7284027995403739</v>
      </c>
      <c r="I1803" s="604">
        <f t="shared" si="85"/>
        <v>1.9939080597972025</v>
      </c>
      <c r="J1803" s="604">
        <f t="shared" si="85"/>
        <v>1.5555017356906433</v>
      </c>
      <c r="K1803" s="608">
        <f t="shared" si="85"/>
        <v>1.6259110810930626</v>
      </c>
    </row>
    <row r="1804" spans="1:14" ht="24.95" customHeight="1" x14ac:dyDescent="0.2"/>
    <row r="1805" spans="1:14" ht="24.95" customHeight="1" x14ac:dyDescent="0.2"/>
    <row r="1806" spans="1:14" ht="24.95" customHeight="1" x14ac:dyDescent="0.2"/>
    <row r="1807" spans="1:14" ht="24.95" customHeight="1" x14ac:dyDescent="0.2"/>
    <row r="1808" spans="1:14" ht="24.95" customHeight="1" x14ac:dyDescent="0.2"/>
    <row r="1809" spans="1:14" ht="24.95" customHeight="1" x14ac:dyDescent="0.2"/>
    <row r="1810" spans="1:14" ht="24.95" customHeight="1" x14ac:dyDescent="0.2"/>
    <row r="1811" spans="1:14" ht="24.95" customHeight="1" x14ac:dyDescent="0.2"/>
    <row r="1812" spans="1:14" ht="24.95" customHeight="1" x14ac:dyDescent="0.2"/>
    <row r="1813" spans="1:14" ht="24.95" customHeight="1" x14ac:dyDescent="0.2">
      <c r="N1813" s="4">
        <v>20</v>
      </c>
    </row>
    <row r="1814" spans="1:14" ht="35.1" customHeight="1" x14ac:dyDescent="0.2">
      <c r="A1814" s="719" t="s">
        <v>509</v>
      </c>
      <c r="B1814" s="719"/>
      <c r="C1814" s="719"/>
      <c r="D1814" s="719"/>
      <c r="E1814" s="719"/>
      <c r="F1814" s="719"/>
      <c r="G1814" s="719"/>
      <c r="H1814" s="719"/>
      <c r="I1814" s="719"/>
      <c r="J1814" s="719"/>
      <c r="K1814" s="719"/>
      <c r="L1814" s="719"/>
      <c r="M1814" s="719"/>
      <c r="N1814" s="719"/>
    </row>
    <row r="1815" spans="1:14" ht="20.100000000000001" customHeight="1" x14ac:dyDescent="0.2"/>
    <row r="1816" spans="1:14" ht="30" customHeight="1" x14ac:dyDescent="0.2">
      <c r="A1816" s="609" t="s">
        <v>29</v>
      </c>
      <c r="B1816" s="609"/>
      <c r="C1816" s="609" t="s">
        <v>228</v>
      </c>
    </row>
    <row r="1817" spans="1:14" ht="30" customHeight="1" x14ac:dyDescent="0.2">
      <c r="A1817" s="650" t="str">
        <f>'M.V. PROC'!A120</f>
        <v>Madrid (Comunidad de)</v>
      </c>
      <c r="B1817" s="652"/>
      <c r="C1817" s="652">
        <f>'M.V. PROC'!B120</f>
        <v>0.29306856259714997</v>
      </c>
    </row>
    <row r="1818" spans="1:14" ht="30" customHeight="1" x14ac:dyDescent="0.2">
      <c r="A1818" s="650" t="str">
        <f>'M.V. PROC'!A121</f>
        <v>Castilla y León</v>
      </c>
      <c r="B1818" s="652"/>
      <c r="C1818" s="652">
        <f>'M.V. PROC'!B121</f>
        <v>0.16433214002061</v>
      </c>
    </row>
    <row r="1819" spans="1:14" ht="30" customHeight="1" x14ac:dyDescent="0.2">
      <c r="A1819" s="650" t="str">
        <f>'M.V. PROC'!A122</f>
        <v>Andalucía</v>
      </c>
      <c r="B1819" s="652"/>
      <c r="C1819" s="652">
        <f>'M.V. PROC'!B122</f>
        <v>7.2211890123937E-2</v>
      </c>
    </row>
    <row r="1820" spans="1:14" ht="30" customHeight="1" x14ac:dyDescent="0.2">
      <c r="A1820" s="650" t="str">
        <f>'M.V. PROC'!A123</f>
        <v>País Vasco</v>
      </c>
      <c r="B1820" s="652"/>
      <c r="C1820" s="652">
        <f>'M.V. PROC'!B123</f>
        <v>6.9770267297318E-2</v>
      </c>
    </row>
    <row r="1821" spans="1:14" ht="30" customHeight="1" x14ac:dyDescent="0.2">
      <c r="A1821" s="653" t="str">
        <f>'M.V. PROC'!A124</f>
        <v>Cataluña</v>
      </c>
      <c r="B1821" s="652"/>
      <c r="C1821" s="652">
        <f>'M.V. PROC'!B124</f>
        <v>6.5218735440549999E-2</v>
      </c>
    </row>
    <row r="1822" spans="1:14" ht="30" customHeight="1" x14ac:dyDescent="0.2">
      <c r="A1822" s="653" t="str">
        <f>'M.V. PROC'!A125</f>
        <v>Galicia</v>
      </c>
      <c r="B1822" s="652"/>
      <c r="C1822" s="652">
        <f>'M.V. PROC'!B125</f>
        <v>5.7577104160218003E-2</v>
      </c>
    </row>
    <row r="1823" spans="1:14" ht="30" customHeight="1" x14ac:dyDescent="0.2">
      <c r="A1823" s="653" t="str">
        <f>'M.V. PROC'!A126</f>
        <v>Comunidad Valenciana</v>
      </c>
      <c r="B1823" s="652"/>
      <c r="C1823" s="652">
        <f>'M.V. PROC'!B126</f>
        <v>5.3939454205243001E-2</v>
      </c>
    </row>
    <row r="1824" spans="1:14" ht="30" customHeight="1" x14ac:dyDescent="0.2">
      <c r="A1824" s="653" t="str">
        <f>'M.V. PROC'!A127</f>
        <v>Asturias (Principado de)</v>
      </c>
      <c r="B1824" s="652"/>
      <c r="C1824" s="652">
        <f>'M.V. PROC'!B127</f>
        <v>4.7955832676377999E-2</v>
      </c>
    </row>
    <row r="1825" spans="1:14" ht="30" customHeight="1" x14ac:dyDescent="0.2">
      <c r="A1825" s="653" t="str">
        <f>'M.V. PROC'!A128</f>
        <v>Castilla - La Mancha</v>
      </c>
      <c r="B1825" s="652"/>
      <c r="C1825" s="652">
        <f>'M.V. PROC'!B128</f>
        <v>4.5047978582797001E-2</v>
      </c>
    </row>
    <row r="1826" spans="1:14" ht="30" customHeight="1" x14ac:dyDescent="0.2">
      <c r="A1826" s="653" t="str">
        <f>'M.V. PROC'!A129</f>
        <v>Cantabria</v>
      </c>
      <c r="B1826" s="652"/>
      <c r="C1826" s="652">
        <f>'M.V. PROC'!B129</f>
        <v>2.6003375538616001E-2</v>
      </c>
    </row>
    <row r="1827" spans="1:14" ht="30" customHeight="1" x14ac:dyDescent="0.2">
      <c r="A1827" s="653" t="str">
        <f>'M.V. PROC'!A130</f>
        <v>Extremadura</v>
      </c>
      <c r="B1827" s="652"/>
      <c r="C1827" s="652">
        <f>'M.V. PROC'!B130</f>
        <v>2.2124978003274998E-2</v>
      </c>
    </row>
    <row r="1828" spans="1:14" ht="30" customHeight="1" x14ac:dyDescent="0.2">
      <c r="A1828" s="653" t="str">
        <f>'M.V. PROC'!A131</f>
        <v>Aragón</v>
      </c>
      <c r="B1828" s="652"/>
      <c r="C1828" s="652">
        <f>'M.V. PROC'!B131</f>
        <v>2.2097921651276001E-2</v>
      </c>
    </row>
    <row r="1829" spans="1:14" ht="30" customHeight="1" x14ac:dyDescent="0.2">
      <c r="A1829" s="653" t="str">
        <f>'M.V. PROC'!A132</f>
        <v>Navarra (Comunidad Foral de)</v>
      </c>
      <c r="B1829" s="652"/>
      <c r="C1829" s="652">
        <f>'M.V. PROC'!B132</f>
        <v>1.9838163378407998E-2</v>
      </c>
    </row>
    <row r="1830" spans="1:14" ht="30" customHeight="1" x14ac:dyDescent="0.2">
      <c r="A1830" s="653" t="str">
        <f>'M.V. PROC'!A133</f>
        <v>Murcia (Región de)</v>
      </c>
      <c r="B1830" s="652"/>
      <c r="C1830" s="652">
        <f>'M.V. PROC'!B133</f>
        <v>1.3010107161008E-2</v>
      </c>
    </row>
    <row r="1831" spans="1:14" ht="30" customHeight="1" x14ac:dyDescent="0.2">
      <c r="A1831" s="653" t="str">
        <f>'M.V. PROC'!A134</f>
        <v>Rioja (La)</v>
      </c>
      <c r="B1831" s="652"/>
      <c r="C1831" s="652">
        <f>'M.V. PROC'!B134</f>
        <v>1.2328865852995001E-2</v>
      </c>
    </row>
    <row r="1832" spans="1:14" ht="30" customHeight="1" x14ac:dyDescent="0.2">
      <c r="A1832" s="653" t="str">
        <f>'M.V. PROC'!A135</f>
        <v>Canarias</v>
      </c>
      <c r="B1832" s="652"/>
      <c r="C1832" s="652">
        <f>'M.V. PROC'!B135</f>
        <v>6.9761720414553002E-3</v>
      </c>
    </row>
    <row r="1833" spans="1:14" ht="30" customHeight="1" x14ac:dyDescent="0.2">
      <c r="A1833" s="653" t="str">
        <f>'M.V. PROC'!A136</f>
        <v>Baleares (Islas)</v>
      </c>
      <c r="B1833" s="652"/>
      <c r="C1833" s="652">
        <f>'M.V. PROC'!B136</f>
        <v>6.8718053046403996E-3</v>
      </c>
    </row>
    <row r="1834" spans="1:14" ht="30" customHeight="1" x14ac:dyDescent="0.2">
      <c r="A1834" s="653" t="str">
        <f>'M.V. PROC'!A137</f>
        <v>Ceuta</v>
      </c>
      <c r="B1834" s="652"/>
      <c r="C1834" s="652">
        <f>'M.V. PROC'!B137</f>
        <v>9.5917325321054001E-4</v>
      </c>
    </row>
    <row r="1835" spans="1:14" ht="30" customHeight="1" x14ac:dyDescent="0.2">
      <c r="A1835" s="653" t="str">
        <f>'M.V. PROC'!A138</f>
        <v>Melilla</v>
      </c>
      <c r="B1835" s="652"/>
      <c r="C1835" s="652">
        <f>'M.V. PROC'!B138</f>
        <v>6.6747271090701003E-4</v>
      </c>
    </row>
    <row r="1836" spans="1:14" ht="30" customHeight="1" x14ac:dyDescent="0.2">
      <c r="A1836" s="609" t="s">
        <v>13</v>
      </c>
      <c r="B1836" s="609"/>
      <c r="C1836" s="613">
        <f>SUM(C1817:C1835)</f>
        <v>0.99999999999999223</v>
      </c>
    </row>
    <row r="1837" spans="1:14" ht="24.95" customHeight="1" x14ac:dyDescent="0.25">
      <c r="A1837" s="463"/>
      <c r="B1837" s="464"/>
      <c r="C1837" s="465"/>
      <c r="D1837" s="382"/>
      <c r="E1837" s="382"/>
      <c r="F1837" s="382"/>
    </row>
    <row r="1838" spans="1:14" ht="24.95" customHeight="1" x14ac:dyDescent="0.25">
      <c r="A1838" s="382"/>
      <c r="B1838" s="382"/>
      <c r="C1838" s="463"/>
      <c r="D1838" s="463"/>
      <c r="E1838" s="463"/>
      <c r="F1838" s="464"/>
      <c r="G1838" s="465"/>
      <c r="H1838" s="382"/>
    </row>
    <row r="1839" spans="1:14" ht="35.1" customHeight="1" x14ac:dyDescent="0.2">
      <c r="A1839" s="719" t="s">
        <v>510</v>
      </c>
      <c r="B1839" s="719"/>
      <c r="C1839" s="719"/>
      <c r="D1839" s="719"/>
      <c r="E1839" s="719"/>
      <c r="F1839" s="719"/>
      <c r="G1839" s="719"/>
      <c r="H1839" s="719"/>
      <c r="I1839" s="719"/>
      <c r="J1839" s="719"/>
      <c r="K1839" s="719"/>
      <c r="L1839" s="719"/>
      <c r="M1839" s="719"/>
      <c r="N1839" s="719"/>
    </row>
    <row r="1840" spans="1:14" ht="24.95" customHeight="1" x14ac:dyDescent="0.2"/>
    <row r="1841" spans="1:9" ht="24.95" customHeight="1" x14ac:dyDescent="0.2">
      <c r="A1841" s="609" t="s">
        <v>143</v>
      </c>
      <c r="B1841" s="609"/>
      <c r="C1841" s="609" t="s">
        <v>228</v>
      </c>
    </row>
    <row r="1842" spans="1:9" ht="30" customHeight="1" x14ac:dyDescent="0.2">
      <c r="A1842" s="650" t="str">
        <f>'M.V. PROC'!A188</f>
        <v>Francia</v>
      </c>
      <c r="B1842" s="651"/>
      <c r="C1842" s="652">
        <f>'M.V. PROC'!B188</f>
        <v>0.21885647147272999</v>
      </c>
    </row>
    <row r="1843" spans="1:9" ht="30" customHeight="1" x14ac:dyDescent="0.25">
      <c r="A1843" s="650" t="str">
        <f>'M.V. PROC'!A189</f>
        <v>Portugal</v>
      </c>
      <c r="B1843" s="651"/>
      <c r="C1843" s="652">
        <f>'M.V. PROC'!B189</f>
        <v>0.14509294991322</v>
      </c>
      <c r="I1843" s="466"/>
    </row>
    <row r="1844" spans="1:9" ht="30" customHeight="1" x14ac:dyDescent="0.25">
      <c r="A1844" s="650" t="str">
        <f>'M.V. PROC'!A190</f>
        <v>Reino Unido</v>
      </c>
      <c r="B1844" s="651"/>
      <c r="C1844" s="652">
        <f>'M.V. PROC'!B190</f>
        <v>0.12297380016719001</v>
      </c>
      <c r="I1844" s="466"/>
    </row>
    <row r="1845" spans="1:9" ht="30" customHeight="1" x14ac:dyDescent="0.25">
      <c r="A1845" s="650" t="str">
        <f>'M.V. PROC'!A191</f>
        <v>Resto de Europa</v>
      </c>
      <c r="B1845" s="651"/>
      <c r="C1845" s="652">
        <f>'M.V. PROC'!B191</f>
        <v>0.10013862766825</v>
      </c>
      <c r="I1845" s="466"/>
    </row>
    <row r="1846" spans="1:9" ht="30" customHeight="1" x14ac:dyDescent="0.25">
      <c r="A1846" s="650" t="str">
        <f>'M.V. PROC'!A192</f>
        <v>Benelux (Bélgica, Holanda y Luxemburgo)</v>
      </c>
      <c r="B1846" s="651"/>
      <c r="C1846" s="652">
        <f>'M.V. PROC'!B192</f>
        <v>8.0687097948761E-2</v>
      </c>
      <c r="I1846" s="466"/>
    </row>
    <row r="1847" spans="1:9" ht="30" customHeight="1" x14ac:dyDescent="0.2">
      <c r="A1847" s="650" t="str">
        <f>'M.V. PROC'!A193</f>
        <v>Resto del mundo</v>
      </c>
      <c r="B1847" s="651"/>
      <c r="C1847" s="652">
        <f>'M.V. PROC'!B193</f>
        <v>7.2638303581469998E-2</v>
      </c>
    </row>
    <row r="1848" spans="1:9" ht="30" customHeight="1" x14ac:dyDescent="0.2">
      <c r="A1848" s="650" t="str">
        <f>'M.V. PROC'!A194</f>
        <v>Alemania</v>
      </c>
      <c r="B1848" s="651"/>
      <c r="C1848" s="652">
        <f>'M.V. PROC'!B194</f>
        <v>7.2137316536290005E-2</v>
      </c>
    </row>
    <row r="1849" spans="1:9" ht="30" customHeight="1" x14ac:dyDescent="0.2">
      <c r="A1849" s="650" t="str">
        <f>'M.V. PROC'!A195</f>
        <v>Italia</v>
      </c>
      <c r="B1849" s="651"/>
      <c r="C1849" s="652">
        <f>'M.V. PROC'!B195</f>
        <v>4.8590521503680997E-2</v>
      </c>
    </row>
    <row r="1850" spans="1:9" ht="30" customHeight="1" x14ac:dyDescent="0.2">
      <c r="A1850" s="650" t="str">
        <f>'M.V. PROC'!A196</f>
        <v>Resto de América</v>
      </c>
      <c r="B1850" s="651"/>
      <c r="C1850" s="652">
        <f>'M.V. PROC'!B196</f>
        <v>4.7313154337186997E-2</v>
      </c>
    </row>
    <row r="1851" spans="1:9" ht="30" customHeight="1" x14ac:dyDescent="0.2">
      <c r="A1851" s="650" t="str">
        <f>'M.V. PROC'!A197</f>
        <v>EEUU</v>
      </c>
      <c r="B1851" s="651"/>
      <c r="C1851" s="652">
        <f>'M.V. PROC'!B197</f>
        <v>2.8507901945070999E-2</v>
      </c>
    </row>
    <row r="1852" spans="1:9" ht="30" customHeight="1" x14ac:dyDescent="0.2">
      <c r="A1852" s="650" t="str">
        <f>'M.V. PROC'!A198</f>
        <v>China</v>
      </c>
      <c r="B1852" s="651"/>
      <c r="C1852" s="652">
        <f>'M.V. PROC'!B198</f>
        <v>2.0450091972697999E-2</v>
      </c>
    </row>
    <row r="1853" spans="1:9" ht="30" customHeight="1" x14ac:dyDescent="0.2">
      <c r="A1853" s="650" t="str">
        <f>'M.V. PROC'!A199</f>
        <v>Brasil</v>
      </c>
      <c r="B1853" s="651"/>
      <c r="C1853" s="652">
        <f>'M.V. PROC'!B199</f>
        <v>1.8083773719637E-2</v>
      </c>
    </row>
    <row r="1854" spans="1:9" ht="30" customHeight="1" x14ac:dyDescent="0.2">
      <c r="A1854" s="650" t="str">
        <f>'M.V. PROC'!A200</f>
        <v>Méjico</v>
      </c>
      <c r="B1854" s="651"/>
      <c r="C1854" s="652">
        <f>'M.V. PROC'!B200</f>
        <v>1.0897686566166E-2</v>
      </c>
    </row>
    <row r="1855" spans="1:9" ht="30" customHeight="1" x14ac:dyDescent="0.2">
      <c r="A1855" s="650" t="str">
        <f>'M.V. PROC'!A201</f>
        <v>Japón</v>
      </c>
      <c r="B1855" s="651"/>
      <c r="C1855" s="652">
        <f>'M.V. PROC'!B201</f>
        <v>8.3936736624636993E-3</v>
      </c>
    </row>
    <row r="1856" spans="1:9" ht="30" customHeight="1" x14ac:dyDescent="0.2">
      <c r="A1856" s="650" t="str">
        <f>'M.V. PROC'!A202</f>
        <v>Canadá</v>
      </c>
      <c r="B1856" s="651"/>
      <c r="C1856" s="652">
        <f>'M.V. PROC'!B202</f>
        <v>5.2386290051770999E-3</v>
      </c>
    </row>
    <row r="1857" spans="1:14" ht="30" customHeight="1" x14ac:dyDescent="0.2">
      <c r="A1857" s="609" t="s">
        <v>13</v>
      </c>
      <c r="B1857" s="609"/>
      <c r="C1857" s="613">
        <f>SUM(C1842:C1856)</f>
        <v>0.99999999999999167</v>
      </c>
    </row>
    <row r="1858" spans="1:14" ht="24.95" customHeight="1" x14ac:dyDescent="0.2">
      <c r="N1858" s="9"/>
    </row>
    <row r="1859" spans="1:14" ht="24.95" customHeight="1" x14ac:dyDescent="0.2">
      <c r="N1859" s="9"/>
    </row>
    <row r="1860" spans="1:14" ht="24.95" customHeight="1" x14ac:dyDescent="0.2">
      <c r="N1860" s="9"/>
    </row>
    <row r="1861" spans="1:14" ht="24.95" customHeight="1" x14ac:dyDescent="0.2">
      <c r="N1861" s="9"/>
    </row>
    <row r="1862" spans="1:14" ht="24.95" customHeight="1" x14ac:dyDescent="0.2">
      <c r="N1862" s="9"/>
    </row>
    <row r="1863" spans="1:14" ht="24.95" customHeight="1" x14ac:dyDescent="0.2">
      <c r="N1863" s="9"/>
    </row>
    <row r="1864" spans="1:14" ht="24.95" customHeight="1" x14ac:dyDescent="0.2">
      <c r="N1864" s="9"/>
    </row>
    <row r="1865" spans="1:14" ht="24.95" customHeight="1" x14ac:dyDescent="0.2">
      <c r="N1865" s="9"/>
    </row>
    <row r="1866" spans="1:14" ht="24.95" customHeight="1" x14ac:dyDescent="0.2">
      <c r="N1866" s="9"/>
    </row>
    <row r="1867" spans="1:14" ht="24.95" customHeight="1" x14ac:dyDescent="0.2">
      <c r="N1867" s="9"/>
    </row>
    <row r="1868" spans="1:14" ht="24.95" customHeight="1" x14ac:dyDescent="0.2">
      <c r="N1868" s="9"/>
    </row>
    <row r="1869" spans="1:14" ht="24.95" customHeight="1" x14ac:dyDescent="0.2">
      <c r="N1869" s="9"/>
    </row>
    <row r="1870" spans="1:14" ht="24.95" customHeight="1" x14ac:dyDescent="0.2">
      <c r="N1870" s="9"/>
    </row>
    <row r="1871" spans="1:14" ht="24.95" customHeight="1" x14ac:dyDescent="0.2">
      <c r="N1871" s="9"/>
    </row>
    <row r="1872" spans="1:14" ht="24.95" customHeight="1" x14ac:dyDescent="0.2">
      <c r="N1872" s="9"/>
    </row>
    <row r="1873" spans="1:14" ht="24.95" customHeight="1" x14ac:dyDescent="0.2">
      <c r="N1873" s="9"/>
    </row>
    <row r="1874" spans="1:14" ht="24.95" customHeight="1" x14ac:dyDescent="0.2">
      <c r="N1874" s="9"/>
    </row>
    <row r="1875" spans="1:14" ht="24.95" customHeight="1" x14ac:dyDescent="0.2">
      <c r="N1875" s="4">
        <v>21</v>
      </c>
    </row>
    <row r="1876" spans="1:14" ht="50.1" customHeight="1" x14ac:dyDescent="0.2">
      <c r="A1876" s="755" t="s">
        <v>58</v>
      </c>
      <c r="B1876" s="755"/>
      <c r="C1876" s="755"/>
      <c r="D1876" s="755"/>
      <c r="E1876" s="755"/>
      <c r="F1876" s="755"/>
      <c r="G1876" s="755"/>
      <c r="H1876" s="755"/>
      <c r="I1876" s="755"/>
      <c r="J1876" s="755"/>
      <c r="K1876" s="755"/>
      <c r="L1876" s="755"/>
      <c r="M1876" s="755"/>
      <c r="N1876" s="755"/>
    </row>
    <row r="1877" spans="1:14" s="382" customFormat="1" ht="24.95" customHeight="1" x14ac:dyDescent="0.2">
      <c r="A1877" s="467"/>
      <c r="B1877" s="423"/>
      <c r="C1877" s="423"/>
      <c r="D1877" s="423"/>
      <c r="E1877" s="423"/>
      <c r="F1877" s="423"/>
      <c r="G1877" s="423"/>
      <c r="H1877" s="423"/>
      <c r="I1877" s="423"/>
      <c r="J1877" s="423"/>
      <c r="K1877" s="423"/>
      <c r="L1877" s="423"/>
      <c r="M1877" s="423"/>
      <c r="N1877" s="423"/>
    </row>
    <row r="1878" spans="1:14" ht="35.1" customHeight="1" x14ac:dyDescent="0.2">
      <c r="A1878" s="756" t="s">
        <v>511</v>
      </c>
      <c r="B1878" s="756"/>
      <c r="C1878" s="756"/>
      <c r="D1878" s="756"/>
      <c r="E1878" s="756"/>
      <c r="F1878" s="756"/>
      <c r="G1878" s="756"/>
      <c r="H1878" s="756"/>
      <c r="I1878" s="756"/>
      <c r="J1878" s="756"/>
      <c r="K1878" s="756"/>
      <c r="L1878" s="756"/>
      <c r="M1878" s="756"/>
      <c r="N1878" s="756"/>
    </row>
    <row r="1879" spans="1:14" ht="24.95" customHeight="1" x14ac:dyDescent="0.35">
      <c r="A1879" s="399"/>
      <c r="B1879" s="399"/>
      <c r="C1879" s="399"/>
      <c r="D1879" s="399"/>
      <c r="E1879" s="399"/>
      <c r="F1879" s="399"/>
      <c r="G1879" s="399"/>
      <c r="H1879" s="399"/>
      <c r="I1879" s="399"/>
      <c r="J1879" s="399"/>
      <c r="K1879" s="399"/>
      <c r="L1879" s="399"/>
      <c r="M1879" s="399"/>
      <c r="N1879" s="399"/>
    </row>
    <row r="1880" spans="1:14" ht="24.95" customHeight="1" x14ac:dyDescent="0.25">
      <c r="A1880" s="609" t="s">
        <v>77</v>
      </c>
      <c r="B1880" s="720" t="s">
        <v>144</v>
      </c>
      <c r="C1880" s="720"/>
      <c r="D1880" s="420"/>
      <c r="E1880" s="420"/>
    </row>
    <row r="1881" spans="1:14" ht="24.95" customHeight="1" x14ac:dyDescent="0.25">
      <c r="A1881" s="621">
        <v>1995</v>
      </c>
      <c r="B1881" s="710">
        <f>'EV. Nº ESTABL. Y PLAZAS'!B10</f>
        <v>1675</v>
      </c>
      <c r="C1881" s="710"/>
      <c r="D1881" s="468"/>
      <c r="E1881" s="468"/>
    </row>
    <row r="1882" spans="1:14" ht="24.95" customHeight="1" x14ac:dyDescent="0.25">
      <c r="A1882" s="621">
        <v>1996</v>
      </c>
      <c r="B1882" s="710">
        <f>'EV. Nº ESTABL. Y PLAZAS'!B11</f>
        <v>1777</v>
      </c>
      <c r="C1882" s="710"/>
      <c r="D1882" s="468"/>
      <c r="E1882" s="468"/>
    </row>
    <row r="1883" spans="1:14" ht="24.95" customHeight="1" x14ac:dyDescent="0.25">
      <c r="A1883" s="621">
        <v>1997</v>
      </c>
      <c r="B1883" s="710">
        <f>'EV. Nº ESTABL. Y PLAZAS'!B12</f>
        <v>1865</v>
      </c>
      <c r="C1883" s="710"/>
      <c r="D1883" s="468"/>
      <c r="E1883" s="468"/>
    </row>
    <row r="1884" spans="1:14" ht="24.95" customHeight="1" x14ac:dyDescent="0.25">
      <c r="A1884" s="621">
        <v>1998</v>
      </c>
      <c r="B1884" s="710">
        <f>'EV. Nº ESTABL. Y PLAZAS'!B13</f>
        <v>1964</v>
      </c>
      <c r="C1884" s="710"/>
      <c r="D1884" s="468"/>
      <c r="E1884" s="468"/>
    </row>
    <row r="1885" spans="1:14" ht="24.95" customHeight="1" x14ac:dyDescent="0.25">
      <c r="A1885" s="621">
        <v>1999</v>
      </c>
      <c r="B1885" s="710">
        <f>'EV. Nº ESTABL. Y PLAZAS'!B14</f>
        <v>2173</v>
      </c>
      <c r="C1885" s="710"/>
      <c r="D1885" s="468"/>
      <c r="E1885" s="468"/>
    </row>
    <row r="1886" spans="1:14" ht="24.95" customHeight="1" x14ac:dyDescent="0.25">
      <c r="A1886" s="621">
        <v>2000</v>
      </c>
      <c r="B1886" s="710">
        <f>'EV. Nº ESTABL. Y PLAZAS'!B15</f>
        <v>2434</v>
      </c>
      <c r="C1886" s="710"/>
      <c r="D1886" s="468"/>
      <c r="E1886" s="468"/>
    </row>
    <row r="1887" spans="1:14" ht="24.95" customHeight="1" x14ac:dyDescent="0.25">
      <c r="A1887" s="621">
        <v>2001</v>
      </c>
      <c r="B1887" s="710">
        <f>'EV. Nº ESTABL. Y PLAZAS'!B16</f>
        <v>2755</v>
      </c>
      <c r="C1887" s="710"/>
      <c r="D1887" s="468"/>
      <c r="E1887" s="468"/>
    </row>
    <row r="1888" spans="1:14" ht="24.95" customHeight="1" x14ac:dyDescent="0.25">
      <c r="A1888" s="621">
        <v>2002</v>
      </c>
      <c r="B1888" s="710">
        <f>'EV. Nº ESTABL. Y PLAZAS'!B17</f>
        <v>2973</v>
      </c>
      <c r="C1888" s="710"/>
      <c r="D1888" s="468"/>
      <c r="E1888" s="468"/>
    </row>
    <row r="1889" spans="1:10" ht="24.95" customHeight="1" x14ac:dyDescent="0.25">
      <c r="A1889" s="621">
        <v>2003</v>
      </c>
      <c r="B1889" s="710">
        <f>'EV. Nº ESTABL. Y PLAZAS'!B18</f>
        <v>3198</v>
      </c>
      <c r="C1889" s="710"/>
      <c r="D1889" s="468"/>
      <c r="E1889" s="468"/>
    </row>
    <row r="1890" spans="1:10" ht="24.95" customHeight="1" x14ac:dyDescent="0.25">
      <c r="A1890" s="621">
        <v>2004</v>
      </c>
      <c r="B1890" s="710">
        <f>'EV. Nº ESTABL. Y PLAZAS'!B19</f>
        <v>3513</v>
      </c>
      <c r="C1890" s="710"/>
      <c r="D1890" s="468"/>
      <c r="E1890" s="468"/>
    </row>
    <row r="1891" spans="1:10" ht="24.95" customHeight="1" x14ac:dyDescent="0.25">
      <c r="A1891" s="621">
        <v>2005</v>
      </c>
      <c r="B1891" s="710">
        <f>'EV. Nº ESTABL. Y PLAZAS'!B20</f>
        <v>3905</v>
      </c>
      <c r="C1891" s="710"/>
      <c r="D1891" s="468"/>
      <c r="E1891" s="468"/>
    </row>
    <row r="1892" spans="1:10" ht="24.95" customHeight="1" x14ac:dyDescent="0.25">
      <c r="A1892" s="621">
        <v>2006</v>
      </c>
      <c r="B1892" s="710">
        <f>'EV. Nº ESTABL. Y PLAZAS'!B21</f>
        <v>4265</v>
      </c>
      <c r="C1892" s="710"/>
      <c r="D1892" s="468"/>
      <c r="E1892" s="468"/>
    </row>
    <row r="1893" spans="1:10" ht="24.95" customHeight="1" x14ac:dyDescent="0.25">
      <c r="A1893" s="621">
        <v>2007</v>
      </c>
      <c r="B1893" s="710">
        <f>'EV. Nº ESTABL. Y PLAZAS'!B22</f>
        <v>4569</v>
      </c>
      <c r="C1893" s="710"/>
      <c r="D1893" s="468"/>
      <c r="E1893" s="468"/>
    </row>
    <row r="1894" spans="1:10" ht="24.95" customHeight="1" x14ac:dyDescent="0.25">
      <c r="A1894" s="621">
        <v>2008</v>
      </c>
      <c r="B1894" s="710">
        <f>'EV. Nº ESTABL. Y PLAZAS'!B23</f>
        <v>4944</v>
      </c>
      <c r="C1894" s="710"/>
      <c r="D1894" s="468"/>
      <c r="E1894" s="468"/>
    </row>
    <row r="1895" spans="1:10" ht="24.95" customHeight="1" x14ac:dyDescent="0.25">
      <c r="A1895" s="621">
        <v>2009</v>
      </c>
      <c r="B1895" s="710">
        <f>'EV. Nº ESTABL. Y PLAZAS'!B24</f>
        <v>5244</v>
      </c>
      <c r="C1895" s="710"/>
      <c r="D1895" s="468"/>
      <c r="E1895" s="468"/>
    </row>
    <row r="1896" spans="1:10" ht="24.95" customHeight="1" x14ac:dyDescent="0.25">
      <c r="A1896" s="621">
        <v>2010</v>
      </c>
      <c r="B1896" s="710">
        <f>'EV. Nº ESTABL. Y PLAZAS'!B25</f>
        <v>5569</v>
      </c>
      <c r="C1896" s="710"/>
      <c r="D1896" s="468"/>
      <c r="E1896" s="468"/>
    </row>
    <row r="1897" spans="1:10" ht="24.95" customHeight="1" x14ac:dyDescent="0.25">
      <c r="A1897" s="621">
        <v>2011</v>
      </c>
      <c r="B1897" s="710">
        <f>'EV. Nº ESTABL. Y PLAZAS'!B26</f>
        <v>5806</v>
      </c>
      <c r="C1897" s="710"/>
      <c r="D1897" s="468"/>
      <c r="E1897" s="468"/>
    </row>
    <row r="1898" spans="1:10" ht="24.95" customHeight="1" x14ac:dyDescent="0.25">
      <c r="A1898" s="621">
        <v>2012</v>
      </c>
      <c r="B1898" s="710">
        <f>'EV. Nº ESTABL. Y PLAZAS'!B27</f>
        <v>6026</v>
      </c>
      <c r="C1898" s="710"/>
      <c r="D1898" s="468"/>
      <c r="E1898" s="468"/>
    </row>
    <row r="1899" spans="1:10" ht="24.95" customHeight="1" x14ac:dyDescent="0.25">
      <c r="A1899" s="621">
        <v>2013</v>
      </c>
      <c r="B1899" s="710">
        <f>'EV. Nº ESTABL. Y PLAZAS'!B28</f>
        <v>6130</v>
      </c>
      <c r="C1899" s="710"/>
      <c r="D1899" s="468"/>
      <c r="E1899" s="468"/>
    </row>
    <row r="1900" spans="1:10" ht="24.95" customHeight="1" x14ac:dyDescent="0.25">
      <c r="A1900" s="621">
        <v>2014</v>
      </c>
      <c r="B1900" s="710">
        <f>'EV. Nº ESTABL. Y PLAZAS'!B29</f>
        <v>6160</v>
      </c>
      <c r="C1900" s="710"/>
      <c r="D1900" s="468"/>
      <c r="E1900" s="468"/>
    </row>
    <row r="1901" spans="1:10" ht="24.95" customHeight="1" x14ac:dyDescent="0.25">
      <c r="A1901" s="621">
        <v>2015</v>
      </c>
      <c r="B1901" s="710">
        <f>'EV. Nº ESTABL. Y PLAZAS'!B30</f>
        <v>6152</v>
      </c>
      <c r="C1901" s="710"/>
      <c r="D1901" s="468"/>
      <c r="E1901" s="468"/>
    </row>
    <row r="1902" spans="1:10" ht="24.95" customHeight="1" x14ac:dyDescent="0.25">
      <c r="A1902" s="621">
        <v>2016</v>
      </c>
      <c r="B1902" s="710">
        <f>'EV. Nº ESTABL. Y PLAZAS'!B31</f>
        <v>5851</v>
      </c>
      <c r="C1902" s="710"/>
      <c r="D1902" s="468"/>
      <c r="E1902" s="468"/>
    </row>
    <row r="1903" spans="1:10" ht="24.95" customHeight="1" x14ac:dyDescent="0.2">
      <c r="A1903" s="621">
        <v>2017</v>
      </c>
      <c r="B1903" s="710">
        <f>'EV. Nº ESTABL. Y PLAZAS'!B32</f>
        <v>6241</v>
      </c>
      <c r="C1903" s="710"/>
      <c r="E1903" s="461"/>
      <c r="F1903" s="461"/>
      <c r="G1903" s="461"/>
      <c r="H1903" s="461"/>
      <c r="I1903" s="461"/>
      <c r="J1903" s="461"/>
    </row>
    <row r="1904" spans="1:10" ht="24.95" customHeight="1" x14ac:dyDescent="0.2">
      <c r="A1904" s="621">
        <v>2018</v>
      </c>
      <c r="B1904" s="710">
        <f>'EV. Nº ESTABL. Y PLAZAS'!B33</f>
        <v>8127</v>
      </c>
      <c r="C1904" s="710"/>
      <c r="E1904" s="461"/>
      <c r="F1904" s="461"/>
      <c r="G1904" s="461"/>
      <c r="H1904" s="461"/>
      <c r="I1904" s="461"/>
      <c r="J1904" s="461"/>
    </row>
    <row r="1905" spans="1:10" ht="24.95" customHeight="1" x14ac:dyDescent="0.2">
      <c r="A1905" s="621">
        <v>2019</v>
      </c>
      <c r="B1905" s="710">
        <f>'EV. Nº ESTABL. Y PLAZAS'!B34</f>
        <v>8987</v>
      </c>
      <c r="C1905" s="710"/>
      <c r="E1905" s="461"/>
      <c r="F1905" s="461"/>
      <c r="G1905" s="461"/>
      <c r="H1905" s="461"/>
      <c r="I1905" s="461"/>
      <c r="J1905" s="461"/>
    </row>
    <row r="1906" spans="1:10" ht="24.95" customHeight="1" x14ac:dyDescent="0.2">
      <c r="A1906" s="692">
        <v>2020</v>
      </c>
      <c r="B1906" s="809">
        <f>'EV. Nº ESTABL. Y PLAZAS'!B35</f>
        <v>9300</v>
      </c>
      <c r="C1906" s="809"/>
      <c r="E1906" s="461"/>
      <c r="F1906" s="461"/>
      <c r="G1906" s="461"/>
      <c r="H1906" s="461"/>
      <c r="I1906" s="461"/>
      <c r="J1906" s="461"/>
    </row>
    <row r="1907" spans="1:10" ht="24.95" customHeight="1" x14ac:dyDescent="0.2">
      <c r="E1907" s="461"/>
      <c r="F1907" s="461"/>
      <c r="G1907" s="461"/>
      <c r="H1907" s="461"/>
      <c r="I1907" s="461"/>
      <c r="J1907" s="461"/>
    </row>
    <row r="1908" spans="1:10" ht="24.95" customHeight="1" x14ac:dyDescent="0.25">
      <c r="A1908" s="609" t="s">
        <v>77</v>
      </c>
      <c r="B1908" s="720" t="s">
        <v>99</v>
      </c>
      <c r="C1908" s="720"/>
      <c r="D1908" s="420"/>
      <c r="E1908" s="461"/>
      <c r="F1908" s="461"/>
      <c r="G1908" s="461"/>
      <c r="H1908" s="461"/>
      <c r="I1908" s="461"/>
      <c r="J1908" s="461"/>
    </row>
    <row r="1909" spans="1:10" ht="24.95" customHeight="1" x14ac:dyDescent="0.25">
      <c r="A1909" s="621">
        <v>1995</v>
      </c>
      <c r="B1909" s="799">
        <f>'EV. Nº ESTABL. Y PLAZAS'!C10</f>
        <v>77398</v>
      </c>
      <c r="C1909" s="799"/>
      <c r="D1909" s="468"/>
      <c r="E1909" s="461"/>
      <c r="F1909" s="461"/>
      <c r="G1909" s="461"/>
      <c r="H1909" s="461"/>
      <c r="I1909" s="461"/>
      <c r="J1909" s="461"/>
    </row>
    <row r="1910" spans="1:10" ht="24.95" customHeight="1" x14ac:dyDescent="0.25">
      <c r="A1910" s="621">
        <v>1996</v>
      </c>
      <c r="B1910" s="757">
        <f>'EV. Nº ESTABL. Y PLAZAS'!C11</f>
        <v>80744</v>
      </c>
      <c r="C1910" s="757"/>
      <c r="D1910" s="468"/>
      <c r="E1910" s="461"/>
      <c r="F1910" s="461"/>
      <c r="G1910" s="461"/>
      <c r="H1910" s="461"/>
      <c r="I1910" s="461"/>
      <c r="J1910" s="461"/>
    </row>
    <row r="1911" spans="1:10" ht="24.95" customHeight="1" x14ac:dyDescent="0.25">
      <c r="A1911" s="621">
        <v>1997</v>
      </c>
      <c r="B1911" s="757">
        <f>'EV. Nº ESTABL. Y PLAZAS'!C12</f>
        <v>83454</v>
      </c>
      <c r="C1911" s="757"/>
      <c r="D1911" s="468"/>
      <c r="E1911" s="461"/>
      <c r="F1911" s="461"/>
      <c r="G1911" s="461"/>
      <c r="H1911" s="461"/>
      <c r="I1911" s="461"/>
      <c r="J1911" s="461"/>
    </row>
    <row r="1912" spans="1:10" ht="24.95" customHeight="1" x14ac:dyDescent="0.25">
      <c r="A1912" s="621">
        <v>1998</v>
      </c>
      <c r="B1912" s="757">
        <f>'EV. Nº ESTABL. Y PLAZAS'!C13</f>
        <v>87638</v>
      </c>
      <c r="C1912" s="757"/>
      <c r="D1912" s="468"/>
      <c r="E1912" s="461"/>
      <c r="F1912" s="461"/>
      <c r="G1912" s="461"/>
      <c r="H1912" s="461"/>
      <c r="I1912" s="461"/>
      <c r="J1912" s="461"/>
    </row>
    <row r="1913" spans="1:10" ht="24.95" customHeight="1" x14ac:dyDescent="0.25">
      <c r="A1913" s="621">
        <v>1999</v>
      </c>
      <c r="B1913" s="757">
        <f>'EV. Nº ESTABL. Y PLAZAS'!C14</f>
        <v>91046</v>
      </c>
      <c r="C1913" s="757"/>
      <c r="D1913" s="468"/>
      <c r="E1913" s="461"/>
      <c r="F1913" s="461"/>
      <c r="G1913" s="461"/>
      <c r="H1913" s="461"/>
      <c r="I1913" s="461"/>
      <c r="J1913" s="461"/>
    </row>
    <row r="1914" spans="1:10" ht="24.95" customHeight="1" x14ac:dyDescent="0.25">
      <c r="A1914" s="621">
        <v>2000</v>
      </c>
      <c r="B1914" s="757">
        <f>'EV. Nº ESTABL. Y PLAZAS'!C15</f>
        <v>96908</v>
      </c>
      <c r="C1914" s="757"/>
      <c r="D1914" s="468"/>
      <c r="E1914" s="461"/>
      <c r="F1914" s="461"/>
      <c r="G1914" s="461"/>
      <c r="H1914" s="461"/>
      <c r="I1914" s="461"/>
      <c r="J1914" s="461"/>
    </row>
    <row r="1915" spans="1:10" ht="24.95" customHeight="1" x14ac:dyDescent="0.25">
      <c r="A1915" s="621">
        <v>2001</v>
      </c>
      <c r="B1915" s="757">
        <f>'EV. Nº ESTABL. Y PLAZAS'!C16</f>
        <v>103311</v>
      </c>
      <c r="C1915" s="757"/>
      <c r="D1915" s="468"/>
      <c r="E1915" s="461"/>
      <c r="F1915" s="461"/>
      <c r="G1915" s="461"/>
      <c r="H1915" s="461"/>
      <c r="I1915" s="461"/>
      <c r="J1915" s="461"/>
    </row>
    <row r="1916" spans="1:10" ht="24.95" customHeight="1" x14ac:dyDescent="0.25">
      <c r="A1916" s="621">
        <v>2002</v>
      </c>
      <c r="B1916" s="757">
        <f>'EV. Nº ESTABL. Y PLAZAS'!C17</f>
        <v>107991</v>
      </c>
      <c r="C1916" s="757"/>
      <c r="D1916" s="468"/>
      <c r="E1916" s="461"/>
      <c r="F1916" s="461"/>
      <c r="G1916" s="461"/>
      <c r="H1916" s="461"/>
      <c r="I1916" s="461"/>
      <c r="J1916" s="461"/>
    </row>
    <row r="1917" spans="1:10" ht="24.95" customHeight="1" x14ac:dyDescent="0.25">
      <c r="A1917" s="621">
        <v>2003</v>
      </c>
      <c r="B1917" s="757">
        <f>'EV. Nº ESTABL. Y PLAZAS'!C18</f>
        <v>111908</v>
      </c>
      <c r="C1917" s="757"/>
      <c r="D1917" s="468"/>
      <c r="E1917" s="461"/>
      <c r="F1917" s="461"/>
      <c r="G1917" s="461"/>
      <c r="H1917" s="461"/>
      <c r="I1917" s="461"/>
      <c r="J1917" s="461"/>
    </row>
    <row r="1918" spans="1:10" ht="24.95" customHeight="1" x14ac:dyDescent="0.25">
      <c r="A1918" s="621">
        <v>2004</v>
      </c>
      <c r="B1918" s="757">
        <f>'EV. Nº ESTABL. Y PLAZAS'!C19</f>
        <v>116182</v>
      </c>
      <c r="C1918" s="757"/>
      <c r="D1918" s="468"/>
      <c r="E1918" s="461"/>
      <c r="F1918" s="461"/>
      <c r="G1918" s="461"/>
      <c r="H1918" s="461"/>
      <c r="I1918" s="461"/>
      <c r="J1918" s="461"/>
    </row>
    <row r="1919" spans="1:10" ht="24.95" customHeight="1" x14ac:dyDescent="0.25">
      <c r="A1919" s="621">
        <v>2005</v>
      </c>
      <c r="B1919" s="757">
        <f>'EV. Nº ESTABL. Y PLAZAS'!C20</f>
        <v>121103</v>
      </c>
      <c r="C1919" s="757"/>
      <c r="D1919" s="468"/>
      <c r="E1919" s="461"/>
      <c r="F1919" s="461"/>
      <c r="G1919" s="461"/>
      <c r="H1919" s="461"/>
      <c r="I1919" s="461"/>
      <c r="J1919" s="461"/>
    </row>
    <row r="1920" spans="1:10" ht="24.95" customHeight="1" x14ac:dyDescent="0.25">
      <c r="A1920" s="621">
        <v>2006</v>
      </c>
      <c r="B1920" s="757">
        <f>'EV. Nº ESTABL. Y PLAZAS'!C21</f>
        <v>127787</v>
      </c>
      <c r="C1920" s="757"/>
      <c r="D1920" s="468"/>
      <c r="E1920" s="461"/>
      <c r="F1920" s="461"/>
      <c r="G1920" s="461"/>
      <c r="H1920" s="461"/>
      <c r="I1920" s="461"/>
      <c r="J1920" s="461"/>
    </row>
    <row r="1921" spans="1:14" ht="24.95" customHeight="1" x14ac:dyDescent="0.25">
      <c r="A1921" s="621">
        <v>2007</v>
      </c>
      <c r="B1921" s="757">
        <f>'EV. Nº ESTABL. Y PLAZAS'!C22</f>
        <v>130847</v>
      </c>
      <c r="C1921" s="757"/>
      <c r="D1921" s="468"/>
      <c r="E1921" s="461"/>
      <c r="F1921" s="461"/>
      <c r="G1921" s="461"/>
      <c r="H1921" s="461"/>
      <c r="I1921" s="461"/>
      <c r="J1921" s="461"/>
    </row>
    <row r="1922" spans="1:14" ht="24.95" customHeight="1" x14ac:dyDescent="0.25">
      <c r="A1922" s="621">
        <v>2008</v>
      </c>
      <c r="B1922" s="757">
        <f>'EV. Nº ESTABL. Y PLAZAS'!C23</f>
        <v>135974</v>
      </c>
      <c r="C1922" s="757"/>
      <c r="D1922" s="468"/>
      <c r="E1922" s="461"/>
      <c r="F1922" s="461"/>
      <c r="G1922" s="461"/>
      <c r="H1922" s="461"/>
      <c r="I1922" s="461"/>
      <c r="J1922" s="461"/>
    </row>
    <row r="1923" spans="1:14" ht="24.95" customHeight="1" x14ac:dyDescent="0.25">
      <c r="A1923" s="621">
        <v>2009</v>
      </c>
      <c r="B1923" s="757">
        <f>'EV. Nº ESTABL. Y PLAZAS'!C24</f>
        <v>139910</v>
      </c>
      <c r="C1923" s="757"/>
      <c r="D1923" s="468"/>
      <c r="E1923" s="461"/>
      <c r="F1923" s="461"/>
      <c r="G1923" s="461"/>
      <c r="H1923" s="461"/>
      <c r="I1923" s="461"/>
      <c r="J1923" s="461"/>
    </row>
    <row r="1924" spans="1:14" ht="24.95" customHeight="1" x14ac:dyDescent="0.25">
      <c r="A1924" s="621">
        <v>2010</v>
      </c>
      <c r="B1924" s="757">
        <f>'EV. Nº ESTABL. Y PLAZAS'!C25</f>
        <v>143859</v>
      </c>
      <c r="C1924" s="757"/>
      <c r="D1924" s="468"/>
      <c r="E1924" s="461"/>
      <c r="F1924" s="461"/>
      <c r="G1924" s="461"/>
      <c r="H1924" s="461"/>
      <c r="I1924" s="461"/>
      <c r="J1924" s="461"/>
    </row>
    <row r="1925" spans="1:14" ht="24.95" customHeight="1" x14ac:dyDescent="0.25">
      <c r="A1925" s="621">
        <v>2011</v>
      </c>
      <c r="B1925" s="757">
        <f>'EV. Nº ESTABL. Y PLAZAS'!C26</f>
        <v>146790</v>
      </c>
      <c r="C1925" s="757"/>
      <c r="D1925" s="468"/>
      <c r="E1925" s="461"/>
      <c r="F1925" s="461"/>
      <c r="G1925" s="461"/>
      <c r="H1925" s="461"/>
      <c r="I1925" s="461"/>
      <c r="J1925" s="461"/>
    </row>
    <row r="1926" spans="1:14" ht="24.95" customHeight="1" x14ac:dyDescent="0.25">
      <c r="A1926" s="621">
        <v>2012</v>
      </c>
      <c r="B1926" s="757">
        <f>'EV. Nº ESTABL. Y PLAZAS'!C27</f>
        <v>148506</v>
      </c>
      <c r="C1926" s="757"/>
      <c r="D1926" s="468"/>
      <c r="E1926" s="461"/>
      <c r="F1926" s="461"/>
      <c r="G1926" s="461"/>
      <c r="H1926" s="461"/>
      <c r="I1926" s="461"/>
      <c r="J1926" s="461"/>
    </row>
    <row r="1927" spans="1:14" ht="24.95" customHeight="1" x14ac:dyDescent="0.25">
      <c r="A1927" s="621">
        <v>2013</v>
      </c>
      <c r="B1927" s="757">
        <f>'EV. Nº ESTABL. Y PLAZAS'!C28</f>
        <v>149812</v>
      </c>
      <c r="C1927" s="757"/>
      <c r="D1927" s="468"/>
      <c r="E1927" s="461"/>
      <c r="F1927" s="461"/>
      <c r="G1927" s="461"/>
      <c r="H1927" s="461"/>
      <c r="I1927" s="461"/>
      <c r="J1927" s="461"/>
    </row>
    <row r="1928" spans="1:14" ht="24.95" customHeight="1" x14ac:dyDescent="0.25">
      <c r="A1928" s="621">
        <v>2014</v>
      </c>
      <c r="B1928" s="757">
        <f>'EV. Nº ESTABL. Y PLAZAS'!C29</f>
        <v>151053</v>
      </c>
      <c r="C1928" s="757"/>
      <c r="D1928" s="468"/>
      <c r="E1928" s="461"/>
      <c r="F1928" s="461"/>
      <c r="G1928" s="461"/>
      <c r="H1928" s="461"/>
      <c r="I1928" s="461"/>
      <c r="J1928" s="461"/>
    </row>
    <row r="1929" spans="1:14" ht="24.95" customHeight="1" x14ac:dyDescent="0.25">
      <c r="A1929" s="621">
        <v>2015</v>
      </c>
      <c r="B1929" s="757">
        <f>'EV. Nº ESTABL. Y PLAZAS'!C30</f>
        <v>150484</v>
      </c>
      <c r="C1929" s="757"/>
      <c r="D1929" s="468"/>
      <c r="E1929" s="461"/>
      <c r="F1929" s="461"/>
      <c r="G1929" s="461"/>
      <c r="H1929" s="461"/>
      <c r="I1929" s="461"/>
      <c r="J1929" s="461"/>
    </row>
    <row r="1930" spans="1:14" ht="24.95" customHeight="1" x14ac:dyDescent="0.25">
      <c r="A1930" s="621">
        <v>2016</v>
      </c>
      <c r="B1930" s="757">
        <f>'EV. Nº ESTABL. Y PLAZAS'!C31</f>
        <v>147949</v>
      </c>
      <c r="C1930" s="757"/>
      <c r="D1930" s="468"/>
      <c r="E1930" s="461"/>
      <c r="F1930" s="461"/>
      <c r="G1930" s="461"/>
      <c r="H1930" s="461"/>
      <c r="I1930" s="461"/>
      <c r="J1930" s="461"/>
    </row>
    <row r="1931" spans="1:14" ht="24.95" customHeight="1" x14ac:dyDescent="0.2">
      <c r="A1931" s="621">
        <v>2017</v>
      </c>
      <c r="B1931" s="757">
        <f>'EV. Nº ESTABL. Y PLAZAS'!C32</f>
        <v>160864</v>
      </c>
      <c r="C1931" s="757"/>
      <c r="E1931" s="461"/>
      <c r="F1931" s="461"/>
      <c r="G1931" s="461"/>
      <c r="H1931" s="461"/>
      <c r="I1931" s="461"/>
      <c r="J1931" s="461"/>
    </row>
    <row r="1932" spans="1:14" ht="24.95" customHeight="1" x14ac:dyDescent="0.2">
      <c r="A1932" s="621">
        <v>2018</v>
      </c>
      <c r="B1932" s="757">
        <f>'EV. Nº ESTABL. Y PLAZAS'!C33</f>
        <v>178718</v>
      </c>
      <c r="C1932" s="757"/>
      <c r="E1932" s="461"/>
      <c r="F1932" s="461"/>
      <c r="G1932" s="461"/>
      <c r="H1932" s="461"/>
      <c r="I1932" s="461"/>
      <c r="J1932" s="461"/>
    </row>
    <row r="1933" spans="1:14" ht="24.95" customHeight="1" x14ac:dyDescent="0.25">
      <c r="A1933" s="621">
        <v>2019</v>
      </c>
      <c r="B1933" s="805">
        <f>'EV. Nº ESTABL. Y PLAZAS'!C34</f>
        <v>184571</v>
      </c>
      <c r="C1933" s="805"/>
      <c r="D1933" s="397"/>
      <c r="E1933" s="397"/>
      <c r="F1933" s="397"/>
      <c r="G1933" s="397"/>
      <c r="H1933" s="397"/>
      <c r="I1933" s="397"/>
      <c r="J1933" s="397"/>
    </row>
    <row r="1934" spans="1:14" ht="26.25" customHeight="1" x14ac:dyDescent="0.2">
      <c r="A1934" s="692">
        <v>2020</v>
      </c>
      <c r="B1934" s="810">
        <f>'EV. Nº ESTABL. Y PLAZAS'!C35</f>
        <v>187203</v>
      </c>
      <c r="C1934" s="810"/>
    </row>
    <row r="1935" spans="1:14" ht="24.95" customHeight="1" x14ac:dyDescent="0.2">
      <c r="A1935" s="808" t="s">
        <v>553</v>
      </c>
      <c r="B1935" s="808"/>
      <c r="C1935" s="808"/>
      <c r="D1935" s="808"/>
      <c r="E1935" s="808"/>
      <c r="F1935" s="808"/>
      <c r="G1935" s="808"/>
      <c r="H1935" s="808"/>
      <c r="I1935" s="808"/>
      <c r="J1935" s="808"/>
      <c r="K1935" s="808"/>
      <c r="L1935" s="808"/>
      <c r="M1935" s="808"/>
      <c r="N1935" s="808"/>
    </row>
    <row r="1936" spans="1:14" ht="24.95" customHeight="1" x14ac:dyDescent="0.2">
      <c r="E1936" s="461"/>
      <c r="F1936" s="461"/>
      <c r="G1936" s="461"/>
      <c r="H1936" s="461"/>
      <c r="I1936" s="461"/>
      <c r="J1936" s="461"/>
    </row>
    <row r="1937" spans="1:14" ht="24.95" customHeight="1" x14ac:dyDescent="0.2">
      <c r="E1937" s="461"/>
      <c r="F1937" s="461"/>
      <c r="G1937" s="461"/>
      <c r="H1937" s="461"/>
      <c r="I1937" s="461"/>
      <c r="J1937" s="461"/>
    </row>
    <row r="1938" spans="1:14" ht="24.95" customHeight="1" x14ac:dyDescent="0.2">
      <c r="E1938" s="461"/>
      <c r="F1938" s="461"/>
      <c r="G1938" s="461"/>
      <c r="H1938" s="461"/>
      <c r="I1938" s="461"/>
      <c r="J1938" s="461"/>
    </row>
    <row r="1939" spans="1:14" ht="24.95" customHeight="1" x14ac:dyDescent="0.2">
      <c r="E1939" s="461"/>
      <c r="F1939" s="461"/>
      <c r="G1939" s="461"/>
      <c r="H1939" s="461"/>
      <c r="I1939" s="461"/>
      <c r="J1939" s="461"/>
    </row>
    <row r="1940" spans="1:14" ht="24.95" customHeight="1" x14ac:dyDescent="0.2">
      <c r="E1940" s="461"/>
      <c r="F1940" s="461"/>
      <c r="G1940" s="461"/>
      <c r="H1940" s="461"/>
      <c r="I1940" s="461"/>
      <c r="J1940" s="461"/>
    </row>
    <row r="1941" spans="1:14" ht="24.95" customHeight="1" x14ac:dyDescent="0.2">
      <c r="E1941" s="461"/>
      <c r="F1941" s="461"/>
      <c r="G1941" s="461"/>
      <c r="H1941" s="461"/>
      <c r="I1941" s="461"/>
      <c r="J1941" s="461"/>
    </row>
    <row r="1942" spans="1:14" ht="24.95" customHeight="1" x14ac:dyDescent="0.2">
      <c r="E1942" s="461"/>
      <c r="F1942" s="461"/>
      <c r="G1942" s="461"/>
      <c r="H1942" s="461"/>
      <c r="I1942" s="461"/>
      <c r="J1942" s="461"/>
    </row>
    <row r="1943" spans="1:14" ht="24.95" customHeight="1" x14ac:dyDescent="0.2">
      <c r="E1943" s="461"/>
      <c r="F1943" s="461"/>
      <c r="G1943" s="461"/>
      <c r="H1943" s="461"/>
      <c r="I1943" s="461"/>
      <c r="J1943" s="461"/>
    </row>
    <row r="1944" spans="1:14" ht="24.95" customHeight="1" x14ac:dyDescent="0.2">
      <c r="E1944" s="461"/>
      <c r="F1944" s="461"/>
      <c r="G1944" s="461"/>
      <c r="H1944" s="461"/>
      <c r="I1944" s="461"/>
      <c r="J1944" s="461"/>
      <c r="N1944" s="4">
        <v>22</v>
      </c>
    </row>
    <row r="1945" spans="1:14" ht="35.1" customHeight="1" x14ac:dyDescent="0.4">
      <c r="A1945" s="813" t="s">
        <v>512</v>
      </c>
      <c r="B1945" s="813"/>
      <c r="C1945" s="813"/>
      <c r="D1945" s="813"/>
      <c r="E1945" s="813"/>
      <c r="F1945" s="813"/>
      <c r="G1945" s="813"/>
      <c r="H1945" s="813"/>
      <c r="I1945" s="813"/>
      <c r="J1945" s="813"/>
      <c r="K1945" s="813"/>
      <c r="L1945" s="813"/>
      <c r="M1945" s="813"/>
      <c r="N1945" s="813"/>
    </row>
    <row r="1946" spans="1:14" ht="24.95" customHeight="1" x14ac:dyDescent="0.2">
      <c r="E1946" s="461"/>
      <c r="F1946" s="461"/>
      <c r="G1946" s="461"/>
      <c r="H1946" s="461"/>
      <c r="I1946" s="461"/>
      <c r="J1946" s="461"/>
    </row>
    <row r="1947" spans="1:14" ht="24.95" customHeight="1" x14ac:dyDescent="0.2">
      <c r="A1947" s="752" t="s">
        <v>100</v>
      </c>
      <c r="B1947" s="752"/>
      <c r="C1947" s="752"/>
      <c r="D1947" s="752"/>
      <c r="E1947" s="752"/>
      <c r="F1947" s="752"/>
      <c r="G1947" s="752"/>
      <c r="H1947" s="469"/>
    </row>
    <row r="1948" spans="1:14" ht="24.95" customHeight="1" x14ac:dyDescent="0.25">
      <c r="A1948" s="616" t="s">
        <v>101</v>
      </c>
      <c r="B1948" s="616"/>
      <c r="C1948" s="617" t="s">
        <v>554</v>
      </c>
      <c r="D1948" s="617"/>
      <c r="E1948" s="617" t="s">
        <v>611</v>
      </c>
      <c r="F1948" s="617"/>
      <c r="G1948" s="616" t="s">
        <v>32</v>
      </c>
      <c r="H1948" s="470"/>
    </row>
    <row r="1949" spans="1:14" ht="24.95" customHeight="1" x14ac:dyDescent="0.25">
      <c r="A1949" s="618" t="s">
        <v>5</v>
      </c>
      <c r="B1949" s="618"/>
      <c r="C1949" s="619">
        <f>'EV. ESTABL. Y PZAS. X PROV'!B10</f>
        <v>1625</v>
      </c>
      <c r="D1949" s="619"/>
      <c r="E1949" s="619">
        <f>'EV. ESTABL. Y PZAS. X PROV'!C10</f>
        <v>1705</v>
      </c>
      <c r="F1949" s="619"/>
      <c r="G1949" s="620">
        <f>(E1949-C1949)/C1949</f>
        <v>4.9230769230769231E-2</v>
      </c>
      <c r="H1949" s="471"/>
    </row>
    <row r="1950" spans="1:14" ht="24.95" customHeight="1" x14ac:dyDescent="0.25">
      <c r="A1950" s="618" t="s">
        <v>6</v>
      </c>
      <c r="B1950" s="618"/>
      <c r="C1950" s="619">
        <f>'EV. ESTABL. Y PZAS. X PROV'!B11</f>
        <v>1072</v>
      </c>
      <c r="D1950" s="619"/>
      <c r="E1950" s="619">
        <f>'EV. ESTABL. Y PZAS. X PROV'!C11</f>
        <v>1113</v>
      </c>
      <c r="F1950" s="619"/>
      <c r="G1950" s="620">
        <f t="shared" ref="G1950:G1958" si="86">(E1950-C1950)/C1950</f>
        <v>3.8246268656716417E-2</v>
      </c>
      <c r="H1950" s="471"/>
    </row>
    <row r="1951" spans="1:14" ht="24.95" customHeight="1" x14ac:dyDescent="0.25">
      <c r="A1951" s="618" t="s">
        <v>71</v>
      </c>
      <c r="B1951" s="618"/>
      <c r="C1951" s="619">
        <f>'EV. ESTABL. Y PZAS. X PROV'!B12</f>
        <v>1527</v>
      </c>
      <c r="D1951" s="619"/>
      <c r="E1951" s="619">
        <f>'EV. ESTABL. Y PZAS. X PROV'!C12</f>
        <v>1600</v>
      </c>
      <c r="F1951" s="619"/>
      <c r="G1951" s="620">
        <f t="shared" si="86"/>
        <v>4.7806155861165683E-2</v>
      </c>
      <c r="H1951" s="471"/>
    </row>
    <row r="1952" spans="1:14" ht="24.95" customHeight="1" x14ac:dyDescent="0.25">
      <c r="A1952" s="618" t="s">
        <v>7</v>
      </c>
      <c r="B1952" s="618"/>
      <c r="C1952" s="619">
        <f>'EV. ESTABL. Y PZAS. X PROV'!B13</f>
        <v>445</v>
      </c>
      <c r="D1952" s="619"/>
      <c r="E1952" s="619">
        <f>'EV. ESTABL. Y PZAS. X PROV'!C13</f>
        <v>459</v>
      </c>
      <c r="F1952" s="619"/>
      <c r="G1952" s="620">
        <f t="shared" si="86"/>
        <v>3.1460674157303373E-2</v>
      </c>
      <c r="H1952" s="471"/>
    </row>
    <row r="1953" spans="1:11" ht="24.95" customHeight="1" x14ac:dyDescent="0.25">
      <c r="A1953" s="618" t="s">
        <v>8</v>
      </c>
      <c r="B1953" s="618"/>
      <c r="C1953" s="619">
        <f>'EV. ESTABL. Y PZAS. X PROV'!B14</f>
        <v>1353</v>
      </c>
      <c r="D1953" s="619"/>
      <c r="E1953" s="619">
        <f>'EV. ESTABL. Y PZAS. X PROV'!C14</f>
        <v>1342</v>
      </c>
      <c r="F1953" s="619"/>
      <c r="G1953" s="620">
        <f t="shared" si="86"/>
        <v>-8.130081300813009E-3</v>
      </c>
      <c r="H1953" s="471"/>
    </row>
    <row r="1954" spans="1:11" ht="24.95" customHeight="1" x14ac:dyDescent="0.25">
      <c r="A1954" s="618" t="s">
        <v>9</v>
      </c>
      <c r="B1954" s="618"/>
      <c r="C1954" s="619">
        <f>'EV. ESTABL. Y PZAS. X PROV'!B15</f>
        <v>990</v>
      </c>
      <c r="D1954" s="619"/>
      <c r="E1954" s="619">
        <f>'EV. ESTABL. Y PZAS. X PROV'!C15</f>
        <v>1022</v>
      </c>
      <c r="F1954" s="619"/>
      <c r="G1954" s="620">
        <f t="shared" si="86"/>
        <v>3.2323232323232323E-2</v>
      </c>
      <c r="H1954" s="471"/>
    </row>
    <row r="1955" spans="1:11" ht="24.95" customHeight="1" x14ac:dyDescent="0.25">
      <c r="A1955" s="618" t="s">
        <v>10</v>
      </c>
      <c r="B1955" s="618"/>
      <c r="C1955" s="619">
        <f>'EV. ESTABL. Y PZAS. X PROV'!B16</f>
        <v>659</v>
      </c>
      <c r="D1955" s="619"/>
      <c r="E1955" s="619">
        <f>'EV. ESTABL. Y PZAS. X PROV'!C16</f>
        <v>682</v>
      </c>
      <c r="F1955" s="619"/>
      <c r="G1955" s="620">
        <f t="shared" si="86"/>
        <v>3.490136570561457E-2</v>
      </c>
      <c r="H1955" s="471"/>
    </row>
    <row r="1956" spans="1:11" ht="24.95" customHeight="1" x14ac:dyDescent="0.25">
      <c r="A1956" s="618" t="s">
        <v>11</v>
      </c>
      <c r="B1956" s="618"/>
      <c r="C1956" s="619">
        <f>'EV. ESTABL. Y PZAS. X PROV'!B17</f>
        <v>637</v>
      </c>
      <c r="D1956" s="619"/>
      <c r="E1956" s="619">
        <f>'EV. ESTABL. Y PZAS. X PROV'!C17</f>
        <v>661</v>
      </c>
      <c r="F1956" s="619"/>
      <c r="G1956" s="620">
        <f t="shared" si="86"/>
        <v>3.7676609105180531E-2</v>
      </c>
      <c r="H1956" s="471"/>
    </row>
    <row r="1957" spans="1:11" ht="24.95" customHeight="1" x14ac:dyDescent="0.25">
      <c r="A1957" s="618" t="s">
        <v>12</v>
      </c>
      <c r="B1957" s="618"/>
      <c r="C1957" s="619">
        <f>'EV. ESTABL. Y PZAS. X PROV'!B18</f>
        <v>679</v>
      </c>
      <c r="D1957" s="619"/>
      <c r="E1957" s="619">
        <f>'EV. ESTABL. Y PZAS. X PROV'!C18</f>
        <v>716</v>
      </c>
      <c r="F1957" s="619"/>
      <c r="G1957" s="620">
        <f t="shared" si="86"/>
        <v>5.4491899852724596E-2</v>
      </c>
      <c r="H1957" s="471"/>
    </row>
    <row r="1958" spans="1:11" s="509" customFormat="1" ht="24.95" customHeight="1" x14ac:dyDescent="0.25">
      <c r="A1958" s="553" t="s">
        <v>13</v>
      </c>
      <c r="B1958" s="553"/>
      <c r="C1958" s="625">
        <f>SUM(C1949:C1957)</f>
        <v>8987</v>
      </c>
      <c r="D1958" s="625"/>
      <c r="E1958" s="625">
        <f>SUM(E1949:E1957)</f>
        <v>9300</v>
      </c>
      <c r="F1958" s="625"/>
      <c r="G1958" s="627">
        <f t="shared" si="86"/>
        <v>3.4828085011683545E-2</v>
      </c>
      <c r="H1958" s="629"/>
    </row>
    <row r="1959" spans="1:11" ht="24.95" customHeight="1" x14ac:dyDescent="0.2">
      <c r="E1959" s="461"/>
      <c r="F1959" s="461"/>
      <c r="G1959" s="461"/>
      <c r="H1959" s="461"/>
      <c r="I1959" s="461"/>
      <c r="J1959" s="461"/>
    </row>
    <row r="1960" spans="1:11" ht="24.95" customHeight="1" x14ac:dyDescent="0.2">
      <c r="E1960" s="461"/>
      <c r="F1960" s="461"/>
      <c r="G1960" s="461"/>
      <c r="H1960" s="461"/>
      <c r="I1960" s="461"/>
      <c r="J1960" s="461"/>
    </row>
    <row r="1961" spans="1:11" s="381" customFormat="1" ht="24.95" customHeight="1" x14ac:dyDescent="0.25">
      <c r="D1961" s="807"/>
      <c r="E1961" s="807"/>
      <c r="F1961" s="807"/>
      <c r="G1961" s="797"/>
      <c r="H1961" s="797"/>
      <c r="I1961" s="797"/>
      <c r="J1961" s="472"/>
      <c r="K1961" s="472"/>
    </row>
    <row r="1962" spans="1:11" ht="24.95" customHeight="1" x14ac:dyDescent="0.2">
      <c r="E1962" s="461"/>
      <c r="F1962" s="461"/>
      <c r="G1962" s="461"/>
      <c r="H1962" s="461"/>
      <c r="I1962" s="461"/>
      <c r="J1962" s="461"/>
    </row>
    <row r="1963" spans="1:11" ht="24.95" customHeight="1" x14ac:dyDescent="0.2">
      <c r="E1963" s="461"/>
      <c r="F1963" s="461"/>
      <c r="G1963" s="461"/>
      <c r="H1963" s="461"/>
      <c r="I1963" s="461"/>
      <c r="J1963" s="461"/>
    </row>
    <row r="1964" spans="1:11" ht="24.95" customHeight="1" x14ac:dyDescent="0.2">
      <c r="E1964" s="461"/>
      <c r="F1964" s="461"/>
      <c r="G1964" s="461"/>
      <c r="H1964" s="461"/>
      <c r="I1964" s="461"/>
      <c r="J1964" s="461"/>
    </row>
    <row r="1965" spans="1:11" ht="24.95" customHeight="1" x14ac:dyDescent="0.2">
      <c r="E1965" s="461"/>
      <c r="F1965" s="461"/>
      <c r="G1965" s="461"/>
      <c r="H1965" s="461"/>
      <c r="I1965" s="461"/>
      <c r="J1965" s="461"/>
    </row>
    <row r="1966" spans="1:11" ht="24.95" customHeight="1" x14ac:dyDescent="0.2">
      <c r="E1966" s="461"/>
      <c r="F1966" s="461"/>
      <c r="G1966" s="461"/>
      <c r="H1966" s="461"/>
      <c r="I1966" s="461"/>
      <c r="J1966" s="461"/>
    </row>
    <row r="1967" spans="1:11" ht="24.95" customHeight="1" x14ac:dyDescent="0.2">
      <c r="E1967" s="461"/>
      <c r="F1967" s="461"/>
      <c r="G1967" s="461"/>
      <c r="H1967" s="461"/>
      <c r="I1967" s="461"/>
      <c r="J1967" s="461"/>
    </row>
    <row r="1968" spans="1:11" ht="24.95" customHeight="1" x14ac:dyDescent="0.2">
      <c r="E1968" s="461"/>
      <c r="F1968" s="461"/>
      <c r="G1968" s="461"/>
      <c r="H1968" s="461"/>
      <c r="I1968" s="461"/>
      <c r="J1968" s="461"/>
    </row>
    <row r="1969" spans="1:11" ht="24.95" customHeight="1" x14ac:dyDescent="0.2">
      <c r="E1969" s="461"/>
      <c r="F1969" s="461"/>
      <c r="G1969" s="461"/>
      <c r="H1969" s="461"/>
      <c r="I1969" s="461"/>
      <c r="J1969" s="461"/>
    </row>
    <row r="1970" spans="1:11" ht="24.95" customHeight="1" x14ac:dyDescent="0.2">
      <c r="E1970" s="461"/>
      <c r="F1970" s="461"/>
      <c r="G1970" s="461"/>
      <c r="H1970" s="461"/>
      <c r="I1970" s="461"/>
      <c r="J1970" s="461"/>
    </row>
    <row r="1971" spans="1:11" ht="24.95" customHeight="1" x14ac:dyDescent="0.2">
      <c r="E1971" s="461"/>
      <c r="F1971" s="461"/>
      <c r="G1971" s="461"/>
      <c r="H1971" s="461"/>
      <c r="I1971" s="461"/>
      <c r="J1971" s="461"/>
    </row>
    <row r="1972" spans="1:11" ht="24.95" customHeight="1" x14ac:dyDescent="0.2">
      <c r="E1972" s="461"/>
      <c r="F1972" s="461"/>
      <c r="G1972" s="461"/>
      <c r="H1972" s="461"/>
      <c r="I1972" s="461"/>
      <c r="J1972" s="461"/>
    </row>
    <row r="1973" spans="1:11" ht="30" customHeight="1" x14ac:dyDescent="0.2">
      <c r="A1973" s="752" t="s">
        <v>102</v>
      </c>
      <c r="B1973" s="752"/>
      <c r="C1973" s="752"/>
      <c r="D1973" s="752"/>
      <c r="E1973" s="752"/>
      <c r="F1973" s="752"/>
      <c r="G1973" s="752"/>
      <c r="H1973" s="469"/>
    </row>
    <row r="1974" spans="1:11" ht="24.95" customHeight="1" x14ac:dyDescent="0.25">
      <c r="A1974" s="616" t="s">
        <v>101</v>
      </c>
      <c r="B1974" s="616"/>
      <c r="C1974" s="617" t="s">
        <v>554</v>
      </c>
      <c r="D1974" s="617"/>
      <c r="E1974" s="617" t="s">
        <v>611</v>
      </c>
      <c r="F1974" s="617"/>
      <c r="G1974" s="616" t="s">
        <v>32</v>
      </c>
      <c r="H1974" s="470"/>
    </row>
    <row r="1975" spans="1:11" ht="24.95" customHeight="1" x14ac:dyDescent="0.25">
      <c r="A1975" s="618" t="s">
        <v>5</v>
      </c>
      <c r="B1975" s="618"/>
      <c r="C1975" s="619">
        <f>'EV. ESTABL. Y PZAS. X PROV'!B51</f>
        <v>25557</v>
      </c>
      <c r="D1975" s="619"/>
      <c r="E1975" s="619">
        <f>'EV. ESTABL. Y PZAS. X PROV'!C51</f>
        <v>26214</v>
      </c>
      <c r="F1975" s="619"/>
      <c r="G1975" s="620">
        <f>(E1975-C1975)/C1975</f>
        <v>2.5707242634111983E-2</v>
      </c>
      <c r="H1975" s="471"/>
      <c r="K1975" s="382"/>
    </row>
    <row r="1976" spans="1:11" ht="24.95" customHeight="1" x14ac:dyDescent="0.25">
      <c r="A1976" s="618" t="s">
        <v>6</v>
      </c>
      <c r="B1976" s="618"/>
      <c r="C1976" s="619">
        <f>'EV. ESTABL. Y PZAS. X PROV'!B52</f>
        <v>28895</v>
      </c>
      <c r="D1976" s="619"/>
      <c r="E1976" s="619">
        <f>'EV. ESTABL. Y PZAS. X PROV'!C52</f>
        <v>28898</v>
      </c>
      <c r="F1976" s="619"/>
      <c r="G1976" s="620">
        <f t="shared" ref="G1976:G1984" si="87">(E1976-C1976)/C1976</f>
        <v>1.0382419103651151E-4</v>
      </c>
      <c r="H1976" s="471"/>
      <c r="K1976" s="382"/>
    </row>
    <row r="1977" spans="1:11" ht="24.95" customHeight="1" x14ac:dyDescent="0.25">
      <c r="A1977" s="618" t="s">
        <v>71</v>
      </c>
      <c r="B1977" s="618"/>
      <c r="C1977" s="619">
        <f>'EV. ESTABL. Y PZAS. X PROV'!B53</f>
        <v>34583</v>
      </c>
      <c r="D1977" s="619"/>
      <c r="E1977" s="619">
        <f>'EV. ESTABL. Y PZAS. X PROV'!C53</f>
        <v>34916</v>
      </c>
      <c r="F1977" s="619"/>
      <c r="G1977" s="620">
        <f t="shared" si="87"/>
        <v>9.6290084723708175E-3</v>
      </c>
      <c r="H1977" s="471"/>
      <c r="K1977" s="382"/>
    </row>
    <row r="1978" spans="1:11" ht="24.95" customHeight="1" x14ac:dyDescent="0.25">
      <c r="A1978" s="618" t="s">
        <v>7</v>
      </c>
      <c r="B1978" s="618"/>
      <c r="C1978" s="619">
        <f>'EV. ESTABL. Y PZAS. X PROV'!B54</f>
        <v>9160</v>
      </c>
      <c r="D1978" s="619"/>
      <c r="E1978" s="619">
        <f>'EV. ESTABL. Y PZAS. X PROV'!C54</f>
        <v>9238</v>
      </c>
      <c r="F1978" s="619"/>
      <c r="G1978" s="620">
        <f t="shared" si="87"/>
        <v>8.5152838427947596E-3</v>
      </c>
      <c r="H1978" s="471"/>
      <c r="K1978" s="382"/>
    </row>
    <row r="1979" spans="1:11" ht="24.95" customHeight="1" x14ac:dyDescent="0.25">
      <c r="A1979" s="618" t="s">
        <v>8</v>
      </c>
      <c r="B1979" s="618"/>
      <c r="C1979" s="619">
        <f>'EV. ESTABL. Y PZAS. X PROV'!B55</f>
        <v>26588</v>
      </c>
      <c r="D1979" s="619"/>
      <c r="E1979" s="619">
        <f>'EV. ESTABL. Y PZAS. X PROV'!C55</f>
        <v>26689</v>
      </c>
      <c r="F1979" s="619"/>
      <c r="G1979" s="620">
        <f t="shared" si="87"/>
        <v>3.7987061832405597E-3</v>
      </c>
      <c r="H1979" s="471"/>
      <c r="K1979" s="382"/>
    </row>
    <row r="1980" spans="1:11" ht="24.95" customHeight="1" x14ac:dyDescent="0.25">
      <c r="A1980" s="618" t="s">
        <v>9</v>
      </c>
      <c r="B1980" s="618"/>
      <c r="C1980" s="619">
        <f>'EV. ESTABL. Y PZAS. X PROV'!B56</f>
        <v>18505</v>
      </c>
      <c r="D1980" s="619"/>
      <c r="E1980" s="619">
        <f>'EV. ESTABL. Y PZAS. X PROV'!C56</f>
        <v>18968</v>
      </c>
      <c r="F1980" s="619"/>
      <c r="G1980" s="620">
        <f t="shared" si="87"/>
        <v>2.5020264793299107E-2</v>
      </c>
      <c r="H1980" s="471"/>
      <c r="K1980" s="382"/>
    </row>
    <row r="1981" spans="1:11" ht="24.95" customHeight="1" x14ac:dyDescent="0.25">
      <c r="A1981" s="618" t="s">
        <v>10</v>
      </c>
      <c r="B1981" s="618"/>
      <c r="C1981" s="619">
        <f>'EV. ESTABL. Y PZAS. X PROV'!B57</f>
        <v>13612</v>
      </c>
      <c r="D1981" s="619"/>
      <c r="E1981" s="619">
        <f>'EV. ESTABL. Y PZAS. X PROV'!C57</f>
        <v>14201</v>
      </c>
      <c r="F1981" s="619"/>
      <c r="G1981" s="620">
        <f t="shared" si="87"/>
        <v>4.3270643549808994E-2</v>
      </c>
      <c r="H1981" s="471"/>
      <c r="K1981" s="382"/>
    </row>
    <row r="1982" spans="1:11" ht="24.95" customHeight="1" x14ac:dyDescent="0.25">
      <c r="A1982" s="618" t="s">
        <v>11</v>
      </c>
      <c r="B1982" s="618"/>
      <c r="C1982" s="619">
        <f>'EV. ESTABL. Y PZAS. X PROV'!B58</f>
        <v>15423</v>
      </c>
      <c r="D1982" s="619"/>
      <c r="E1982" s="619">
        <f>'EV. ESTABL. Y PZAS. X PROV'!C58</f>
        <v>15603</v>
      </c>
      <c r="F1982" s="619"/>
      <c r="G1982" s="620">
        <f t="shared" si="87"/>
        <v>1.167088115152694E-2</v>
      </c>
      <c r="H1982" s="471"/>
      <c r="K1982" s="382"/>
    </row>
    <row r="1983" spans="1:11" ht="24.95" customHeight="1" x14ac:dyDescent="0.25">
      <c r="A1983" s="618" t="s">
        <v>12</v>
      </c>
      <c r="B1983" s="618"/>
      <c r="C1983" s="619">
        <f>'EV. ESTABL. Y PZAS. X PROV'!B59</f>
        <v>12248</v>
      </c>
      <c r="D1983" s="619"/>
      <c r="E1983" s="619">
        <f>'EV. ESTABL. Y PZAS. X PROV'!C59</f>
        <v>12476</v>
      </c>
      <c r="F1983" s="619"/>
      <c r="G1983" s="620">
        <f t="shared" si="87"/>
        <v>1.8615284128020902E-2</v>
      </c>
      <c r="H1983" s="471"/>
      <c r="K1983" s="382"/>
    </row>
    <row r="1984" spans="1:11" s="509" customFormat="1" ht="24.95" customHeight="1" x14ac:dyDescent="0.25">
      <c r="A1984" s="553" t="s">
        <v>13</v>
      </c>
      <c r="B1984" s="553"/>
      <c r="C1984" s="625">
        <f>SUM(C1975:C1983)</f>
        <v>184571</v>
      </c>
      <c r="D1984" s="625"/>
      <c r="E1984" s="625">
        <f>SUM(E1975:E1983)</f>
        <v>187203</v>
      </c>
      <c r="F1984" s="625"/>
      <c r="G1984" s="627">
        <f t="shared" si="87"/>
        <v>1.4260095031180413E-2</v>
      </c>
      <c r="H1984" s="629"/>
      <c r="K1984" s="630"/>
    </row>
    <row r="1985" spans="4:11" ht="24.95" customHeight="1" x14ac:dyDescent="0.2">
      <c r="E1985" s="461"/>
      <c r="F1985" s="461"/>
      <c r="G1985" s="461"/>
      <c r="H1985" s="461"/>
      <c r="I1985" s="461"/>
      <c r="J1985" s="461"/>
    </row>
    <row r="1986" spans="4:11" ht="24.95" customHeight="1" x14ac:dyDescent="0.2">
      <c r="E1986" s="461"/>
      <c r="F1986" s="461"/>
      <c r="G1986" s="461"/>
      <c r="H1986" s="461"/>
      <c r="I1986" s="461"/>
      <c r="J1986" s="461"/>
    </row>
    <row r="1987" spans="4:11" s="381" customFormat="1" ht="24.95" customHeight="1" x14ac:dyDescent="0.25">
      <c r="D1987" s="798"/>
      <c r="E1987" s="798"/>
      <c r="F1987" s="798"/>
      <c r="G1987" s="806"/>
      <c r="H1987" s="806"/>
      <c r="I1987" s="806"/>
      <c r="J1987" s="472"/>
      <c r="K1987" s="472"/>
    </row>
    <row r="1988" spans="4:11" ht="24.95" customHeight="1" x14ac:dyDescent="0.2">
      <c r="E1988" s="461"/>
      <c r="F1988" s="461"/>
      <c r="G1988" s="461"/>
      <c r="H1988" s="461"/>
      <c r="I1988" s="461"/>
      <c r="J1988" s="461"/>
    </row>
    <row r="1989" spans="4:11" ht="24.95" customHeight="1" x14ac:dyDescent="0.2">
      <c r="E1989" s="461"/>
      <c r="F1989" s="461"/>
      <c r="G1989" s="461"/>
      <c r="H1989" s="461"/>
      <c r="I1989" s="461"/>
      <c r="J1989" s="461"/>
    </row>
    <row r="1990" spans="4:11" ht="24.95" customHeight="1" x14ac:dyDescent="0.2">
      <c r="E1990" s="461"/>
      <c r="F1990" s="461"/>
      <c r="G1990" s="461"/>
      <c r="H1990" s="461"/>
      <c r="I1990" s="461"/>
      <c r="J1990" s="461"/>
    </row>
    <row r="1991" spans="4:11" ht="24.95" customHeight="1" x14ac:dyDescent="0.2">
      <c r="E1991" s="461"/>
      <c r="F1991" s="461"/>
      <c r="G1991" s="461"/>
      <c r="H1991" s="461"/>
      <c r="I1991" s="461"/>
      <c r="J1991" s="461"/>
    </row>
    <row r="1992" spans="4:11" ht="24.95" customHeight="1" x14ac:dyDescent="0.2">
      <c r="E1992" s="461"/>
      <c r="F1992" s="461"/>
      <c r="G1992" s="461"/>
      <c r="H1992" s="461"/>
      <c r="I1992" s="461"/>
      <c r="J1992" s="461"/>
    </row>
    <row r="1993" spans="4:11" ht="24.95" customHeight="1" x14ac:dyDescent="0.2">
      <c r="E1993" s="461"/>
      <c r="F1993" s="461"/>
      <c r="G1993" s="461"/>
      <c r="H1993" s="461"/>
      <c r="I1993" s="461"/>
      <c r="J1993" s="461"/>
    </row>
    <row r="1994" spans="4:11" ht="24.95" customHeight="1" x14ac:dyDescent="0.2">
      <c r="E1994" s="461"/>
      <c r="F1994" s="461"/>
      <c r="G1994" s="461"/>
      <c r="H1994" s="461"/>
      <c r="I1994" s="461"/>
      <c r="J1994" s="461"/>
    </row>
    <row r="1995" spans="4:11" ht="24.95" customHeight="1" x14ac:dyDescent="0.2">
      <c r="E1995" s="461"/>
      <c r="F1995" s="461"/>
      <c r="G1995" s="461"/>
      <c r="H1995" s="461"/>
      <c r="I1995" s="461"/>
      <c r="J1995" s="461"/>
    </row>
    <row r="1996" spans="4:11" ht="24.95" customHeight="1" x14ac:dyDescent="0.2">
      <c r="E1996" s="461"/>
      <c r="F1996" s="461"/>
      <c r="G1996" s="461"/>
      <c r="H1996" s="461"/>
      <c r="I1996" s="461"/>
      <c r="J1996" s="461"/>
    </row>
    <row r="1997" spans="4:11" ht="24.95" customHeight="1" x14ac:dyDescent="0.2">
      <c r="E1997" s="461"/>
      <c r="F1997" s="461"/>
      <c r="G1997" s="461"/>
      <c r="H1997" s="461"/>
      <c r="I1997" s="461"/>
      <c r="J1997" s="461"/>
    </row>
    <row r="1998" spans="4:11" ht="24.95" customHeight="1" x14ac:dyDescent="0.2">
      <c r="E1998" s="461"/>
      <c r="F1998" s="461"/>
      <c r="G1998" s="461"/>
      <c r="H1998" s="461"/>
      <c r="I1998" s="461"/>
      <c r="J1998" s="461"/>
    </row>
    <row r="1999" spans="4:11" ht="24.95" customHeight="1" x14ac:dyDescent="0.2">
      <c r="E1999" s="461"/>
      <c r="F1999" s="461"/>
      <c r="G1999" s="461"/>
      <c r="H1999" s="461"/>
      <c r="I1999" s="461"/>
      <c r="J1999" s="461"/>
    </row>
    <row r="2000" spans="4:11" ht="24.95" customHeight="1" x14ac:dyDescent="0.2">
      <c r="E2000" s="461"/>
      <c r="F2000" s="461"/>
      <c r="G2000" s="461"/>
      <c r="H2000" s="461"/>
      <c r="I2000" s="461"/>
      <c r="J2000" s="461"/>
    </row>
    <row r="2001" spans="1:14" ht="24.95" customHeight="1" x14ac:dyDescent="0.2">
      <c r="E2001" s="461"/>
      <c r="F2001" s="461"/>
      <c r="G2001" s="461"/>
      <c r="H2001" s="461"/>
      <c r="I2001" s="461"/>
      <c r="J2001" s="461"/>
    </row>
    <row r="2002" spans="1:14" ht="24.95" customHeight="1" x14ac:dyDescent="0.2">
      <c r="E2002" s="461"/>
      <c r="F2002" s="461"/>
      <c r="G2002" s="461"/>
      <c r="H2002" s="461"/>
      <c r="I2002" s="461"/>
      <c r="J2002" s="461"/>
    </row>
    <row r="2003" spans="1:14" ht="24.95" customHeight="1" x14ac:dyDescent="0.2">
      <c r="E2003" s="461"/>
      <c r="F2003" s="461"/>
      <c r="G2003" s="461"/>
      <c r="H2003" s="461"/>
      <c r="I2003" s="461"/>
      <c r="J2003" s="461"/>
    </row>
    <row r="2004" spans="1:14" ht="24.95" customHeight="1" x14ac:dyDescent="0.2">
      <c r="E2004" s="461"/>
      <c r="F2004" s="461"/>
      <c r="G2004" s="461"/>
      <c r="H2004" s="461"/>
      <c r="I2004" s="461"/>
      <c r="J2004" s="461"/>
    </row>
    <row r="2005" spans="1:14" ht="24.95" customHeight="1" x14ac:dyDescent="0.2">
      <c r="E2005" s="461"/>
      <c r="F2005" s="461"/>
      <c r="G2005" s="461"/>
      <c r="H2005" s="461"/>
      <c r="I2005" s="461"/>
      <c r="J2005" s="461"/>
    </row>
    <row r="2006" spans="1:14" ht="24.95" customHeight="1" x14ac:dyDescent="0.2">
      <c r="E2006" s="461"/>
      <c r="F2006" s="461"/>
      <c r="G2006" s="461"/>
      <c r="H2006" s="461"/>
      <c r="I2006" s="461"/>
      <c r="J2006" s="461"/>
    </row>
    <row r="2007" spans="1:14" ht="24.95" customHeight="1" x14ac:dyDescent="0.2">
      <c r="E2007" s="461"/>
      <c r="F2007" s="461"/>
      <c r="G2007" s="461"/>
      <c r="H2007" s="461"/>
      <c r="I2007" s="461"/>
      <c r="J2007" s="461"/>
    </row>
    <row r="2008" spans="1:14" ht="24.95" customHeight="1" x14ac:dyDescent="0.2">
      <c r="E2008" s="461"/>
      <c r="F2008" s="461"/>
      <c r="G2008" s="461"/>
      <c r="H2008" s="461"/>
      <c r="I2008" s="461"/>
      <c r="J2008" s="461"/>
    </row>
    <row r="2009" spans="1:14" ht="24.95" customHeight="1" x14ac:dyDescent="0.2">
      <c r="E2009" s="461"/>
      <c r="F2009" s="461"/>
      <c r="G2009" s="461"/>
      <c r="H2009" s="461"/>
      <c r="I2009" s="461"/>
      <c r="J2009" s="461"/>
    </row>
    <row r="2010" spans="1:14" ht="24.95" customHeight="1" x14ac:dyDescent="0.2">
      <c r="E2010" s="461"/>
      <c r="F2010" s="461"/>
      <c r="G2010" s="461"/>
      <c r="H2010" s="461"/>
      <c r="I2010" s="461"/>
      <c r="J2010" s="461"/>
    </row>
    <row r="2011" spans="1:14" ht="24.95" customHeight="1" x14ac:dyDescent="0.2">
      <c r="E2011" s="461"/>
      <c r="F2011" s="461"/>
      <c r="G2011" s="461"/>
      <c r="H2011" s="461"/>
      <c r="I2011" s="461"/>
      <c r="J2011" s="461"/>
    </row>
    <row r="2012" spans="1:14" ht="24.95" customHeight="1" x14ac:dyDescent="0.2">
      <c r="E2012" s="461"/>
      <c r="F2012" s="461"/>
      <c r="G2012" s="461"/>
      <c r="H2012" s="461"/>
      <c r="I2012" s="461"/>
      <c r="J2012" s="461"/>
    </row>
    <row r="2013" spans="1:14" ht="24.95" customHeight="1" x14ac:dyDescent="0.2">
      <c r="E2013" s="461"/>
      <c r="F2013" s="461"/>
      <c r="G2013" s="461"/>
      <c r="H2013" s="461"/>
      <c r="I2013" s="461"/>
      <c r="J2013" s="461"/>
    </row>
    <row r="2014" spans="1:14" ht="24.95" customHeight="1" x14ac:dyDescent="0.2">
      <c r="E2014" s="461"/>
      <c r="F2014" s="461"/>
      <c r="G2014" s="461"/>
      <c r="H2014" s="461"/>
      <c r="I2014" s="461"/>
      <c r="J2014" s="461"/>
      <c r="N2014" s="4">
        <v>23</v>
      </c>
    </row>
    <row r="2015" spans="1:14" ht="39.75" customHeight="1" x14ac:dyDescent="0.4">
      <c r="A2015" s="815" t="s">
        <v>513</v>
      </c>
      <c r="B2015" s="815"/>
      <c r="C2015" s="815"/>
      <c r="D2015" s="815"/>
      <c r="E2015" s="815"/>
      <c r="F2015" s="815"/>
      <c r="G2015" s="815"/>
      <c r="H2015" s="815"/>
      <c r="I2015" s="815"/>
      <c r="J2015" s="815"/>
      <c r="K2015" s="815"/>
      <c r="L2015" s="815"/>
      <c r="M2015" s="815"/>
      <c r="N2015" s="815"/>
    </row>
    <row r="2016" spans="1:14" ht="24.95" customHeight="1" x14ac:dyDescent="0.2">
      <c r="E2016" s="461"/>
      <c r="F2016" s="461"/>
      <c r="G2016" s="461"/>
      <c r="H2016" s="461"/>
      <c r="I2016" s="461"/>
      <c r="J2016" s="461"/>
    </row>
    <row r="2017" spans="1:14" s="13" customFormat="1" ht="35.1" customHeight="1" x14ac:dyDescent="0.35">
      <c r="A2017" s="756" t="s">
        <v>514</v>
      </c>
      <c r="B2017" s="756"/>
      <c r="C2017" s="756"/>
      <c r="D2017" s="756"/>
      <c r="E2017" s="756"/>
      <c r="F2017" s="756"/>
      <c r="G2017" s="756"/>
      <c r="H2017" s="756"/>
      <c r="I2017" s="756"/>
      <c r="J2017" s="756"/>
      <c r="K2017" s="756"/>
      <c r="L2017" s="756"/>
      <c r="M2017" s="756"/>
      <c r="N2017" s="756"/>
    </row>
    <row r="2018" spans="1:14" ht="20.100000000000001" customHeight="1" x14ac:dyDescent="0.2">
      <c r="E2018" s="461"/>
      <c r="F2018" s="461"/>
      <c r="G2018" s="461"/>
      <c r="H2018" s="461"/>
      <c r="I2018" s="461"/>
      <c r="J2018" s="461"/>
    </row>
    <row r="2019" spans="1:14" ht="24.95" customHeight="1" x14ac:dyDescent="0.2">
      <c r="A2019" s="752" t="s">
        <v>100</v>
      </c>
      <c r="B2019" s="752"/>
      <c r="C2019" s="752"/>
      <c r="D2019" s="752"/>
      <c r="E2019" s="752"/>
      <c r="F2019" s="752"/>
      <c r="G2019" s="752"/>
      <c r="H2019" s="461"/>
      <c r="I2019" s="461"/>
      <c r="J2019" s="461"/>
      <c r="K2019" s="461"/>
      <c r="L2019" s="461"/>
      <c r="M2019" s="461"/>
      <c r="N2019" s="461"/>
    </row>
    <row r="2020" spans="1:14" ht="24.95" customHeight="1" x14ac:dyDescent="0.25">
      <c r="A2020" s="616" t="s">
        <v>101</v>
      </c>
      <c r="B2020" s="616"/>
      <c r="C2020" s="617" t="s">
        <v>554</v>
      </c>
      <c r="D2020" s="617"/>
      <c r="E2020" s="617" t="s">
        <v>611</v>
      </c>
      <c r="F2020" s="617"/>
      <c r="G2020" s="616" t="s">
        <v>32</v>
      </c>
      <c r="H2020" s="470"/>
    </row>
    <row r="2021" spans="1:14" ht="24.95" customHeight="1" x14ac:dyDescent="0.2">
      <c r="A2021" s="618" t="s">
        <v>5</v>
      </c>
      <c r="B2021" s="381"/>
      <c r="C2021" s="619">
        <f>'EV. ESTABL. Y PZAS. X T.A.'!B14</f>
        <v>149</v>
      </c>
      <c r="D2021" s="619"/>
      <c r="E2021" s="619">
        <f>'EV. ESTABL. Y PZAS. X T.A.'!C14</f>
        <v>147</v>
      </c>
      <c r="F2021" s="619"/>
      <c r="G2021" s="620">
        <f>(E2021-C2021)/C2021</f>
        <v>-1.3422818791946308E-2</v>
      </c>
      <c r="H2021" s="461"/>
      <c r="I2021" s="461"/>
      <c r="J2021" s="461"/>
    </row>
    <row r="2022" spans="1:14" ht="24.95" customHeight="1" x14ac:dyDescent="0.2">
      <c r="A2022" s="618" t="s">
        <v>6</v>
      </c>
      <c r="B2022" s="381"/>
      <c r="C2022" s="619">
        <f>'EV. ESTABL. Y PZAS. X T.A.'!B15</f>
        <v>333</v>
      </c>
      <c r="D2022" s="619"/>
      <c r="E2022" s="619">
        <f>'EV. ESTABL. Y PZAS. X T.A.'!C15</f>
        <v>325</v>
      </c>
      <c r="F2022" s="619"/>
      <c r="G2022" s="620">
        <f t="shared" ref="G2022:G2030" si="88">(E2022-C2022)/C2022</f>
        <v>-2.4024024024024024E-2</v>
      </c>
      <c r="H2022" s="461"/>
      <c r="I2022" s="461"/>
      <c r="J2022" s="461"/>
    </row>
    <row r="2023" spans="1:14" ht="24.95" customHeight="1" x14ac:dyDescent="0.2">
      <c r="A2023" s="618" t="s">
        <v>18</v>
      </c>
      <c r="B2023" s="381"/>
      <c r="C2023" s="619">
        <f>'EV. ESTABL. Y PZAS. X T.A.'!B16</f>
        <v>426</v>
      </c>
      <c r="D2023" s="619"/>
      <c r="E2023" s="619">
        <f>'EV. ESTABL. Y PZAS. X T.A.'!C16</f>
        <v>428</v>
      </c>
      <c r="F2023" s="619"/>
      <c r="G2023" s="620">
        <f t="shared" si="88"/>
        <v>4.6948356807511738E-3</v>
      </c>
      <c r="H2023" s="461"/>
      <c r="I2023" s="461"/>
      <c r="J2023" s="461"/>
    </row>
    <row r="2024" spans="1:14" ht="24.95" customHeight="1" x14ac:dyDescent="0.2">
      <c r="A2024" s="618" t="s">
        <v>7</v>
      </c>
      <c r="B2024" s="381"/>
      <c r="C2024" s="619">
        <f>'EV. ESTABL. Y PZAS. X T.A.'!B17</f>
        <v>119</v>
      </c>
      <c r="D2024" s="619"/>
      <c r="E2024" s="619">
        <f>'EV. ESTABL. Y PZAS. X T.A.'!C17</f>
        <v>117</v>
      </c>
      <c r="F2024" s="619"/>
      <c r="G2024" s="620">
        <f t="shared" si="88"/>
        <v>-1.680672268907563E-2</v>
      </c>
      <c r="H2024" s="461"/>
      <c r="I2024" s="461"/>
      <c r="J2024" s="461"/>
    </row>
    <row r="2025" spans="1:14" ht="24.95" customHeight="1" x14ac:dyDescent="0.2">
      <c r="A2025" s="618" t="s">
        <v>8</v>
      </c>
      <c r="B2025" s="381"/>
      <c r="C2025" s="619">
        <f>'EV. ESTABL. Y PZAS. X T.A.'!B18</f>
        <v>271</v>
      </c>
      <c r="D2025" s="619"/>
      <c r="E2025" s="619">
        <f>'EV. ESTABL. Y PZAS. X T.A.'!C18</f>
        <v>267</v>
      </c>
      <c r="F2025" s="619"/>
      <c r="G2025" s="620">
        <f t="shared" si="88"/>
        <v>-1.4760147601476014E-2</v>
      </c>
      <c r="H2025" s="461"/>
      <c r="I2025" s="461"/>
      <c r="J2025" s="461"/>
    </row>
    <row r="2026" spans="1:14" ht="24.95" customHeight="1" x14ac:dyDescent="0.2">
      <c r="A2026" s="618" t="s">
        <v>9</v>
      </c>
      <c r="B2026" s="381"/>
      <c r="C2026" s="619">
        <f>'EV. ESTABL. Y PZAS. X T.A.'!B19</f>
        <v>162</v>
      </c>
      <c r="D2026" s="619"/>
      <c r="E2026" s="619">
        <f>'EV. ESTABL. Y PZAS. X T.A.'!C19</f>
        <v>165</v>
      </c>
      <c r="F2026" s="619"/>
      <c r="G2026" s="620">
        <f t="shared" si="88"/>
        <v>1.8518518518518517E-2</v>
      </c>
      <c r="H2026" s="461"/>
      <c r="I2026" s="461"/>
      <c r="J2026" s="461"/>
    </row>
    <row r="2027" spans="1:14" ht="24.95" customHeight="1" x14ac:dyDescent="0.2">
      <c r="A2027" s="618" t="s">
        <v>10</v>
      </c>
      <c r="B2027" s="381"/>
      <c r="C2027" s="619">
        <f>'EV. ESTABL. Y PZAS. X T.A.'!B20</f>
        <v>140</v>
      </c>
      <c r="D2027" s="619"/>
      <c r="E2027" s="619">
        <f>'EV. ESTABL. Y PZAS. X T.A.'!C20</f>
        <v>139</v>
      </c>
      <c r="F2027" s="619"/>
      <c r="G2027" s="620">
        <f t="shared" si="88"/>
        <v>-7.1428571428571426E-3</v>
      </c>
      <c r="H2027" s="461"/>
      <c r="I2027" s="461"/>
      <c r="J2027" s="461"/>
    </row>
    <row r="2028" spans="1:14" ht="24.95" customHeight="1" x14ac:dyDescent="0.2">
      <c r="A2028" s="618" t="s">
        <v>11</v>
      </c>
      <c r="B2028" s="381"/>
      <c r="C2028" s="619">
        <f>'EV. ESTABL. Y PZAS. X T.A.'!B21</f>
        <v>189</v>
      </c>
      <c r="D2028" s="619"/>
      <c r="E2028" s="619">
        <f>'EV. ESTABL. Y PZAS. X T.A.'!C21</f>
        <v>174</v>
      </c>
      <c r="F2028" s="619"/>
      <c r="G2028" s="620">
        <f t="shared" si="88"/>
        <v>-7.9365079365079361E-2</v>
      </c>
      <c r="H2028" s="461"/>
      <c r="I2028" s="461"/>
      <c r="J2028" s="461"/>
    </row>
    <row r="2029" spans="1:14" ht="24.95" customHeight="1" x14ac:dyDescent="0.2">
      <c r="A2029" s="618" t="s">
        <v>12</v>
      </c>
      <c r="B2029" s="381"/>
      <c r="C2029" s="619">
        <f>'EV. ESTABL. Y PZAS. X T.A.'!B22</f>
        <v>118</v>
      </c>
      <c r="D2029" s="619"/>
      <c r="E2029" s="619">
        <f>'EV. ESTABL. Y PZAS. X T.A.'!C22</f>
        <v>118</v>
      </c>
      <c r="F2029" s="619"/>
      <c r="G2029" s="620">
        <f t="shared" si="88"/>
        <v>0</v>
      </c>
      <c r="H2029" s="461"/>
      <c r="I2029" s="461"/>
      <c r="J2029" s="461"/>
    </row>
    <row r="2030" spans="1:14" s="509" customFormat="1" ht="24.95" customHeight="1" x14ac:dyDescent="0.2">
      <c r="A2030" s="553" t="s">
        <v>13</v>
      </c>
      <c r="B2030" s="553"/>
      <c r="C2030" s="626">
        <f>SUM(C2021:C2029)</f>
        <v>1907</v>
      </c>
      <c r="D2030" s="625"/>
      <c r="E2030" s="625">
        <f>SUM(E2021:E2029)</f>
        <v>1880</v>
      </c>
      <c r="F2030" s="625"/>
      <c r="G2030" s="627">
        <f t="shared" si="88"/>
        <v>-1.415836392239119E-2</v>
      </c>
      <c r="H2030" s="628"/>
      <c r="I2030" s="628"/>
      <c r="J2030" s="628"/>
    </row>
    <row r="2031" spans="1:14" ht="24.95" customHeight="1" x14ac:dyDescent="0.2">
      <c r="E2031" s="461"/>
      <c r="F2031" s="461"/>
      <c r="G2031" s="461"/>
      <c r="H2031" s="461"/>
      <c r="I2031" s="461"/>
      <c r="J2031" s="461"/>
    </row>
    <row r="2032" spans="1:14" ht="24.95" customHeight="1" x14ac:dyDescent="0.2">
      <c r="E2032" s="461"/>
      <c r="F2032" s="461"/>
      <c r="G2032" s="461"/>
      <c r="H2032" s="461"/>
      <c r="I2032" s="461"/>
      <c r="J2032" s="461"/>
    </row>
    <row r="2033" spans="1:14" ht="24.95" customHeight="1" x14ac:dyDescent="0.2">
      <c r="E2033" s="461"/>
      <c r="F2033" s="461"/>
      <c r="G2033" s="461"/>
      <c r="H2033" s="461"/>
      <c r="I2033" s="461"/>
      <c r="J2033" s="461"/>
    </row>
    <row r="2034" spans="1:14" ht="24.95" customHeight="1" x14ac:dyDescent="0.2">
      <c r="A2034" s="752" t="s">
        <v>102</v>
      </c>
      <c r="B2034" s="752"/>
      <c r="C2034" s="752"/>
      <c r="D2034" s="752"/>
      <c r="E2034" s="752"/>
      <c r="F2034" s="752"/>
      <c r="G2034" s="752"/>
      <c r="H2034" s="461"/>
      <c r="I2034" s="461"/>
      <c r="J2034" s="461"/>
      <c r="K2034" s="461"/>
      <c r="L2034" s="461"/>
      <c r="M2034" s="461"/>
      <c r="N2034" s="461"/>
    </row>
    <row r="2035" spans="1:14" ht="24.95" customHeight="1" x14ac:dyDescent="0.25">
      <c r="A2035" s="616" t="s">
        <v>101</v>
      </c>
      <c r="B2035" s="616"/>
      <c r="C2035" s="617" t="s">
        <v>554</v>
      </c>
      <c r="D2035" s="617"/>
      <c r="E2035" s="617" t="s">
        <v>611</v>
      </c>
      <c r="F2035" s="617"/>
      <c r="G2035" s="616" t="s">
        <v>32</v>
      </c>
      <c r="H2035" s="470"/>
    </row>
    <row r="2036" spans="1:14" ht="24.95" customHeight="1" x14ac:dyDescent="0.2">
      <c r="A2036" s="618" t="s">
        <v>5</v>
      </c>
      <c r="B2036" s="619"/>
      <c r="C2036" s="619">
        <f>'EV. ESTABL. Y PZAS. X T.A.'!B36</f>
        <v>5874</v>
      </c>
      <c r="D2036" s="621"/>
      <c r="E2036" s="619">
        <f>'EV. ESTABL. Y PZAS. X T.A.'!C36</f>
        <v>5896</v>
      </c>
      <c r="F2036" s="619"/>
      <c r="G2036" s="620">
        <f t="shared" ref="G2036:G2044" si="89">(E2036-C2036)/C2036</f>
        <v>3.7453183520599251E-3</v>
      </c>
      <c r="H2036" s="461"/>
      <c r="I2036" s="461"/>
      <c r="J2036" s="461"/>
    </row>
    <row r="2037" spans="1:14" ht="24.95" customHeight="1" x14ac:dyDescent="0.2">
      <c r="A2037" s="618" t="s">
        <v>6</v>
      </c>
      <c r="B2037" s="619"/>
      <c r="C2037" s="619">
        <f>'EV. ESTABL. Y PZAS. X T.A.'!B37</f>
        <v>11885</v>
      </c>
      <c r="D2037" s="621"/>
      <c r="E2037" s="619">
        <f>'EV. ESTABL. Y PZAS. X T.A.'!C37</f>
        <v>11677</v>
      </c>
      <c r="F2037" s="619"/>
      <c r="G2037" s="620">
        <f t="shared" si="89"/>
        <v>-1.7501051745898191E-2</v>
      </c>
      <c r="H2037" s="461"/>
      <c r="I2037" s="461"/>
      <c r="J2037" s="461"/>
    </row>
    <row r="2038" spans="1:14" ht="24.95" customHeight="1" x14ac:dyDescent="0.2">
      <c r="A2038" s="618" t="s">
        <v>18</v>
      </c>
      <c r="B2038" s="619"/>
      <c r="C2038" s="619">
        <f>'EV. ESTABL. Y PZAS. X T.A.'!B38</f>
        <v>13651</v>
      </c>
      <c r="D2038" s="621"/>
      <c r="E2038" s="619">
        <f>'EV. ESTABL. Y PZAS. X T.A.'!C38</f>
        <v>13328</v>
      </c>
      <c r="F2038" s="619"/>
      <c r="G2038" s="620">
        <f t="shared" si="89"/>
        <v>-2.3661270236612703E-2</v>
      </c>
      <c r="H2038" s="461"/>
      <c r="I2038" s="461"/>
      <c r="J2038" s="461"/>
    </row>
    <row r="2039" spans="1:14" ht="24.95" customHeight="1" x14ac:dyDescent="0.2">
      <c r="A2039" s="618" t="s">
        <v>7</v>
      </c>
      <c r="B2039" s="619"/>
      <c r="C2039" s="619">
        <f>'EV. ESTABL. Y PZAS. X T.A.'!B39</f>
        <v>3799</v>
      </c>
      <c r="D2039" s="621"/>
      <c r="E2039" s="619">
        <f>'EV. ESTABL. Y PZAS. X T.A.'!C39</f>
        <v>3753</v>
      </c>
      <c r="F2039" s="619"/>
      <c r="G2039" s="620">
        <f t="shared" si="89"/>
        <v>-1.2108449591997894E-2</v>
      </c>
      <c r="H2039" s="461"/>
      <c r="I2039" s="461"/>
      <c r="J2039" s="461"/>
    </row>
    <row r="2040" spans="1:14" ht="24.95" customHeight="1" x14ac:dyDescent="0.2">
      <c r="A2040" s="618" t="s">
        <v>8</v>
      </c>
      <c r="B2040" s="619"/>
      <c r="C2040" s="619">
        <f>'EV. ESTABL. Y PZAS. X T.A.'!B40</f>
        <v>12138</v>
      </c>
      <c r="D2040" s="621"/>
      <c r="E2040" s="619">
        <f>'EV. ESTABL. Y PZAS. X T.A.'!C40</f>
        <v>12099</v>
      </c>
      <c r="F2040" s="619"/>
      <c r="G2040" s="620">
        <f t="shared" si="89"/>
        <v>-3.2130499258526939E-3</v>
      </c>
      <c r="H2040" s="461"/>
      <c r="I2040" s="461"/>
      <c r="J2040" s="461"/>
    </row>
    <row r="2041" spans="1:14" ht="24.95" customHeight="1" x14ac:dyDescent="0.2">
      <c r="A2041" s="618" t="s">
        <v>9</v>
      </c>
      <c r="B2041" s="619"/>
      <c r="C2041" s="619">
        <f>'EV. ESTABL. Y PZAS. X T.A.'!B41</f>
        <v>6576</v>
      </c>
      <c r="D2041" s="621"/>
      <c r="E2041" s="619">
        <f>'EV. ESTABL. Y PZAS. X T.A.'!C41</f>
        <v>6700</v>
      </c>
      <c r="F2041" s="619"/>
      <c r="G2041" s="620">
        <f t="shared" si="89"/>
        <v>1.8856447688564478E-2</v>
      </c>
      <c r="H2041" s="461"/>
      <c r="I2041" s="461"/>
      <c r="J2041" s="461"/>
    </row>
    <row r="2042" spans="1:14" ht="24.95" customHeight="1" x14ac:dyDescent="0.2">
      <c r="A2042" s="618" t="s">
        <v>10</v>
      </c>
      <c r="B2042" s="619"/>
      <c r="C2042" s="619">
        <f>'EV. ESTABL. Y PZAS. X T.A.'!B42</f>
        <v>4222</v>
      </c>
      <c r="D2042" s="621"/>
      <c r="E2042" s="619">
        <f>'EV. ESTABL. Y PZAS. X T.A.'!C42</f>
        <v>4203</v>
      </c>
      <c r="F2042" s="619"/>
      <c r="G2042" s="620">
        <f t="shared" si="89"/>
        <v>-4.5002368545712934E-3</v>
      </c>
      <c r="H2042" s="461"/>
      <c r="I2042" s="461"/>
      <c r="J2042" s="461"/>
    </row>
    <row r="2043" spans="1:14" ht="24.95" customHeight="1" x14ac:dyDescent="0.2">
      <c r="A2043" s="618" t="s">
        <v>11</v>
      </c>
      <c r="B2043" s="619"/>
      <c r="C2043" s="619">
        <f>'EV. ESTABL. Y PZAS. X T.A.'!B43</f>
        <v>9593</v>
      </c>
      <c r="D2043" s="621"/>
      <c r="E2043" s="619">
        <f>'EV. ESTABL. Y PZAS. X T.A.'!C43</f>
        <v>9363</v>
      </c>
      <c r="F2043" s="619"/>
      <c r="G2043" s="620">
        <f t="shared" si="89"/>
        <v>-2.3975815698947148E-2</v>
      </c>
      <c r="H2043" s="461"/>
      <c r="I2043" s="461"/>
      <c r="J2043" s="461"/>
    </row>
    <row r="2044" spans="1:14" ht="24.95" customHeight="1" x14ac:dyDescent="0.2">
      <c r="A2044" s="618" t="s">
        <v>12</v>
      </c>
      <c r="B2044" s="619"/>
      <c r="C2044" s="619">
        <f>'EV. ESTABL. Y PZAS. X T.A.'!B44</f>
        <v>3982</v>
      </c>
      <c r="D2044" s="621"/>
      <c r="E2044" s="619">
        <f>'EV. ESTABL. Y PZAS. X T.A.'!C44</f>
        <v>3955</v>
      </c>
      <c r="F2044" s="619"/>
      <c r="G2044" s="620">
        <f t="shared" si="89"/>
        <v>-6.7805123053741841E-3</v>
      </c>
      <c r="H2044" s="461"/>
      <c r="I2044" s="461"/>
      <c r="J2044" s="461"/>
    </row>
    <row r="2045" spans="1:14" s="509" customFormat="1" ht="24.95" customHeight="1" x14ac:dyDescent="0.2">
      <c r="A2045" s="553" t="s">
        <v>13</v>
      </c>
      <c r="B2045" s="625"/>
      <c r="C2045" s="625">
        <f>SUM(C2036:C2044)</f>
        <v>71720</v>
      </c>
      <c r="D2045" s="626"/>
      <c r="E2045" s="625">
        <f>SUM(E2036:E2044)</f>
        <v>70974</v>
      </c>
      <c r="F2045" s="625"/>
      <c r="G2045" s="627">
        <f t="shared" ref="G2045" si="90">(E2045-C2045)/C2045</f>
        <v>-1.0401561628555494E-2</v>
      </c>
      <c r="H2045" s="628"/>
      <c r="I2045" s="628"/>
      <c r="J2045" s="628"/>
    </row>
    <row r="2046" spans="1:14" ht="24.95" customHeight="1" x14ac:dyDescent="0.2">
      <c r="E2046" s="461"/>
      <c r="F2046" s="461"/>
      <c r="G2046" s="461"/>
      <c r="H2046" s="461"/>
      <c r="I2046" s="461"/>
      <c r="J2046" s="461"/>
    </row>
    <row r="2047" spans="1:14" ht="24.95" customHeight="1" x14ac:dyDescent="0.2">
      <c r="E2047" s="461"/>
      <c r="F2047" s="461"/>
      <c r="G2047" s="461"/>
      <c r="H2047" s="461"/>
      <c r="I2047" s="461"/>
      <c r="J2047" s="461"/>
    </row>
    <row r="2048" spans="1:14" ht="24.95" customHeight="1" x14ac:dyDescent="0.2">
      <c r="E2048" s="461"/>
      <c r="F2048" s="461"/>
      <c r="G2048" s="461"/>
      <c r="H2048" s="461"/>
      <c r="I2048" s="461"/>
      <c r="J2048" s="461"/>
    </row>
    <row r="2049" spans="1:14" ht="24.95" customHeight="1" x14ac:dyDescent="0.2">
      <c r="A2049" s="752" t="s">
        <v>103</v>
      </c>
      <c r="B2049" s="752"/>
      <c r="C2049" s="752"/>
      <c r="D2049" s="752"/>
      <c r="E2049" s="752"/>
      <c r="F2049" s="752"/>
      <c r="G2049" s="752"/>
      <c r="H2049" s="461"/>
      <c r="I2049" s="461"/>
      <c r="J2049" s="461"/>
      <c r="K2049" s="461"/>
      <c r="L2049" s="461"/>
      <c r="M2049" s="461"/>
      <c r="N2049" s="461"/>
    </row>
    <row r="2050" spans="1:14" ht="24.95" customHeight="1" x14ac:dyDescent="0.2">
      <c r="A2050" s="616" t="s">
        <v>19</v>
      </c>
      <c r="B2050" s="617"/>
      <c r="C2050" s="617" t="s">
        <v>554</v>
      </c>
      <c r="D2050" s="617"/>
      <c r="E2050" s="617" t="s">
        <v>611</v>
      </c>
      <c r="F2050" s="617"/>
      <c r="G2050" s="617" t="s">
        <v>32</v>
      </c>
      <c r="H2050" s="386"/>
      <c r="N2050" s="473"/>
    </row>
    <row r="2051" spans="1:14" ht="24.95" customHeight="1" x14ac:dyDescent="0.25">
      <c r="A2051" s="618" t="s">
        <v>104</v>
      </c>
      <c r="B2051" s="619"/>
      <c r="C2051" s="619">
        <f>'EV. ESTABL. Y PZAS. X T.A.'!B57</f>
        <v>16</v>
      </c>
      <c r="D2051" s="621"/>
      <c r="E2051" s="619">
        <f>'EV. ESTABL. Y PZAS. X T.A.'!C57</f>
        <v>15</v>
      </c>
      <c r="F2051" s="619"/>
      <c r="G2051" s="620">
        <f t="shared" ref="G2051:G2060" si="91">(E2051-C2051)/C2051</f>
        <v>-6.25E-2</v>
      </c>
      <c r="H2051" s="474"/>
      <c r="I2051" s="798"/>
      <c r="J2051" s="798"/>
      <c r="K2051" s="475"/>
      <c r="L2051" s="806"/>
      <c r="M2051" s="806"/>
      <c r="N2051" s="381"/>
    </row>
    <row r="2052" spans="1:14" ht="24.95" customHeight="1" x14ac:dyDescent="0.2">
      <c r="A2052" s="618" t="s">
        <v>105</v>
      </c>
      <c r="B2052" s="619"/>
      <c r="C2052" s="619">
        <f>'EV. ESTABL. Y PZAS. X T.A.'!B58</f>
        <v>151</v>
      </c>
      <c r="D2052" s="621"/>
      <c r="E2052" s="619">
        <f>'EV. ESTABL. Y PZAS. X T.A.'!C58</f>
        <v>152</v>
      </c>
      <c r="F2052" s="619"/>
      <c r="G2052" s="620">
        <f t="shared" si="91"/>
        <v>6.6225165562913907E-3</v>
      </c>
      <c r="H2052" s="461"/>
      <c r="I2052" s="461"/>
      <c r="J2052" s="461"/>
    </row>
    <row r="2053" spans="1:14" ht="24.95" customHeight="1" x14ac:dyDescent="0.2">
      <c r="A2053" s="618" t="s">
        <v>106</v>
      </c>
      <c r="B2053" s="619"/>
      <c r="C2053" s="619">
        <f>'EV. ESTABL. Y PZAS. X T.A.'!B59</f>
        <v>225</v>
      </c>
      <c r="D2053" s="621"/>
      <c r="E2053" s="619">
        <f>'EV. ESTABL. Y PZAS. X T.A.'!C59</f>
        <v>225</v>
      </c>
      <c r="F2053" s="619"/>
      <c r="G2053" s="620">
        <f t="shared" si="91"/>
        <v>0</v>
      </c>
      <c r="H2053" s="461"/>
      <c r="I2053" s="461"/>
      <c r="J2053" s="461"/>
    </row>
    <row r="2054" spans="1:14" ht="24.95" customHeight="1" x14ac:dyDescent="0.2">
      <c r="A2054" s="618" t="s">
        <v>107</v>
      </c>
      <c r="B2054" s="619"/>
      <c r="C2054" s="619">
        <f>'EV. ESTABL. Y PZAS. X T.A.'!B60</f>
        <v>202</v>
      </c>
      <c r="D2054" s="621"/>
      <c r="E2054" s="619">
        <f>'EV. ESTABL. Y PZAS. X T.A.'!C60</f>
        <v>198</v>
      </c>
      <c r="F2054" s="619"/>
      <c r="G2054" s="620">
        <f t="shared" si="91"/>
        <v>-1.9801980198019802E-2</v>
      </c>
      <c r="H2054" s="461"/>
      <c r="I2054" s="461"/>
      <c r="J2054" s="461"/>
    </row>
    <row r="2055" spans="1:14" ht="24.95" customHeight="1" x14ac:dyDescent="0.2">
      <c r="A2055" s="618" t="s">
        <v>108</v>
      </c>
      <c r="B2055" s="619"/>
      <c r="C2055" s="619">
        <f>'EV. ESTABL. Y PZAS. X T.A.'!B61</f>
        <v>59</v>
      </c>
      <c r="D2055" s="621"/>
      <c r="E2055" s="619">
        <f>'EV. ESTABL. Y PZAS. X T.A.'!C61</f>
        <v>59</v>
      </c>
      <c r="F2055" s="619"/>
      <c r="G2055" s="620">
        <f t="shared" si="91"/>
        <v>0</v>
      </c>
      <c r="H2055" s="461"/>
      <c r="I2055" s="461"/>
      <c r="J2055" s="461"/>
    </row>
    <row r="2056" spans="1:14" ht="24.95" customHeight="1" x14ac:dyDescent="0.2">
      <c r="A2056" s="553" t="s">
        <v>109</v>
      </c>
      <c r="B2056" s="624"/>
      <c r="C2056" s="625">
        <f>SUM(C2051:C2055)</f>
        <v>653</v>
      </c>
      <c r="D2056" s="626"/>
      <c r="E2056" s="625">
        <f>SUM(E2051:E2055)</f>
        <v>649</v>
      </c>
      <c r="F2056" s="624"/>
      <c r="G2056" s="615">
        <f t="shared" si="91"/>
        <v>-6.1255742725880554E-3</v>
      </c>
      <c r="H2056" s="461"/>
      <c r="I2056" s="461"/>
      <c r="J2056" s="461"/>
    </row>
    <row r="2057" spans="1:14" ht="24.95" customHeight="1" x14ac:dyDescent="0.2">
      <c r="A2057" s="618" t="s">
        <v>110</v>
      </c>
      <c r="B2057" s="619"/>
      <c r="C2057" s="619">
        <f>'EV. ESTABL. Y PZAS. X T.A.'!B63</f>
        <v>424</v>
      </c>
      <c r="D2057" s="621"/>
      <c r="E2057" s="619">
        <f>'EV. ESTABL. Y PZAS. X T.A.'!C63</f>
        <v>418</v>
      </c>
      <c r="F2057" s="619"/>
      <c r="G2057" s="620">
        <f t="shared" si="91"/>
        <v>-1.4150943396226415E-2</v>
      </c>
      <c r="H2057" s="461"/>
      <c r="I2057" s="461"/>
      <c r="J2057" s="461"/>
    </row>
    <row r="2058" spans="1:14" ht="24.95" customHeight="1" x14ac:dyDescent="0.2">
      <c r="A2058" s="618" t="s">
        <v>111</v>
      </c>
      <c r="B2058" s="619"/>
      <c r="C2058" s="619">
        <f>'EV. ESTABL. Y PZAS. X T.A.'!B64</f>
        <v>432</v>
      </c>
      <c r="D2058" s="621"/>
      <c r="E2058" s="619">
        <f>'EV. ESTABL. Y PZAS. X T.A.'!C64</f>
        <v>424</v>
      </c>
      <c r="F2058" s="619"/>
      <c r="G2058" s="620">
        <f t="shared" si="91"/>
        <v>-1.8518518518518517E-2</v>
      </c>
      <c r="H2058" s="461"/>
      <c r="I2058" s="461"/>
      <c r="J2058" s="461"/>
    </row>
    <row r="2059" spans="1:14" ht="24.95" customHeight="1" x14ac:dyDescent="0.2">
      <c r="A2059" s="553" t="s">
        <v>112</v>
      </c>
      <c r="B2059" s="632"/>
      <c r="C2059" s="625">
        <f>SUM(C2057:C2058)</f>
        <v>856</v>
      </c>
      <c r="D2059" s="626"/>
      <c r="E2059" s="625">
        <f>SUM(E2057:E2058)</f>
        <v>842</v>
      </c>
      <c r="F2059" s="632"/>
      <c r="G2059" s="627">
        <f t="shared" si="91"/>
        <v>-1.6355140186915886E-2</v>
      </c>
      <c r="H2059" s="461"/>
      <c r="I2059" s="461"/>
      <c r="J2059" s="461"/>
    </row>
    <row r="2060" spans="1:14" ht="24.95" customHeight="1" x14ac:dyDescent="0.2">
      <c r="A2060" s="553" t="s">
        <v>113</v>
      </c>
      <c r="B2060" s="614"/>
      <c r="C2060" s="625">
        <f>'EV. ESTABL. Y PZAS. X T.A.'!B66</f>
        <v>398</v>
      </c>
      <c r="D2060" s="626"/>
      <c r="E2060" s="625">
        <f>'EV. ESTABL. Y PZAS. X T.A.'!C66</f>
        <v>389</v>
      </c>
      <c r="F2060" s="625"/>
      <c r="G2060" s="615">
        <f t="shared" si="91"/>
        <v>-2.2613065326633167E-2</v>
      </c>
      <c r="H2060" s="461"/>
      <c r="I2060" s="461"/>
      <c r="J2060" s="461"/>
    </row>
    <row r="2061" spans="1:14" ht="24.95" customHeight="1" x14ac:dyDescent="0.2"/>
    <row r="2062" spans="1:14" ht="24.95" customHeight="1" x14ac:dyDescent="0.2"/>
    <row r="2063" spans="1:14" ht="24.95" customHeight="1" x14ac:dyDescent="0.2"/>
    <row r="2064" spans="1:14" ht="24.95" customHeight="1" x14ac:dyDescent="0.2">
      <c r="A2064" s="752" t="s">
        <v>114</v>
      </c>
      <c r="B2064" s="752"/>
      <c r="C2064" s="752"/>
      <c r="D2064" s="752"/>
      <c r="E2064" s="752"/>
      <c r="F2064" s="752"/>
      <c r="G2064" s="752"/>
      <c r="H2064" s="461"/>
      <c r="I2064" s="461"/>
      <c r="J2064" s="461"/>
      <c r="K2064" s="461"/>
      <c r="L2064" s="461"/>
      <c r="M2064" s="461"/>
      <c r="N2064" s="461"/>
    </row>
    <row r="2065" spans="1:14" ht="24.95" customHeight="1" x14ac:dyDescent="0.2">
      <c r="A2065" s="616" t="s">
        <v>19</v>
      </c>
      <c r="B2065" s="617"/>
      <c r="C2065" s="617" t="s">
        <v>554</v>
      </c>
      <c r="D2065" s="617"/>
      <c r="E2065" s="617" t="s">
        <v>611</v>
      </c>
      <c r="F2065" s="617"/>
      <c r="G2065" s="617" t="s">
        <v>32</v>
      </c>
      <c r="H2065" s="386"/>
    </row>
    <row r="2066" spans="1:14" ht="24.95" customHeight="1" x14ac:dyDescent="0.25">
      <c r="A2066" s="618" t="s">
        <v>104</v>
      </c>
      <c r="B2066" s="619"/>
      <c r="C2066" s="619">
        <f>'EV. ESTABL. Y PZAS. X T.A.'!B79</f>
        <v>1841</v>
      </c>
      <c r="D2066" s="621"/>
      <c r="E2066" s="619">
        <f>'EV. ESTABL. Y PZAS. X T.A.'!C79</f>
        <v>1419</v>
      </c>
      <c r="F2066" s="619"/>
      <c r="G2066" s="620">
        <f t="shared" ref="G2066:G2075" si="92">(E2066-C2066)/C2066</f>
        <v>-0.22922324823465509</v>
      </c>
      <c r="H2066" s="474"/>
      <c r="I2066" s="798"/>
      <c r="J2066" s="798"/>
      <c r="K2066" s="476"/>
      <c r="L2066" s="806"/>
      <c r="M2066" s="814"/>
      <c r="N2066" s="381"/>
    </row>
    <row r="2067" spans="1:14" ht="24.95" customHeight="1" x14ac:dyDescent="0.2">
      <c r="A2067" s="618" t="s">
        <v>105</v>
      </c>
      <c r="B2067" s="619"/>
      <c r="C2067" s="619">
        <f>'EV. ESTABL. Y PZAS. X T.A.'!B80</f>
        <v>19156</v>
      </c>
      <c r="D2067" s="621"/>
      <c r="E2067" s="619">
        <f>'EV. ESTABL. Y PZAS. X T.A.'!C80</f>
        <v>19413</v>
      </c>
      <c r="F2067" s="619"/>
      <c r="G2067" s="620">
        <f t="shared" si="92"/>
        <v>1.3416162038003759E-2</v>
      </c>
      <c r="H2067" s="461"/>
      <c r="I2067" s="461"/>
      <c r="J2067" s="461"/>
    </row>
    <row r="2068" spans="1:14" ht="24.95" customHeight="1" x14ac:dyDescent="0.2">
      <c r="A2068" s="618" t="s">
        <v>106</v>
      </c>
      <c r="B2068" s="619"/>
      <c r="C2068" s="619">
        <f>'EV. ESTABL. Y PZAS. X T.A.'!B81</f>
        <v>15286</v>
      </c>
      <c r="D2068" s="621"/>
      <c r="E2068" s="619">
        <f>'EV. ESTABL. Y PZAS. X T.A.'!C81</f>
        <v>15149</v>
      </c>
      <c r="F2068" s="619"/>
      <c r="G2068" s="620">
        <f t="shared" si="92"/>
        <v>-8.9624493000130846E-3</v>
      </c>
      <c r="H2068" s="461"/>
      <c r="I2068" s="461"/>
      <c r="J2068" s="461"/>
    </row>
    <row r="2069" spans="1:14" ht="24.95" customHeight="1" x14ac:dyDescent="0.2">
      <c r="A2069" s="618" t="s">
        <v>107</v>
      </c>
      <c r="B2069" s="619"/>
      <c r="C2069" s="619">
        <f>'EV. ESTABL. Y PZAS. X T.A.'!B82</f>
        <v>8233</v>
      </c>
      <c r="D2069" s="621"/>
      <c r="E2069" s="619">
        <f>'EV. ESTABL. Y PZAS. X T.A.'!C82</f>
        <v>8033</v>
      </c>
      <c r="F2069" s="619"/>
      <c r="G2069" s="620">
        <f t="shared" si="92"/>
        <v>-2.4292481476982875E-2</v>
      </c>
      <c r="H2069" s="461"/>
      <c r="I2069" s="461"/>
      <c r="J2069" s="461"/>
    </row>
    <row r="2070" spans="1:14" ht="24.95" customHeight="1" x14ac:dyDescent="0.2">
      <c r="A2070" s="618" t="s">
        <v>108</v>
      </c>
      <c r="B2070" s="619"/>
      <c r="C2070" s="619">
        <f>'EV. ESTABL. Y PZAS. X T.A.'!B83</f>
        <v>2165</v>
      </c>
      <c r="D2070" s="621"/>
      <c r="E2070" s="619">
        <f>'EV. ESTABL. Y PZAS. X T.A.'!C83</f>
        <v>2147</v>
      </c>
      <c r="F2070" s="619"/>
      <c r="G2070" s="620">
        <f t="shared" si="92"/>
        <v>-8.3140877598152432E-3</v>
      </c>
      <c r="H2070" s="461"/>
      <c r="I2070" s="461"/>
      <c r="J2070" s="461"/>
    </row>
    <row r="2071" spans="1:14" ht="24.95" customHeight="1" x14ac:dyDescent="0.2">
      <c r="A2071" s="553" t="s">
        <v>109</v>
      </c>
      <c r="B2071" s="624"/>
      <c r="C2071" s="625">
        <f>SUM(C2066:C2070)</f>
        <v>46681</v>
      </c>
      <c r="D2071" s="626"/>
      <c r="E2071" s="625">
        <f>SUM(E2066:E2070)</f>
        <v>46161</v>
      </c>
      <c r="F2071" s="624"/>
      <c r="G2071" s="615">
        <f t="shared" si="92"/>
        <v>-1.1139435744735545E-2</v>
      </c>
      <c r="H2071" s="461"/>
      <c r="I2071" s="461"/>
      <c r="J2071" s="461"/>
    </row>
    <row r="2072" spans="1:14" ht="24.95" customHeight="1" x14ac:dyDescent="0.2">
      <c r="A2072" s="618" t="s">
        <v>110</v>
      </c>
      <c r="B2072" s="619"/>
      <c r="C2072" s="619">
        <f>'EV. ESTABL. Y PZAS. X T.A.'!B85</f>
        <v>11546</v>
      </c>
      <c r="D2072" s="621"/>
      <c r="E2072" s="619">
        <f>'EV. ESTABL. Y PZAS. X T.A.'!C85</f>
        <v>11344</v>
      </c>
      <c r="F2072" s="619"/>
      <c r="G2072" s="620">
        <f t="shared" si="92"/>
        <v>-1.7495236445522259E-2</v>
      </c>
      <c r="H2072" s="461"/>
      <c r="I2072" s="461"/>
      <c r="J2072" s="461"/>
    </row>
    <row r="2073" spans="1:14" ht="24.95" customHeight="1" x14ac:dyDescent="0.2">
      <c r="A2073" s="618" t="s">
        <v>111</v>
      </c>
      <c r="B2073" s="619"/>
      <c r="C2073" s="619">
        <f>'EV. ESTABL. Y PZAS. X T.A.'!B86</f>
        <v>8571</v>
      </c>
      <c r="D2073" s="621"/>
      <c r="E2073" s="619">
        <f>'EV. ESTABL. Y PZAS. X T.A.'!C86</f>
        <v>8613</v>
      </c>
      <c r="F2073" s="619"/>
      <c r="G2073" s="620">
        <f t="shared" si="92"/>
        <v>4.9002450122506121E-3</v>
      </c>
      <c r="H2073" s="461"/>
      <c r="I2073" s="461"/>
      <c r="J2073" s="461"/>
    </row>
    <row r="2074" spans="1:14" ht="24.95" customHeight="1" x14ac:dyDescent="0.2">
      <c r="A2074" s="553" t="s">
        <v>112</v>
      </c>
      <c r="B2074" s="614"/>
      <c r="C2074" s="625">
        <f>SUM(C2072:C2073)</f>
        <v>20117</v>
      </c>
      <c r="D2074" s="626"/>
      <c r="E2074" s="625">
        <f>SUM(E2072:E2073)</f>
        <v>19957</v>
      </c>
      <c r="F2074" s="625"/>
      <c r="G2074" s="615">
        <f t="shared" si="92"/>
        <v>-7.9534721877019439E-3</v>
      </c>
      <c r="H2074" s="461"/>
      <c r="I2074" s="461"/>
      <c r="J2074" s="461"/>
    </row>
    <row r="2075" spans="1:14" ht="24.95" customHeight="1" x14ac:dyDescent="0.2">
      <c r="A2075" s="553" t="s">
        <v>113</v>
      </c>
      <c r="B2075" s="614"/>
      <c r="C2075" s="625">
        <f>'EV. ESTABL. Y PZAS. X T.A.'!B88</f>
        <v>4922</v>
      </c>
      <c r="D2075" s="626"/>
      <c r="E2075" s="625">
        <f>'EV. ESTABL. Y PZAS. X T.A.'!C88</f>
        <v>4856</v>
      </c>
      <c r="F2075" s="625"/>
      <c r="G2075" s="615">
        <f t="shared" si="92"/>
        <v>-1.3409183258837871E-2</v>
      </c>
      <c r="H2075" s="461"/>
      <c r="I2075" s="461"/>
      <c r="J2075" s="461"/>
    </row>
    <row r="2076" spans="1:14" ht="24.95" customHeight="1" x14ac:dyDescent="0.25">
      <c r="A2076" s="477"/>
      <c r="B2076" s="478"/>
      <c r="C2076" s="478"/>
      <c r="D2076" s="478"/>
      <c r="E2076" s="478"/>
      <c r="F2076" s="479"/>
      <c r="G2076" s="479"/>
      <c r="H2076" s="480"/>
      <c r="I2076" s="461"/>
      <c r="J2076" s="461"/>
    </row>
    <row r="2077" spans="1:14" ht="24.95" customHeight="1" x14ac:dyDescent="0.25">
      <c r="A2077" s="477"/>
      <c r="B2077" s="478"/>
      <c r="C2077" s="478"/>
      <c r="D2077" s="478"/>
      <c r="E2077" s="478"/>
      <c r="F2077" s="479"/>
      <c r="G2077" s="479"/>
      <c r="H2077" s="480"/>
      <c r="I2077" s="461"/>
      <c r="J2077" s="461"/>
    </row>
    <row r="2078" spans="1:14" ht="24.95" customHeight="1" x14ac:dyDescent="0.25">
      <c r="A2078" s="477"/>
      <c r="B2078" s="478"/>
      <c r="C2078" s="478"/>
      <c r="D2078" s="478"/>
      <c r="E2078" s="478"/>
      <c r="F2078" s="479"/>
      <c r="G2078" s="479"/>
      <c r="H2078" s="480"/>
      <c r="I2078" s="461"/>
      <c r="J2078" s="461"/>
    </row>
    <row r="2079" spans="1:14" ht="24.95" customHeight="1" x14ac:dyDescent="0.25">
      <c r="A2079" s="477"/>
      <c r="B2079" s="478"/>
      <c r="C2079" s="478"/>
      <c r="D2079" s="478"/>
      <c r="E2079" s="478"/>
      <c r="F2079" s="479"/>
      <c r="G2079" s="479"/>
      <c r="H2079" s="480"/>
      <c r="I2079" s="461"/>
      <c r="J2079" s="461"/>
    </row>
    <row r="2080" spans="1:14" ht="24.95" customHeight="1" x14ac:dyDescent="0.25">
      <c r="A2080" s="477"/>
      <c r="B2080" s="478"/>
      <c r="C2080" s="478"/>
      <c r="D2080" s="478"/>
      <c r="E2080" s="478"/>
      <c r="F2080" s="479"/>
      <c r="G2080" s="479"/>
      <c r="H2080" s="480"/>
      <c r="I2080" s="461"/>
      <c r="J2080" s="461"/>
    </row>
    <row r="2081" spans="1:14" ht="24.95" customHeight="1" x14ac:dyDescent="0.25">
      <c r="A2081" s="477"/>
      <c r="B2081" s="478"/>
      <c r="C2081" s="478"/>
      <c r="D2081" s="478"/>
      <c r="E2081" s="478"/>
      <c r="F2081" s="479"/>
      <c r="G2081" s="479"/>
      <c r="H2081" s="480"/>
      <c r="I2081" s="461"/>
      <c r="J2081" s="461"/>
    </row>
    <row r="2082" spans="1:14" ht="24.95" customHeight="1" x14ac:dyDescent="0.25">
      <c r="A2082" s="477"/>
      <c r="B2082" s="478"/>
      <c r="C2082" s="478"/>
      <c r="D2082" s="478"/>
      <c r="E2082" s="478"/>
      <c r="F2082" s="479"/>
      <c r="G2082" s="479"/>
      <c r="H2082" s="480"/>
      <c r="I2082" s="461"/>
      <c r="J2082" s="461"/>
    </row>
    <row r="2083" spans="1:14" ht="24.95" customHeight="1" x14ac:dyDescent="0.25">
      <c r="A2083" s="477"/>
      <c r="B2083" s="478"/>
      <c r="C2083" s="478"/>
      <c r="D2083" s="478"/>
      <c r="E2083" s="478"/>
      <c r="F2083" s="479"/>
      <c r="G2083" s="479"/>
      <c r="H2083" s="480"/>
      <c r="I2083" s="461"/>
      <c r="J2083" s="461"/>
      <c r="N2083" s="9"/>
    </row>
    <row r="2084" spans="1:14" ht="24.95" customHeight="1" x14ac:dyDescent="0.2">
      <c r="N2084" s="4">
        <v>24</v>
      </c>
    </row>
    <row r="2085" spans="1:14" ht="39.950000000000003" customHeight="1" x14ac:dyDescent="0.2">
      <c r="A2085" s="756" t="s">
        <v>515</v>
      </c>
      <c r="B2085" s="756"/>
      <c r="C2085" s="756"/>
      <c r="D2085" s="756"/>
      <c r="E2085" s="756"/>
      <c r="F2085" s="756"/>
      <c r="G2085" s="756"/>
      <c r="H2085" s="756"/>
      <c r="I2085" s="756"/>
      <c r="J2085" s="756"/>
      <c r="K2085" s="756"/>
      <c r="L2085" s="756"/>
      <c r="M2085" s="756"/>
      <c r="N2085" s="756"/>
    </row>
    <row r="2086" spans="1:14" ht="24.95" customHeight="1" x14ac:dyDescent="0.2">
      <c r="A2086" s="481"/>
      <c r="B2086" s="481"/>
      <c r="C2086" s="481"/>
      <c r="D2086" s="481"/>
      <c r="E2086" s="481"/>
      <c r="F2086" s="481"/>
      <c r="G2086" s="481"/>
      <c r="H2086" s="481"/>
      <c r="I2086" s="481"/>
      <c r="J2086" s="481"/>
      <c r="K2086" s="481"/>
      <c r="L2086" s="481"/>
      <c r="M2086" s="481"/>
      <c r="N2086" s="481"/>
    </row>
    <row r="2087" spans="1:14" ht="24.95" customHeight="1" x14ac:dyDescent="0.2">
      <c r="A2087" s="752" t="s">
        <v>100</v>
      </c>
      <c r="B2087" s="752"/>
      <c r="C2087" s="752"/>
      <c r="D2087" s="752"/>
      <c r="E2087" s="752"/>
      <c r="F2087" s="752"/>
      <c r="G2087" s="752"/>
      <c r="H2087" s="461"/>
      <c r="I2087" s="461"/>
      <c r="J2087" s="461"/>
      <c r="K2087" s="461"/>
      <c r="L2087" s="461"/>
      <c r="M2087" s="461"/>
      <c r="N2087" s="461"/>
    </row>
    <row r="2088" spans="1:14" ht="24.95" customHeight="1" x14ac:dyDescent="0.2">
      <c r="A2088" s="616" t="s">
        <v>101</v>
      </c>
      <c r="B2088" s="617"/>
      <c r="C2088" s="617" t="s">
        <v>554</v>
      </c>
      <c r="D2088" s="617"/>
      <c r="E2088" s="617" t="s">
        <v>611</v>
      </c>
      <c r="F2088" s="617"/>
      <c r="G2088" s="617" t="s">
        <v>32</v>
      </c>
      <c r="H2088" s="482"/>
      <c r="I2088" s="482"/>
      <c r="J2088" s="482"/>
      <c r="K2088" s="482"/>
      <c r="L2088" s="482"/>
      <c r="M2088" s="482"/>
      <c r="N2088" s="482"/>
    </row>
    <row r="2089" spans="1:14" ht="24.95" customHeight="1" x14ac:dyDescent="0.2">
      <c r="A2089" s="618" t="s">
        <v>5</v>
      </c>
      <c r="B2089" s="619"/>
      <c r="C2089" s="619">
        <f>'EV. ESTABL. Y PZAS. X T.A.'!B104</f>
        <v>15</v>
      </c>
      <c r="D2089" s="621"/>
      <c r="E2089" s="619">
        <f>'EV. ESTABL. Y PZAS. X T.A.'!C104</f>
        <v>16</v>
      </c>
      <c r="F2089" s="619"/>
      <c r="G2089" s="620">
        <f t="shared" ref="G2089:G2098" si="93">(E2089-C2089)/C2089</f>
        <v>6.6666666666666666E-2</v>
      </c>
      <c r="H2089" s="482"/>
      <c r="I2089" s="482"/>
      <c r="J2089" s="482"/>
      <c r="K2089" s="482"/>
      <c r="L2089" s="482"/>
      <c r="M2089" s="482"/>
      <c r="N2089" s="482"/>
    </row>
    <row r="2090" spans="1:14" ht="24.95" customHeight="1" x14ac:dyDescent="0.2">
      <c r="A2090" s="618" t="s">
        <v>6</v>
      </c>
      <c r="B2090" s="619"/>
      <c r="C2090" s="619">
        <f>'EV. ESTABL. Y PZAS. X T.A.'!B105</f>
        <v>18</v>
      </c>
      <c r="D2090" s="621"/>
      <c r="E2090" s="619">
        <f>'EV. ESTABL. Y PZAS. X T.A.'!C105</f>
        <v>18</v>
      </c>
      <c r="F2090" s="619"/>
      <c r="G2090" s="620">
        <f t="shared" si="93"/>
        <v>0</v>
      </c>
      <c r="H2090" s="482"/>
      <c r="I2090" s="482"/>
      <c r="J2090" s="482"/>
      <c r="K2090" s="482"/>
      <c r="L2090" s="482"/>
      <c r="M2090" s="482"/>
      <c r="N2090" s="482"/>
    </row>
    <row r="2091" spans="1:14" ht="24.95" customHeight="1" x14ac:dyDescent="0.2">
      <c r="A2091" s="618" t="s">
        <v>18</v>
      </c>
      <c r="B2091" s="619"/>
      <c r="C2091" s="619">
        <f>'EV. ESTABL. Y PZAS. X T.A.'!B106</f>
        <v>36</v>
      </c>
      <c r="D2091" s="621"/>
      <c r="E2091" s="619">
        <f>'EV. ESTABL. Y PZAS. X T.A.'!C106</f>
        <v>37</v>
      </c>
      <c r="F2091" s="619"/>
      <c r="G2091" s="620">
        <f t="shared" si="93"/>
        <v>2.7777777777777776E-2</v>
      </c>
      <c r="H2091" s="482"/>
      <c r="I2091" s="482"/>
      <c r="J2091" s="482"/>
      <c r="K2091" s="482"/>
      <c r="L2091" s="482"/>
      <c r="M2091" s="482"/>
      <c r="N2091" s="482"/>
    </row>
    <row r="2092" spans="1:14" ht="24.95" customHeight="1" x14ac:dyDescent="0.2">
      <c r="A2092" s="618" t="s">
        <v>7</v>
      </c>
      <c r="B2092" s="619"/>
      <c r="C2092" s="619">
        <f>'EV. ESTABL. Y PZAS. X T.A.'!B107</f>
        <v>4</v>
      </c>
      <c r="D2092" s="621"/>
      <c r="E2092" s="619">
        <f>'EV. ESTABL. Y PZAS. X T.A.'!C107</f>
        <v>4</v>
      </c>
      <c r="F2092" s="619"/>
      <c r="G2092" s="620">
        <f t="shared" si="93"/>
        <v>0</v>
      </c>
      <c r="H2092" s="482"/>
      <c r="I2092" s="482"/>
      <c r="J2092" s="482"/>
      <c r="K2092" s="482"/>
      <c r="L2092" s="482"/>
      <c r="M2092" s="482"/>
      <c r="N2092" s="482"/>
    </row>
    <row r="2093" spans="1:14" ht="24.95" customHeight="1" x14ac:dyDescent="0.2">
      <c r="A2093" s="618" t="s">
        <v>8</v>
      </c>
      <c r="B2093" s="619"/>
      <c r="C2093" s="619">
        <f>'EV. ESTABL. Y PZAS. X T.A.'!B108</f>
        <v>20</v>
      </c>
      <c r="D2093" s="621"/>
      <c r="E2093" s="619">
        <f>'EV. ESTABL. Y PZAS. X T.A.'!C108</f>
        <v>20</v>
      </c>
      <c r="F2093" s="619"/>
      <c r="G2093" s="620">
        <f t="shared" si="93"/>
        <v>0</v>
      </c>
      <c r="H2093" s="482"/>
      <c r="I2093" s="482"/>
      <c r="J2093" s="482"/>
      <c r="K2093" s="482"/>
      <c r="L2093" s="482"/>
      <c r="M2093" s="482"/>
      <c r="N2093" s="482"/>
    </row>
    <row r="2094" spans="1:14" ht="24.95" customHeight="1" x14ac:dyDescent="0.2">
      <c r="A2094" s="618" t="s">
        <v>9</v>
      </c>
      <c r="B2094" s="619"/>
      <c r="C2094" s="619">
        <f>'EV. ESTABL. Y PZAS. X T.A.'!B109</f>
        <v>6</v>
      </c>
      <c r="D2094" s="621"/>
      <c r="E2094" s="619">
        <f>'EV. ESTABL. Y PZAS. X T.A.'!C109</f>
        <v>6</v>
      </c>
      <c r="F2094" s="619"/>
      <c r="G2094" s="620">
        <f t="shared" si="93"/>
        <v>0</v>
      </c>
      <c r="H2094" s="482"/>
      <c r="I2094" s="482"/>
      <c r="J2094" s="482"/>
      <c r="K2094" s="482"/>
      <c r="L2094" s="482"/>
      <c r="M2094" s="482"/>
      <c r="N2094" s="482"/>
    </row>
    <row r="2095" spans="1:14" ht="24.95" customHeight="1" x14ac:dyDescent="0.2">
      <c r="A2095" s="618" t="s">
        <v>10</v>
      </c>
      <c r="B2095" s="619"/>
      <c r="C2095" s="619">
        <f>'EV. ESTABL. Y PZAS. X T.A.'!B110</f>
        <v>7</v>
      </c>
      <c r="D2095" s="621"/>
      <c r="E2095" s="619">
        <f>'EV. ESTABL. Y PZAS. X T.A.'!C110</f>
        <v>8</v>
      </c>
      <c r="F2095" s="619"/>
      <c r="G2095" s="620">
        <f t="shared" si="93"/>
        <v>0.14285714285714285</v>
      </c>
      <c r="H2095" s="482"/>
      <c r="I2095" s="482"/>
      <c r="J2095" s="482"/>
      <c r="K2095" s="482"/>
      <c r="L2095" s="482"/>
      <c r="M2095" s="482"/>
      <c r="N2095" s="482"/>
    </row>
    <row r="2096" spans="1:14" ht="24.95" customHeight="1" x14ac:dyDescent="0.2">
      <c r="A2096" s="618" t="s">
        <v>11</v>
      </c>
      <c r="B2096" s="619"/>
      <c r="C2096" s="619">
        <f>'EV. ESTABL. Y PZAS. X T.A.'!B111</f>
        <v>4</v>
      </c>
      <c r="D2096" s="621"/>
      <c r="E2096" s="619">
        <f>'EV. ESTABL. Y PZAS. X T.A.'!C111</f>
        <v>4</v>
      </c>
      <c r="F2096" s="619"/>
      <c r="G2096" s="620">
        <f t="shared" si="93"/>
        <v>0</v>
      </c>
      <c r="H2096" s="482"/>
      <c r="I2096" s="482"/>
      <c r="J2096" s="482"/>
      <c r="K2096" s="482"/>
      <c r="L2096" s="482"/>
      <c r="M2096" s="482"/>
      <c r="N2096" s="482"/>
    </row>
    <row r="2097" spans="1:14" ht="24.95" customHeight="1" x14ac:dyDescent="0.2">
      <c r="A2097" s="618" t="s">
        <v>12</v>
      </c>
      <c r="B2097" s="619"/>
      <c r="C2097" s="619">
        <f>'EV. ESTABL. Y PZAS. X T.A.'!B112</f>
        <v>7</v>
      </c>
      <c r="D2097" s="621"/>
      <c r="E2097" s="619">
        <f>'EV. ESTABL. Y PZAS. X T.A.'!C112</f>
        <v>7</v>
      </c>
      <c r="F2097" s="619"/>
      <c r="G2097" s="620">
        <f t="shared" si="93"/>
        <v>0</v>
      </c>
      <c r="H2097" s="482"/>
      <c r="I2097" s="482"/>
      <c r="J2097" s="482"/>
      <c r="K2097" s="482"/>
      <c r="L2097" s="482"/>
      <c r="M2097" s="482"/>
      <c r="N2097" s="482"/>
    </row>
    <row r="2098" spans="1:14" ht="24.95" customHeight="1" x14ac:dyDescent="0.2">
      <c r="A2098" s="553" t="s">
        <v>13</v>
      </c>
      <c r="B2098" s="625"/>
      <c r="C2098" s="625">
        <f>SUM(C2089:C2097)</f>
        <v>117</v>
      </c>
      <c r="D2098" s="626"/>
      <c r="E2098" s="625">
        <f>SUM(E2089:E2097)</f>
        <v>120</v>
      </c>
      <c r="F2098" s="625"/>
      <c r="G2098" s="615">
        <f t="shared" si="93"/>
        <v>2.564102564102564E-2</v>
      </c>
      <c r="H2098" s="482"/>
      <c r="I2098" s="482"/>
      <c r="J2098" s="482"/>
      <c r="K2098" s="482"/>
      <c r="L2098" s="482"/>
      <c r="M2098" s="482"/>
      <c r="N2098" s="482"/>
    </row>
    <row r="2099" spans="1:14" ht="24.95" customHeight="1" x14ac:dyDescent="0.2">
      <c r="A2099" s="482"/>
      <c r="B2099" s="482"/>
      <c r="C2099" s="482"/>
      <c r="D2099" s="482"/>
      <c r="E2099" s="482"/>
      <c r="F2099" s="482"/>
      <c r="G2099" s="482"/>
      <c r="H2099" s="482"/>
      <c r="I2099" s="482"/>
      <c r="J2099" s="482"/>
      <c r="K2099" s="482"/>
      <c r="L2099" s="482"/>
      <c r="M2099" s="482"/>
      <c r="N2099" s="482"/>
    </row>
    <row r="2100" spans="1:14" ht="24.95" customHeight="1" x14ac:dyDescent="0.2">
      <c r="A2100" s="482"/>
      <c r="B2100" s="482"/>
      <c r="C2100" s="482"/>
      <c r="D2100" s="482"/>
      <c r="E2100" s="482"/>
      <c r="F2100" s="482"/>
      <c r="G2100" s="482"/>
      <c r="H2100" s="482"/>
      <c r="I2100" s="482"/>
      <c r="J2100" s="482"/>
      <c r="K2100" s="482"/>
      <c r="L2100" s="482"/>
      <c r="M2100" s="482"/>
      <c r="N2100" s="482"/>
    </row>
    <row r="2101" spans="1:14" ht="24.95" customHeight="1" x14ac:dyDescent="0.2">
      <c r="A2101" s="482"/>
      <c r="B2101" s="482"/>
      <c r="C2101" s="482"/>
      <c r="D2101" s="482"/>
      <c r="E2101" s="482"/>
      <c r="F2101" s="482"/>
      <c r="G2101" s="482"/>
      <c r="H2101" s="482"/>
      <c r="I2101" s="482"/>
      <c r="J2101" s="482"/>
      <c r="K2101" s="482"/>
      <c r="L2101" s="482"/>
      <c r="M2101" s="482"/>
      <c r="N2101" s="482"/>
    </row>
    <row r="2102" spans="1:14" ht="24.95" customHeight="1" x14ac:dyDescent="0.2">
      <c r="A2102" s="752" t="s">
        <v>102</v>
      </c>
      <c r="B2102" s="752"/>
      <c r="C2102" s="752"/>
      <c r="D2102" s="752"/>
      <c r="E2102" s="752"/>
      <c r="F2102" s="752"/>
      <c r="G2102" s="752"/>
      <c r="H2102" s="461"/>
      <c r="I2102" s="461"/>
      <c r="J2102" s="461"/>
      <c r="K2102" s="461"/>
      <c r="L2102" s="461"/>
      <c r="M2102" s="461"/>
      <c r="N2102" s="461"/>
    </row>
    <row r="2103" spans="1:14" ht="24.95" customHeight="1" x14ac:dyDescent="0.2">
      <c r="A2103" s="616" t="s">
        <v>101</v>
      </c>
      <c r="B2103" s="617"/>
      <c r="C2103" s="617" t="s">
        <v>554</v>
      </c>
      <c r="D2103" s="617"/>
      <c r="E2103" s="617" t="s">
        <v>611</v>
      </c>
      <c r="F2103" s="617"/>
      <c r="G2103" s="617" t="s">
        <v>32</v>
      </c>
      <c r="H2103" s="482"/>
      <c r="I2103" s="482"/>
      <c r="J2103" s="482"/>
      <c r="K2103" s="482"/>
      <c r="L2103" s="482"/>
      <c r="M2103" s="482"/>
      <c r="N2103" s="482"/>
    </row>
    <row r="2104" spans="1:14" ht="24.95" customHeight="1" x14ac:dyDescent="0.2">
      <c r="A2104" s="618" t="s">
        <v>5</v>
      </c>
      <c r="B2104" s="619"/>
      <c r="C2104" s="619">
        <f>'EV. ESTABL. Y PZAS. X T.A.'!B126</f>
        <v>7214</v>
      </c>
      <c r="D2104" s="621"/>
      <c r="E2104" s="619">
        <f>'EV. ESTABL. Y PZAS. X T.A.'!C126</f>
        <v>7218</v>
      </c>
      <c r="F2104" s="619"/>
      <c r="G2104" s="620">
        <f t="shared" ref="G2104:G2113" si="94">(E2104-C2104)/C2104</f>
        <v>5.5447740504574439E-4</v>
      </c>
      <c r="H2104" s="482"/>
      <c r="I2104" s="482"/>
      <c r="J2104" s="482"/>
      <c r="K2104" s="482"/>
      <c r="L2104" s="482"/>
      <c r="M2104" s="482"/>
      <c r="N2104" s="482"/>
    </row>
    <row r="2105" spans="1:14" ht="24.95" customHeight="1" x14ac:dyDescent="0.2">
      <c r="A2105" s="618" t="s">
        <v>6</v>
      </c>
      <c r="B2105" s="619"/>
      <c r="C2105" s="619">
        <f>'EV. ESTABL. Y PZAS. X T.A.'!B127</f>
        <v>7379</v>
      </c>
      <c r="D2105" s="621"/>
      <c r="E2105" s="619">
        <f>'EV. ESTABL. Y PZAS. X T.A.'!C127</f>
        <v>7379</v>
      </c>
      <c r="F2105" s="619"/>
      <c r="G2105" s="620">
        <f t="shared" si="94"/>
        <v>0</v>
      </c>
      <c r="H2105" s="482"/>
      <c r="I2105" s="482"/>
      <c r="J2105" s="482"/>
      <c r="K2105" s="482"/>
      <c r="L2105" s="482"/>
      <c r="M2105" s="482"/>
      <c r="N2105" s="482"/>
    </row>
    <row r="2106" spans="1:14" ht="24.95" customHeight="1" x14ac:dyDescent="0.2">
      <c r="A2106" s="618" t="s">
        <v>18</v>
      </c>
      <c r="B2106" s="619"/>
      <c r="C2106" s="619">
        <f>'EV. ESTABL. Y PZAS. X T.A.'!B128</f>
        <v>9044</v>
      </c>
      <c r="D2106" s="621"/>
      <c r="E2106" s="619">
        <f>'EV. ESTABL. Y PZAS. X T.A.'!C128</f>
        <v>9060</v>
      </c>
      <c r="F2106" s="619"/>
      <c r="G2106" s="620">
        <f t="shared" si="94"/>
        <v>1.7691287041132243E-3</v>
      </c>
      <c r="H2106" s="482"/>
      <c r="I2106" s="482"/>
      <c r="J2106" s="482"/>
      <c r="K2106" s="482"/>
      <c r="L2106" s="482"/>
      <c r="M2106" s="482"/>
      <c r="N2106" s="482"/>
    </row>
    <row r="2107" spans="1:14" ht="24.95" customHeight="1" x14ac:dyDescent="0.2">
      <c r="A2107" s="618" t="s">
        <v>7</v>
      </c>
      <c r="B2107" s="619"/>
      <c r="C2107" s="619">
        <f>'EV. ESTABL. Y PZAS. X T.A.'!B129</f>
        <v>1283</v>
      </c>
      <c r="D2107" s="621"/>
      <c r="E2107" s="619">
        <f>'EV. ESTABL. Y PZAS. X T.A.'!C129</f>
        <v>1283</v>
      </c>
      <c r="F2107" s="619"/>
      <c r="G2107" s="620">
        <f t="shared" si="94"/>
        <v>0</v>
      </c>
      <c r="H2107" s="482"/>
      <c r="I2107" s="482"/>
      <c r="J2107" s="482"/>
      <c r="K2107" s="482"/>
      <c r="L2107" s="482"/>
      <c r="M2107" s="482"/>
      <c r="N2107" s="482"/>
    </row>
    <row r="2108" spans="1:14" ht="24.95" customHeight="1" x14ac:dyDescent="0.2">
      <c r="A2108" s="618" t="s">
        <v>8</v>
      </c>
      <c r="B2108" s="619"/>
      <c r="C2108" s="619">
        <f>'EV. ESTABL. Y PZAS. X T.A.'!B130</f>
        <v>5437</v>
      </c>
      <c r="D2108" s="621"/>
      <c r="E2108" s="619">
        <f>'EV. ESTABL. Y PZAS. X T.A.'!C130</f>
        <v>5617</v>
      </c>
      <c r="F2108" s="619"/>
      <c r="G2108" s="620">
        <f t="shared" si="94"/>
        <v>3.3106492551039174E-2</v>
      </c>
      <c r="H2108" s="482"/>
      <c r="I2108" s="482"/>
      <c r="J2108" s="482"/>
      <c r="K2108" s="482"/>
      <c r="L2108" s="482"/>
      <c r="M2108" s="482"/>
      <c r="N2108" s="482"/>
    </row>
    <row r="2109" spans="1:14" ht="24.95" customHeight="1" x14ac:dyDescent="0.2">
      <c r="A2109" s="618" t="s">
        <v>9</v>
      </c>
      <c r="B2109" s="619"/>
      <c r="C2109" s="619">
        <f>'EV. ESTABL. Y PZAS. X T.A.'!B131</f>
        <v>2336</v>
      </c>
      <c r="D2109" s="621"/>
      <c r="E2109" s="619">
        <f>'EV. ESTABL. Y PZAS. X T.A.'!C131</f>
        <v>2336</v>
      </c>
      <c r="F2109" s="619"/>
      <c r="G2109" s="620">
        <f t="shared" si="94"/>
        <v>0</v>
      </c>
      <c r="H2109" s="482"/>
      <c r="I2109" s="482"/>
      <c r="J2109" s="482"/>
      <c r="K2109" s="482"/>
      <c r="L2109" s="482"/>
      <c r="M2109" s="482"/>
      <c r="N2109" s="482"/>
    </row>
    <row r="2110" spans="1:14" ht="24.95" customHeight="1" x14ac:dyDescent="0.2">
      <c r="A2110" s="618" t="s">
        <v>10</v>
      </c>
      <c r="B2110" s="619"/>
      <c r="C2110" s="619">
        <f>'EV. ESTABL. Y PZAS. X T.A.'!B132</f>
        <v>4220</v>
      </c>
      <c r="D2110" s="621"/>
      <c r="E2110" s="619">
        <f>'EV. ESTABL. Y PZAS. X T.A.'!C132</f>
        <v>4640</v>
      </c>
      <c r="F2110" s="619"/>
      <c r="G2110" s="620">
        <f t="shared" si="94"/>
        <v>9.9526066350710901E-2</v>
      </c>
      <c r="H2110" s="482"/>
      <c r="I2110" s="482"/>
      <c r="J2110" s="482"/>
      <c r="K2110" s="482"/>
      <c r="L2110" s="482"/>
      <c r="M2110" s="482"/>
      <c r="N2110" s="482"/>
    </row>
    <row r="2111" spans="1:14" ht="24.95" customHeight="1" x14ac:dyDescent="0.2">
      <c r="A2111" s="618" t="s">
        <v>11</v>
      </c>
      <c r="B2111" s="619"/>
      <c r="C2111" s="619">
        <f>'EV. ESTABL. Y PZAS. X T.A.'!B133</f>
        <v>1286</v>
      </c>
      <c r="D2111" s="621"/>
      <c r="E2111" s="619">
        <f>'EV. ESTABL. Y PZAS. X T.A.'!C133</f>
        <v>1286</v>
      </c>
      <c r="F2111" s="619"/>
      <c r="G2111" s="620">
        <f t="shared" si="94"/>
        <v>0</v>
      </c>
      <c r="H2111" s="482"/>
      <c r="I2111" s="482"/>
      <c r="J2111" s="482"/>
      <c r="K2111" s="482"/>
      <c r="L2111" s="482"/>
      <c r="M2111" s="482"/>
      <c r="N2111" s="482"/>
    </row>
    <row r="2112" spans="1:14" ht="24.95" customHeight="1" x14ac:dyDescent="0.2">
      <c r="A2112" s="618" t="s">
        <v>12</v>
      </c>
      <c r="B2112" s="619"/>
      <c r="C2112" s="619">
        <f>'EV. ESTABL. Y PZAS. X T.A.'!B134</f>
        <v>3808</v>
      </c>
      <c r="D2112" s="621"/>
      <c r="E2112" s="619">
        <f>'EV. ESTABL. Y PZAS. X T.A.'!C134</f>
        <v>3808</v>
      </c>
      <c r="F2112" s="619"/>
      <c r="G2112" s="620">
        <f t="shared" si="94"/>
        <v>0</v>
      </c>
      <c r="H2112" s="482"/>
      <c r="I2112" s="482"/>
      <c r="J2112" s="482"/>
      <c r="K2112" s="482"/>
      <c r="L2112" s="482"/>
      <c r="M2112" s="482"/>
      <c r="N2112" s="482"/>
    </row>
    <row r="2113" spans="1:17" ht="24.95" customHeight="1" x14ac:dyDescent="0.2">
      <c r="A2113" s="553" t="s">
        <v>13</v>
      </c>
      <c r="B2113" s="625"/>
      <c r="C2113" s="625">
        <f>SUM(C2104:C2112)</f>
        <v>42007</v>
      </c>
      <c r="D2113" s="626"/>
      <c r="E2113" s="625">
        <f>SUM(E2104:E2112)</f>
        <v>42627</v>
      </c>
      <c r="F2113" s="625"/>
      <c r="G2113" s="615">
        <f t="shared" si="94"/>
        <v>1.4759444854429024E-2</v>
      </c>
      <c r="H2113" s="482"/>
      <c r="I2113" s="482"/>
      <c r="J2113" s="482"/>
      <c r="K2113" s="482"/>
      <c r="L2113" s="482"/>
      <c r="M2113" s="482"/>
      <c r="N2113" s="482"/>
    </row>
    <row r="2114" spans="1:17" ht="24.95" customHeight="1" x14ac:dyDescent="0.2">
      <c r="A2114" s="482"/>
      <c r="B2114" s="482"/>
      <c r="C2114" s="482"/>
      <c r="D2114" s="482"/>
      <c r="E2114" s="482"/>
      <c r="F2114" s="482"/>
      <c r="G2114" s="482"/>
      <c r="H2114" s="482"/>
      <c r="I2114" s="482"/>
      <c r="J2114" s="482"/>
      <c r="K2114" s="482"/>
      <c r="L2114" s="482"/>
      <c r="M2114" s="482"/>
      <c r="N2114" s="482"/>
    </row>
    <row r="2115" spans="1:17" ht="24.95" customHeight="1" x14ac:dyDescent="0.2">
      <c r="A2115" s="482"/>
      <c r="B2115" s="482"/>
      <c r="C2115" s="482"/>
      <c r="D2115" s="482"/>
      <c r="E2115" s="482"/>
      <c r="F2115" s="482"/>
      <c r="G2115" s="482"/>
      <c r="H2115" s="482"/>
      <c r="I2115" s="482"/>
      <c r="J2115" s="482"/>
      <c r="K2115" s="482"/>
      <c r="L2115" s="482"/>
      <c r="M2115" s="482"/>
      <c r="N2115" s="482"/>
    </row>
    <row r="2116" spans="1:17" ht="24.95" customHeight="1" x14ac:dyDescent="0.2">
      <c r="A2116" s="482"/>
      <c r="B2116" s="482"/>
      <c r="C2116" s="482"/>
      <c r="D2116" s="482"/>
      <c r="E2116" s="482"/>
      <c r="F2116" s="482"/>
      <c r="G2116" s="482"/>
      <c r="H2116" s="482"/>
      <c r="I2116" s="482"/>
      <c r="J2116" s="482"/>
      <c r="K2116" s="482"/>
      <c r="L2116" s="482"/>
      <c r="M2116" s="482"/>
      <c r="N2116" s="482"/>
    </row>
    <row r="2117" spans="1:17" ht="30" customHeight="1" x14ac:dyDescent="0.2">
      <c r="A2117" s="759" t="s">
        <v>115</v>
      </c>
      <c r="B2117" s="759"/>
      <c r="C2117" s="759"/>
      <c r="D2117" s="759"/>
      <c r="E2117" s="759"/>
      <c r="F2117" s="759"/>
      <c r="G2117" s="759"/>
      <c r="H2117" s="759"/>
      <c r="I2117" s="759"/>
      <c r="J2117" s="759"/>
      <c r="K2117" s="759"/>
      <c r="L2117" s="759"/>
      <c r="M2117" s="759"/>
      <c r="N2117" s="759"/>
    </row>
    <row r="2118" spans="1:17" ht="24.95" customHeight="1" x14ac:dyDescent="0.2">
      <c r="A2118" s="482"/>
      <c r="B2118" s="482"/>
      <c r="C2118" s="482"/>
      <c r="D2118" s="482"/>
      <c r="E2118" s="482"/>
      <c r="F2118" s="482"/>
      <c r="G2118" s="482"/>
      <c r="H2118" s="482"/>
      <c r="I2118" s="482"/>
      <c r="J2118" s="482"/>
      <c r="K2118" s="482"/>
      <c r="L2118" s="482"/>
      <c r="M2118" s="482"/>
      <c r="N2118" s="482"/>
    </row>
    <row r="2119" spans="1:17" ht="24.95" customHeight="1" x14ac:dyDescent="0.2">
      <c r="A2119" s="760" t="s">
        <v>100</v>
      </c>
      <c r="B2119" s="760"/>
      <c r="C2119" s="760"/>
      <c r="D2119" s="760"/>
      <c r="E2119" s="760"/>
      <c r="F2119" s="760"/>
      <c r="G2119" s="760"/>
      <c r="H2119" s="760"/>
      <c r="I2119" s="760"/>
      <c r="J2119" s="461"/>
      <c r="K2119" s="461"/>
      <c r="L2119" s="461"/>
      <c r="M2119" s="461"/>
      <c r="N2119" s="461"/>
    </row>
    <row r="2120" spans="1:17" ht="24.95" customHeight="1" x14ac:dyDescent="0.2">
      <c r="A2120" s="616" t="s">
        <v>116</v>
      </c>
      <c r="B2120" s="617"/>
      <c r="C2120" s="617" t="s">
        <v>554</v>
      </c>
      <c r="D2120" s="617"/>
      <c r="E2120" s="617" t="s">
        <v>611</v>
      </c>
      <c r="F2120" s="617"/>
      <c r="G2120" s="617" t="s">
        <v>32</v>
      </c>
      <c r="H2120" s="617"/>
      <c r="I2120" s="617" t="s">
        <v>145</v>
      </c>
      <c r="J2120" s="482"/>
      <c r="K2120" s="482"/>
      <c r="L2120" s="482"/>
      <c r="M2120" s="482"/>
      <c r="N2120" s="482"/>
      <c r="Q2120" s="483"/>
    </row>
    <row r="2121" spans="1:17" ht="24.95" customHeight="1" x14ac:dyDescent="0.2">
      <c r="A2121" s="618" t="s">
        <v>20</v>
      </c>
      <c r="B2121" s="619"/>
      <c r="C2121" s="619">
        <f>'EV. ESTABL. Y PZAS. X T.A.'!B154</f>
        <v>24</v>
      </c>
      <c r="D2121" s="619"/>
      <c r="E2121" s="619">
        <f>'EV. ESTABL. Y PZAS. X T.A.'!C154</f>
        <v>24</v>
      </c>
      <c r="F2121" s="620"/>
      <c r="G2121" s="620">
        <f>(E2121-C2121)/C2121</f>
        <v>0</v>
      </c>
      <c r="H2121" s="620"/>
      <c r="I2121" s="620">
        <f>E2121/$E$2124</f>
        <v>0.2</v>
      </c>
      <c r="J2121" s="482"/>
      <c r="K2121" s="482"/>
      <c r="L2121" s="482"/>
      <c r="M2121" s="482"/>
      <c r="N2121" s="482"/>
      <c r="Q2121" s="483"/>
    </row>
    <row r="2122" spans="1:17" ht="24.95" customHeight="1" x14ac:dyDescent="0.2">
      <c r="A2122" s="618" t="s">
        <v>21</v>
      </c>
      <c r="B2122" s="619"/>
      <c r="C2122" s="619">
        <f>'EV. ESTABL. Y PZAS. X T.A.'!B155</f>
        <v>93</v>
      </c>
      <c r="D2122" s="619"/>
      <c r="E2122" s="619">
        <f>'EV. ESTABL. Y PZAS. X T.A.'!C155</f>
        <v>96</v>
      </c>
      <c r="F2122" s="620"/>
      <c r="G2122" s="620">
        <f t="shared" ref="G2122:G2124" si="95">(E2122-C2122)/C2122</f>
        <v>3.2258064516129031E-2</v>
      </c>
      <c r="H2122" s="620"/>
      <c r="I2122" s="620">
        <f t="shared" ref="I2122:I2124" si="96">E2122/$E$2124</f>
        <v>0.8</v>
      </c>
      <c r="J2122" s="482"/>
      <c r="K2122" s="482"/>
      <c r="L2122" s="482"/>
      <c r="M2122" s="482"/>
      <c r="N2122" s="482"/>
      <c r="Q2122" s="483"/>
    </row>
    <row r="2123" spans="1:17" ht="24.95" customHeight="1" x14ac:dyDescent="0.2">
      <c r="A2123" s="618" t="s">
        <v>22</v>
      </c>
      <c r="B2123" s="619"/>
      <c r="C2123" s="619">
        <f>'EV. ESTABL. Y PZAS. X T.A.'!B156</f>
        <v>0</v>
      </c>
      <c r="D2123" s="619"/>
      <c r="E2123" s="619">
        <f>'EV. ESTABL. Y PZAS. X T.A.'!C156</f>
        <v>0</v>
      </c>
      <c r="F2123" s="620"/>
      <c r="G2123" s="620">
        <v>0</v>
      </c>
      <c r="H2123" s="620"/>
      <c r="I2123" s="620">
        <f t="shared" si="96"/>
        <v>0</v>
      </c>
      <c r="J2123" s="482"/>
      <c r="K2123" s="482"/>
      <c r="L2123" s="482"/>
      <c r="M2123" s="482"/>
      <c r="N2123" s="482"/>
      <c r="Q2123" s="483"/>
    </row>
    <row r="2124" spans="1:17" ht="24.95" customHeight="1" x14ac:dyDescent="0.2">
      <c r="A2124" s="553" t="s">
        <v>13</v>
      </c>
      <c r="B2124" s="626"/>
      <c r="C2124" s="626">
        <f>SUM(C2121:C2123)</f>
        <v>117</v>
      </c>
      <c r="D2124" s="626"/>
      <c r="E2124" s="626">
        <f>SUM(E2121:E2123)</f>
        <v>120</v>
      </c>
      <c r="F2124" s="615"/>
      <c r="G2124" s="615">
        <f t="shared" si="95"/>
        <v>2.564102564102564E-2</v>
      </c>
      <c r="H2124" s="615"/>
      <c r="I2124" s="615">
        <f t="shared" si="96"/>
        <v>1</v>
      </c>
      <c r="J2124" s="482"/>
      <c r="K2124" s="482"/>
      <c r="L2124" s="482"/>
      <c r="M2124" s="482"/>
      <c r="N2124" s="482"/>
    </row>
    <row r="2125" spans="1:17" ht="24.95" customHeight="1" x14ac:dyDescent="0.2">
      <c r="A2125" s="482"/>
      <c r="B2125" s="482"/>
      <c r="C2125" s="482"/>
      <c r="D2125" s="482"/>
      <c r="E2125" s="482"/>
      <c r="F2125" s="482"/>
      <c r="G2125" s="482"/>
      <c r="H2125" s="482"/>
      <c r="I2125" s="482"/>
      <c r="J2125" s="482"/>
      <c r="K2125" s="482"/>
      <c r="L2125" s="482"/>
      <c r="M2125" s="482"/>
      <c r="N2125" s="482"/>
      <c r="Q2125" s="483"/>
    </row>
    <row r="2126" spans="1:17" ht="24.95" customHeight="1" x14ac:dyDescent="0.2">
      <c r="A2126" s="482"/>
      <c r="B2126" s="482"/>
      <c r="C2126" s="482"/>
      <c r="D2126" s="482"/>
      <c r="E2126" s="482"/>
      <c r="F2126" s="482"/>
      <c r="G2126" s="482"/>
      <c r="H2126" s="482"/>
      <c r="I2126" s="482"/>
      <c r="J2126" s="482"/>
      <c r="K2126" s="482"/>
      <c r="L2126" s="482"/>
      <c r="M2126" s="482"/>
      <c r="N2126" s="482"/>
      <c r="Q2126" s="483"/>
    </row>
    <row r="2127" spans="1:17" ht="24.95" customHeight="1" x14ac:dyDescent="0.2">
      <c r="A2127" s="482"/>
      <c r="B2127" s="482"/>
      <c r="C2127" s="482"/>
      <c r="D2127" s="482"/>
      <c r="E2127" s="482"/>
      <c r="F2127" s="482"/>
      <c r="G2127" s="482"/>
      <c r="H2127" s="482"/>
      <c r="I2127" s="482"/>
      <c r="J2127" s="482"/>
      <c r="K2127" s="482"/>
      <c r="L2127" s="482"/>
      <c r="M2127" s="482"/>
      <c r="N2127" s="482"/>
      <c r="Q2127" s="483"/>
    </row>
    <row r="2128" spans="1:17" ht="24.95" customHeight="1" x14ac:dyDescent="0.2">
      <c r="A2128" s="482"/>
      <c r="B2128" s="482"/>
      <c r="C2128" s="482"/>
      <c r="D2128" s="482"/>
      <c r="E2128" s="482"/>
      <c r="F2128" s="482"/>
      <c r="G2128" s="482"/>
      <c r="H2128" s="482"/>
      <c r="I2128" s="482"/>
      <c r="J2128" s="482"/>
      <c r="K2128" s="482"/>
      <c r="L2128" s="482"/>
      <c r="M2128" s="482"/>
      <c r="N2128" s="482"/>
      <c r="Q2128" s="483"/>
    </row>
    <row r="2129" spans="1:17" ht="24.95" customHeight="1" x14ac:dyDescent="0.2">
      <c r="A2129" s="482"/>
      <c r="B2129" s="482"/>
      <c r="C2129" s="482"/>
      <c r="D2129" s="482"/>
      <c r="E2129" s="482"/>
      <c r="F2129" s="482"/>
      <c r="G2129" s="482"/>
      <c r="H2129" s="482"/>
      <c r="I2129" s="482"/>
      <c r="J2129" s="482"/>
      <c r="K2129" s="482"/>
      <c r="L2129" s="482"/>
      <c r="M2129" s="482"/>
      <c r="N2129" s="482"/>
      <c r="Q2129" s="483"/>
    </row>
    <row r="2130" spans="1:17" ht="24.95" customHeight="1" x14ac:dyDescent="0.2">
      <c r="A2130" s="482"/>
      <c r="B2130" s="482"/>
      <c r="C2130" s="482"/>
      <c r="D2130" s="482"/>
      <c r="E2130" s="482"/>
      <c r="F2130" s="482"/>
      <c r="G2130" s="482"/>
      <c r="H2130" s="482"/>
      <c r="I2130" s="482"/>
      <c r="J2130" s="482"/>
      <c r="K2130" s="482"/>
      <c r="L2130" s="482"/>
      <c r="M2130" s="482"/>
      <c r="N2130" s="482"/>
      <c r="Q2130" s="483"/>
    </row>
    <row r="2131" spans="1:17" ht="24.95" customHeight="1" x14ac:dyDescent="0.2">
      <c r="A2131" s="482"/>
      <c r="B2131" s="482"/>
      <c r="C2131" s="482"/>
      <c r="D2131" s="482"/>
      <c r="E2131" s="482"/>
      <c r="F2131" s="482"/>
      <c r="G2131" s="482"/>
      <c r="H2131" s="482"/>
      <c r="I2131" s="482"/>
      <c r="J2131" s="482"/>
      <c r="K2131" s="482"/>
      <c r="L2131" s="482"/>
      <c r="M2131" s="482"/>
      <c r="N2131" s="482"/>
      <c r="Q2131" s="483"/>
    </row>
    <row r="2132" spans="1:17" ht="24.95" customHeight="1" x14ac:dyDescent="0.2">
      <c r="A2132" s="482"/>
      <c r="B2132" s="482"/>
      <c r="C2132" s="482"/>
      <c r="D2132" s="482"/>
      <c r="E2132" s="482"/>
      <c r="F2132" s="482"/>
      <c r="G2132" s="482"/>
      <c r="H2132" s="482"/>
      <c r="I2132" s="482"/>
      <c r="J2132" s="482"/>
      <c r="K2132" s="482"/>
      <c r="L2132" s="482"/>
      <c r="M2132" s="482"/>
      <c r="N2132" s="482"/>
    </row>
    <row r="2133" spans="1:17" ht="24.95" customHeight="1" x14ac:dyDescent="0.2">
      <c r="I2133" s="461"/>
      <c r="J2133" s="461"/>
      <c r="K2133" s="461"/>
      <c r="L2133" s="461"/>
      <c r="M2133" s="461"/>
      <c r="N2133" s="461"/>
    </row>
    <row r="2134" spans="1:17" ht="24.95" customHeight="1" x14ac:dyDescent="0.2">
      <c r="I2134" s="482"/>
      <c r="J2134" s="482"/>
      <c r="K2134" s="482"/>
      <c r="L2134" s="482"/>
      <c r="M2134" s="482"/>
      <c r="N2134" s="482"/>
    </row>
    <row r="2135" spans="1:17" ht="24.95" customHeight="1" x14ac:dyDescent="0.2">
      <c r="I2135" s="482"/>
      <c r="J2135" s="482"/>
      <c r="K2135" s="482"/>
      <c r="L2135" s="482"/>
      <c r="M2135" s="482"/>
      <c r="N2135" s="482"/>
    </row>
    <row r="2136" spans="1:17" ht="24.95" customHeight="1" x14ac:dyDescent="0.2">
      <c r="I2136" s="482"/>
      <c r="J2136" s="482"/>
      <c r="K2136" s="482"/>
      <c r="L2136" s="482"/>
      <c r="M2136" s="482"/>
      <c r="N2136" s="482"/>
    </row>
    <row r="2137" spans="1:17" ht="24.95" customHeight="1" x14ac:dyDescent="0.2">
      <c r="A2137" s="760" t="s">
        <v>102</v>
      </c>
      <c r="B2137" s="760"/>
      <c r="C2137" s="760"/>
      <c r="D2137" s="760"/>
      <c r="E2137" s="760"/>
      <c r="F2137" s="760"/>
      <c r="G2137" s="760"/>
      <c r="H2137" s="760"/>
      <c r="I2137" s="760"/>
      <c r="J2137" s="482"/>
      <c r="K2137" s="482"/>
      <c r="L2137" s="482"/>
      <c r="M2137" s="482"/>
      <c r="N2137" s="482"/>
    </row>
    <row r="2138" spans="1:17" ht="24.95" customHeight="1" x14ac:dyDescent="0.2">
      <c r="A2138" s="617" t="s">
        <v>116</v>
      </c>
      <c r="B2138" s="617"/>
      <c r="C2138" s="617" t="s">
        <v>554</v>
      </c>
      <c r="D2138" s="617"/>
      <c r="E2138" s="617" t="s">
        <v>611</v>
      </c>
      <c r="F2138" s="617"/>
      <c r="G2138" s="617" t="s">
        <v>32</v>
      </c>
      <c r="H2138" s="617"/>
      <c r="I2138" s="617" t="s">
        <v>145</v>
      </c>
      <c r="J2138" s="482"/>
      <c r="K2138" s="482"/>
      <c r="L2138" s="482"/>
      <c r="M2138" s="482"/>
      <c r="N2138" s="482"/>
    </row>
    <row r="2139" spans="1:17" ht="24.95" customHeight="1" x14ac:dyDescent="0.2">
      <c r="A2139" s="631" t="s">
        <v>20</v>
      </c>
      <c r="B2139" s="619"/>
      <c r="C2139" s="619">
        <f>'EV. ESTABL. Y PZAS. X T.A.'!B176</f>
        <v>12327</v>
      </c>
      <c r="D2139" s="619"/>
      <c r="E2139" s="619">
        <f>'EV. ESTABL. Y PZAS. X T.A.'!C176</f>
        <v>12477</v>
      </c>
      <c r="F2139" s="620"/>
      <c r="G2139" s="620">
        <f>(E2139-C2139)/C2139</f>
        <v>1.2168410805548795E-2</v>
      </c>
      <c r="H2139" s="620"/>
      <c r="I2139" s="620">
        <f>E2139/$E$2142</f>
        <v>0.29270180871278767</v>
      </c>
      <c r="J2139" s="482"/>
      <c r="K2139" s="482"/>
      <c r="L2139" s="482"/>
      <c r="M2139" s="482"/>
      <c r="N2139" s="482"/>
    </row>
    <row r="2140" spans="1:17" ht="24.95" customHeight="1" x14ac:dyDescent="0.2">
      <c r="A2140" s="631" t="s">
        <v>21</v>
      </c>
      <c r="B2140" s="619"/>
      <c r="C2140" s="619">
        <f>'EV. ESTABL. Y PZAS. X T.A.'!B177</f>
        <v>29680</v>
      </c>
      <c r="D2140" s="619"/>
      <c r="E2140" s="619">
        <f>'EV. ESTABL. Y PZAS. X T.A.'!C177</f>
        <v>30150</v>
      </c>
      <c r="F2140" s="620"/>
      <c r="G2140" s="620">
        <f t="shared" ref="G2140:G2142" si="97">(E2140-C2140)/C2140</f>
        <v>1.5835579514824796E-2</v>
      </c>
      <c r="H2140" s="620"/>
      <c r="I2140" s="620">
        <f t="shared" ref="I2140:I2142" si="98">E2140/$E$2142</f>
        <v>0.70729819128721239</v>
      </c>
      <c r="J2140" s="482"/>
      <c r="K2140" s="482"/>
      <c r="L2140" s="482"/>
      <c r="M2140" s="482"/>
      <c r="N2140" s="482"/>
    </row>
    <row r="2141" spans="1:17" ht="24.95" customHeight="1" x14ac:dyDescent="0.2">
      <c r="A2141" s="631" t="s">
        <v>22</v>
      </c>
      <c r="B2141" s="619"/>
      <c r="C2141" s="619">
        <f>'EV. ESTABL. Y PZAS. X T.A.'!B178</f>
        <v>0</v>
      </c>
      <c r="D2141" s="619"/>
      <c r="E2141" s="619">
        <f>'EV. ESTABL. Y PZAS. X T.A.'!C178</f>
        <v>0</v>
      </c>
      <c r="F2141" s="620"/>
      <c r="G2141" s="620">
        <v>0</v>
      </c>
      <c r="H2141" s="620"/>
      <c r="I2141" s="620">
        <f t="shared" si="98"/>
        <v>0</v>
      </c>
      <c r="J2141" s="482"/>
      <c r="K2141" s="482"/>
      <c r="L2141" s="482"/>
      <c r="M2141" s="482"/>
      <c r="N2141" s="482"/>
    </row>
    <row r="2142" spans="1:17" ht="24.95" customHeight="1" x14ac:dyDescent="0.2">
      <c r="A2142" s="553" t="s">
        <v>13</v>
      </c>
      <c r="B2142" s="626"/>
      <c r="C2142" s="626">
        <f>SUM(C2139:C2141)</f>
        <v>42007</v>
      </c>
      <c r="D2142" s="626"/>
      <c r="E2142" s="626">
        <f>SUM(E2139:E2141)</f>
        <v>42627</v>
      </c>
      <c r="F2142" s="615"/>
      <c r="G2142" s="615">
        <f t="shared" si="97"/>
        <v>1.4759444854429024E-2</v>
      </c>
      <c r="H2142" s="615"/>
      <c r="I2142" s="615">
        <f t="shared" si="98"/>
        <v>1</v>
      </c>
      <c r="J2142" s="482"/>
      <c r="K2142" s="482"/>
      <c r="L2142" s="482"/>
      <c r="M2142" s="482"/>
      <c r="N2142" s="482"/>
    </row>
    <row r="2143" spans="1:17" ht="24.95" customHeight="1" x14ac:dyDescent="0.2">
      <c r="A2143" s="482"/>
      <c r="B2143" s="482"/>
      <c r="C2143" s="482"/>
      <c r="D2143" s="482"/>
      <c r="E2143" s="482"/>
      <c r="F2143" s="482"/>
      <c r="G2143" s="482"/>
      <c r="H2143" s="482"/>
      <c r="I2143" s="482"/>
      <c r="J2143" s="482"/>
      <c r="K2143" s="482"/>
      <c r="L2143" s="482"/>
      <c r="M2143" s="482"/>
      <c r="N2143" s="482"/>
    </row>
    <row r="2144" spans="1:17" ht="24.95" customHeight="1" x14ac:dyDescent="0.2">
      <c r="A2144" s="482"/>
      <c r="B2144" s="482"/>
      <c r="C2144" s="482"/>
      <c r="D2144" s="482"/>
      <c r="E2144" s="482"/>
      <c r="F2144" s="482"/>
      <c r="G2144" s="482"/>
      <c r="H2144" s="482"/>
      <c r="I2144" s="482"/>
      <c r="J2144" s="482"/>
      <c r="K2144" s="482"/>
      <c r="L2144" s="482"/>
      <c r="M2144" s="482"/>
      <c r="N2144" s="482"/>
    </row>
    <row r="2145" spans="1:20" ht="24.95" customHeight="1" x14ac:dyDescent="0.2">
      <c r="A2145" s="482"/>
      <c r="B2145" s="482"/>
      <c r="C2145" s="482"/>
      <c r="D2145" s="482"/>
      <c r="E2145" s="482"/>
      <c r="F2145" s="482"/>
      <c r="G2145" s="482"/>
      <c r="H2145" s="482"/>
      <c r="I2145" s="482"/>
      <c r="J2145" s="482"/>
      <c r="K2145" s="482"/>
      <c r="L2145" s="482"/>
      <c r="M2145" s="482"/>
      <c r="N2145" s="482"/>
    </row>
    <row r="2146" spans="1:20" ht="24.95" customHeight="1" x14ac:dyDescent="0.2">
      <c r="A2146" s="482"/>
      <c r="B2146" s="482"/>
      <c r="C2146" s="482"/>
      <c r="D2146" s="482"/>
      <c r="E2146" s="482"/>
      <c r="F2146" s="482"/>
      <c r="G2146" s="482"/>
      <c r="H2146" s="482"/>
      <c r="I2146" s="482"/>
      <c r="J2146" s="482"/>
      <c r="K2146" s="482"/>
      <c r="L2146" s="482"/>
      <c r="M2146" s="482"/>
      <c r="N2146" s="482"/>
    </row>
    <row r="2147" spans="1:20" ht="24.95" customHeight="1" x14ac:dyDescent="0.2">
      <c r="A2147" s="482"/>
      <c r="B2147" s="482"/>
      <c r="C2147" s="482"/>
      <c r="D2147" s="482"/>
      <c r="E2147" s="482"/>
      <c r="F2147" s="482"/>
      <c r="G2147" s="482"/>
      <c r="H2147" s="482"/>
      <c r="I2147" s="482"/>
      <c r="J2147" s="482"/>
      <c r="K2147" s="482"/>
      <c r="L2147" s="482"/>
      <c r="M2147" s="482"/>
      <c r="N2147" s="482"/>
    </row>
    <row r="2148" spans="1:20" ht="24.95" customHeight="1" x14ac:dyDescent="0.2">
      <c r="A2148" s="482"/>
      <c r="B2148" s="482"/>
      <c r="C2148" s="482"/>
      <c r="D2148" s="482"/>
      <c r="E2148" s="482"/>
      <c r="F2148" s="482"/>
      <c r="G2148" s="482"/>
      <c r="H2148" s="482"/>
      <c r="I2148" s="482"/>
      <c r="J2148" s="482"/>
      <c r="K2148" s="482"/>
      <c r="L2148" s="482"/>
      <c r="M2148" s="482"/>
      <c r="N2148" s="482"/>
    </row>
    <row r="2149" spans="1:20" ht="24.95" customHeight="1" x14ac:dyDescent="0.2">
      <c r="A2149" s="482"/>
      <c r="B2149" s="482"/>
      <c r="C2149" s="482"/>
      <c r="D2149" s="482"/>
      <c r="E2149" s="482"/>
      <c r="F2149" s="482"/>
      <c r="G2149" s="482"/>
      <c r="H2149" s="482"/>
      <c r="I2149" s="482"/>
      <c r="J2149" s="482"/>
      <c r="K2149" s="482"/>
      <c r="L2149" s="482"/>
      <c r="M2149" s="482"/>
      <c r="N2149" s="482"/>
    </row>
    <row r="2150" spans="1:20" ht="24.95" customHeight="1" x14ac:dyDescent="0.2">
      <c r="A2150" s="482"/>
      <c r="B2150" s="482"/>
      <c r="C2150" s="482"/>
      <c r="D2150" s="482"/>
      <c r="E2150" s="482"/>
      <c r="F2150" s="482"/>
      <c r="G2150" s="482"/>
      <c r="H2150" s="482"/>
      <c r="I2150" s="482"/>
      <c r="J2150" s="482"/>
      <c r="K2150" s="482"/>
      <c r="L2150" s="482"/>
      <c r="M2150" s="482"/>
      <c r="N2150" s="482"/>
    </row>
    <row r="2151" spans="1:20" ht="24.95" customHeight="1" x14ac:dyDescent="0.2">
      <c r="A2151" s="482"/>
      <c r="B2151" s="482"/>
      <c r="C2151" s="482"/>
      <c r="D2151" s="482"/>
      <c r="E2151" s="482"/>
      <c r="F2151" s="482"/>
      <c r="G2151" s="482"/>
      <c r="H2151" s="482"/>
      <c r="I2151" s="482"/>
      <c r="J2151" s="482"/>
      <c r="K2151" s="482"/>
      <c r="L2151" s="482"/>
      <c r="M2151" s="482"/>
      <c r="N2151" s="482"/>
    </row>
    <row r="2152" spans="1:20" ht="24.95" customHeight="1" x14ac:dyDescent="0.2">
      <c r="A2152" s="482"/>
      <c r="B2152" s="482"/>
      <c r="C2152" s="482"/>
      <c r="D2152" s="482"/>
      <c r="E2152" s="482"/>
      <c r="F2152" s="482"/>
      <c r="G2152" s="482"/>
      <c r="H2152" s="482"/>
      <c r="I2152" s="482"/>
      <c r="J2152" s="482"/>
      <c r="K2152" s="482"/>
      <c r="L2152" s="482"/>
      <c r="M2152" s="482"/>
      <c r="N2152" s="482"/>
    </row>
    <row r="2153" spans="1:20" ht="24.95" customHeight="1" x14ac:dyDescent="0.2">
      <c r="A2153" s="482"/>
      <c r="B2153" s="482"/>
      <c r="C2153" s="482"/>
      <c r="D2153" s="482"/>
      <c r="E2153" s="482"/>
      <c r="F2153" s="482"/>
      <c r="G2153" s="482"/>
      <c r="H2153" s="482"/>
      <c r="I2153" s="482"/>
      <c r="J2153" s="482"/>
      <c r="K2153" s="482"/>
      <c r="L2153" s="482"/>
      <c r="M2153" s="482"/>
      <c r="N2153" s="482"/>
    </row>
    <row r="2154" spans="1:20" ht="24.95" customHeight="1" x14ac:dyDescent="0.2">
      <c r="A2154" s="482"/>
      <c r="B2154" s="482"/>
      <c r="C2154" s="482"/>
      <c r="D2154" s="482"/>
      <c r="E2154" s="482"/>
      <c r="F2154" s="482"/>
      <c r="G2154" s="482"/>
      <c r="H2154" s="482"/>
      <c r="I2154" s="482"/>
      <c r="J2154" s="482"/>
      <c r="K2154" s="482"/>
      <c r="L2154" s="482"/>
      <c r="M2154" s="482"/>
      <c r="N2154" s="4">
        <v>25</v>
      </c>
    </row>
    <row r="2155" spans="1:20" ht="39.950000000000003" customHeight="1" x14ac:dyDescent="0.2">
      <c r="A2155" s="756" t="s">
        <v>501</v>
      </c>
      <c r="B2155" s="756"/>
      <c r="C2155" s="756"/>
      <c r="D2155" s="756"/>
      <c r="E2155" s="756"/>
      <c r="F2155" s="756"/>
      <c r="G2155" s="756"/>
      <c r="H2155" s="756"/>
      <c r="I2155" s="756"/>
      <c r="J2155" s="756"/>
      <c r="K2155" s="756"/>
      <c r="L2155" s="756"/>
      <c r="M2155" s="756"/>
      <c r="N2155" s="756"/>
    </row>
    <row r="2156" spans="1:20" ht="24.95" customHeight="1" x14ac:dyDescent="0.2">
      <c r="A2156" s="423"/>
      <c r="B2156" s="484"/>
      <c r="C2156" s="484"/>
      <c r="D2156" s="484"/>
      <c r="E2156" s="484"/>
      <c r="F2156" s="484"/>
      <c r="G2156" s="484"/>
      <c r="H2156" s="484"/>
      <c r="I2156" s="484"/>
      <c r="J2156" s="484"/>
      <c r="K2156" s="484"/>
      <c r="L2156" s="484"/>
      <c r="M2156" s="484"/>
      <c r="N2156" s="484"/>
    </row>
    <row r="2157" spans="1:20" ht="30" customHeight="1" x14ac:dyDescent="0.2">
      <c r="A2157" s="759" t="s">
        <v>117</v>
      </c>
      <c r="B2157" s="759"/>
      <c r="C2157" s="759"/>
      <c r="D2157" s="759"/>
      <c r="E2157" s="759"/>
      <c r="F2157" s="759"/>
      <c r="G2157" s="759"/>
      <c r="H2157" s="759"/>
      <c r="I2157" s="759"/>
      <c r="J2157" s="759"/>
      <c r="K2157" s="759"/>
      <c r="L2157" s="759"/>
      <c r="M2157" s="759"/>
      <c r="N2157" s="759"/>
    </row>
    <row r="2158" spans="1:20" ht="24.95" customHeight="1" x14ac:dyDescent="0.2">
      <c r="A2158" s="484"/>
      <c r="B2158" s="484"/>
      <c r="C2158" s="484"/>
      <c r="D2158" s="484"/>
      <c r="E2158" s="484"/>
      <c r="F2158" s="484"/>
      <c r="G2158" s="484"/>
      <c r="H2158" s="484"/>
      <c r="I2158" s="484"/>
      <c r="J2158" s="484"/>
      <c r="K2158" s="484"/>
      <c r="L2158" s="484"/>
      <c r="M2158" s="484"/>
      <c r="N2158" s="484"/>
    </row>
    <row r="2159" spans="1:20" ht="24.95" customHeight="1" x14ac:dyDescent="0.2">
      <c r="A2159" s="752" t="s">
        <v>100</v>
      </c>
      <c r="B2159" s="752"/>
      <c r="C2159" s="752"/>
      <c r="D2159" s="752"/>
      <c r="E2159" s="752"/>
      <c r="F2159" s="752"/>
      <c r="G2159" s="752"/>
      <c r="H2159" s="485"/>
      <c r="I2159" s="485"/>
      <c r="J2159" s="485"/>
      <c r="K2159" s="485"/>
      <c r="L2159" s="485"/>
      <c r="M2159" s="485"/>
      <c r="N2159" s="485"/>
    </row>
    <row r="2160" spans="1:20" ht="24.95" customHeight="1" x14ac:dyDescent="0.25">
      <c r="A2160" s="616" t="s">
        <v>101</v>
      </c>
      <c r="B2160" s="616"/>
      <c r="C2160" s="617" t="s">
        <v>554</v>
      </c>
      <c r="D2160" s="617"/>
      <c r="E2160" s="617" t="s">
        <v>611</v>
      </c>
      <c r="F2160" s="617"/>
      <c r="G2160" s="617" t="s">
        <v>32</v>
      </c>
      <c r="H2160" s="486"/>
      <c r="I2160" s="382"/>
      <c r="J2160" s="767"/>
      <c r="K2160" s="767"/>
      <c r="L2160" s="767"/>
      <c r="M2160" s="767"/>
      <c r="N2160" s="477"/>
      <c r="O2160" s="758"/>
      <c r="P2160" s="758"/>
      <c r="Q2160" s="758"/>
      <c r="R2160" s="487"/>
      <c r="S2160" s="487"/>
      <c r="T2160" s="488"/>
    </row>
    <row r="2161" spans="1:20" ht="24.95" customHeight="1" x14ac:dyDescent="0.2">
      <c r="A2161" s="618" t="s">
        <v>5</v>
      </c>
      <c r="B2161" s="381"/>
      <c r="C2161" s="594">
        <f>'EV. ESTABL. Y PZAS. X T.A.'!B203</f>
        <v>974</v>
      </c>
      <c r="D2161" s="621"/>
      <c r="E2161" s="619">
        <f>'EV. ESTABL. Y PZAS. X T.A.'!C203</f>
        <v>978</v>
      </c>
      <c r="F2161" s="619"/>
      <c r="G2161" s="620">
        <f>(E2161-C2161)/C2161</f>
        <v>4.1067761806981521E-3</v>
      </c>
      <c r="H2161" s="482"/>
      <c r="I2161" s="486"/>
      <c r="J2161" s="486"/>
      <c r="K2161" s="486"/>
      <c r="L2161" s="486"/>
      <c r="M2161" s="486"/>
      <c r="N2161" s="486"/>
      <c r="O2161" s="482"/>
      <c r="P2161" s="482"/>
      <c r="Q2161" s="482"/>
      <c r="R2161" s="482"/>
      <c r="S2161" s="482"/>
      <c r="T2161" s="482"/>
    </row>
    <row r="2162" spans="1:20" ht="24.95" customHeight="1" x14ac:dyDescent="0.2">
      <c r="A2162" s="618" t="s">
        <v>6</v>
      </c>
      <c r="B2162" s="381"/>
      <c r="C2162" s="594">
        <f>'EV. ESTABL. Y PZAS. X T.A.'!B204</f>
        <v>458</v>
      </c>
      <c r="D2162" s="621"/>
      <c r="E2162" s="619">
        <f>'EV. ESTABL. Y PZAS. X T.A.'!C204</f>
        <v>459</v>
      </c>
      <c r="F2162" s="619"/>
      <c r="G2162" s="620">
        <f t="shared" ref="G2162:G2170" si="99">(E2162-C2162)/C2162</f>
        <v>2.1834061135371178E-3</v>
      </c>
      <c r="H2162" s="482"/>
      <c r="I2162" s="486"/>
      <c r="J2162" s="486"/>
      <c r="K2162" s="486"/>
      <c r="L2162" s="486"/>
      <c r="M2162" s="486"/>
      <c r="N2162" s="486"/>
      <c r="O2162" s="482"/>
      <c r="P2162" s="482"/>
      <c r="Q2162" s="482"/>
      <c r="R2162" s="482"/>
      <c r="S2162" s="482"/>
      <c r="T2162" s="482"/>
    </row>
    <row r="2163" spans="1:20" ht="24.95" customHeight="1" x14ac:dyDescent="0.2">
      <c r="A2163" s="618" t="s">
        <v>18</v>
      </c>
      <c r="B2163" s="381"/>
      <c r="C2163" s="594">
        <f>'EV. ESTABL. Y PZAS. X T.A.'!B205</f>
        <v>563</v>
      </c>
      <c r="D2163" s="621"/>
      <c r="E2163" s="619">
        <f>'EV. ESTABL. Y PZAS. X T.A.'!C205</f>
        <v>558</v>
      </c>
      <c r="F2163" s="619"/>
      <c r="G2163" s="620">
        <f t="shared" si="99"/>
        <v>-8.8809946714031966E-3</v>
      </c>
      <c r="H2163" s="482"/>
      <c r="I2163" s="486"/>
      <c r="J2163" s="486"/>
      <c r="K2163" s="486"/>
      <c r="L2163" s="486"/>
      <c r="M2163" s="486"/>
      <c r="N2163" s="486"/>
      <c r="O2163" s="482"/>
      <c r="P2163" s="482"/>
      <c r="Q2163" s="482"/>
      <c r="R2163" s="482"/>
      <c r="S2163" s="482"/>
      <c r="T2163" s="482"/>
    </row>
    <row r="2164" spans="1:20" ht="24.95" customHeight="1" x14ac:dyDescent="0.2">
      <c r="A2164" s="618" t="s">
        <v>7</v>
      </c>
      <c r="B2164" s="381"/>
      <c r="C2164" s="594">
        <f>'EV. ESTABL. Y PZAS. X T.A.'!B206</f>
        <v>253</v>
      </c>
      <c r="D2164" s="621"/>
      <c r="E2164" s="619">
        <f>'EV. ESTABL. Y PZAS. X T.A.'!C206</f>
        <v>257</v>
      </c>
      <c r="F2164" s="619"/>
      <c r="G2164" s="620">
        <f t="shared" si="99"/>
        <v>1.5810276679841896E-2</v>
      </c>
      <c r="H2164" s="482"/>
      <c r="I2164" s="486"/>
      <c r="J2164" s="486"/>
      <c r="K2164" s="486"/>
      <c r="L2164" s="486"/>
      <c r="M2164" s="486"/>
      <c r="N2164" s="486"/>
      <c r="O2164" s="482"/>
      <c r="P2164" s="482"/>
      <c r="Q2164" s="482"/>
      <c r="R2164" s="482"/>
      <c r="S2164" s="482"/>
      <c r="T2164" s="482"/>
    </row>
    <row r="2165" spans="1:20" ht="24.95" customHeight="1" x14ac:dyDescent="0.2">
      <c r="A2165" s="618" t="s">
        <v>8</v>
      </c>
      <c r="B2165" s="381"/>
      <c r="C2165" s="594">
        <f>'EV. ESTABL. Y PZAS. X T.A.'!B207</f>
        <v>559</v>
      </c>
      <c r="D2165" s="621"/>
      <c r="E2165" s="619">
        <f>'EV. ESTABL. Y PZAS. X T.A.'!C207</f>
        <v>564</v>
      </c>
      <c r="F2165" s="619"/>
      <c r="G2165" s="620">
        <f t="shared" si="99"/>
        <v>8.9445438282647581E-3</v>
      </c>
      <c r="H2165" s="482"/>
      <c r="I2165" s="486"/>
      <c r="J2165" s="486"/>
      <c r="K2165" s="486"/>
      <c r="L2165" s="486"/>
      <c r="M2165" s="486"/>
      <c r="N2165" s="486"/>
      <c r="O2165" s="482"/>
      <c r="P2165" s="482"/>
      <c r="Q2165" s="482"/>
      <c r="R2165" s="482"/>
      <c r="S2165" s="482"/>
      <c r="T2165" s="482"/>
    </row>
    <row r="2166" spans="1:20" ht="24.95" customHeight="1" x14ac:dyDescent="0.2">
      <c r="A2166" s="618" t="s">
        <v>9</v>
      </c>
      <c r="B2166" s="381"/>
      <c r="C2166" s="594">
        <f>'EV. ESTABL. Y PZAS. X T.A.'!B208</f>
        <v>480</v>
      </c>
      <c r="D2166" s="621"/>
      <c r="E2166" s="619">
        <f>'EV. ESTABL. Y PZAS. X T.A.'!C208</f>
        <v>472</v>
      </c>
      <c r="F2166" s="619"/>
      <c r="G2166" s="620">
        <f t="shared" si="99"/>
        <v>-1.6666666666666666E-2</v>
      </c>
      <c r="H2166" s="482"/>
      <c r="I2166" s="486"/>
      <c r="J2166" s="486"/>
      <c r="K2166" s="486"/>
      <c r="L2166" s="486"/>
      <c r="M2166" s="486"/>
      <c r="N2166" s="486"/>
      <c r="O2166" s="482"/>
      <c r="P2166" s="482"/>
      <c r="Q2166" s="482"/>
      <c r="R2166" s="482"/>
      <c r="S2166" s="482"/>
      <c r="T2166" s="482"/>
    </row>
    <row r="2167" spans="1:20" ht="24.95" customHeight="1" x14ac:dyDescent="0.2">
      <c r="A2167" s="618" t="s">
        <v>10</v>
      </c>
      <c r="B2167" s="381"/>
      <c r="C2167" s="594">
        <f>'EV. ESTABL. Y PZAS. X T.A.'!B209</f>
        <v>384</v>
      </c>
      <c r="D2167" s="621"/>
      <c r="E2167" s="619">
        <f>'EV. ESTABL. Y PZAS. X T.A.'!C209</f>
        <v>384</v>
      </c>
      <c r="F2167" s="619"/>
      <c r="G2167" s="620">
        <f t="shared" si="99"/>
        <v>0</v>
      </c>
      <c r="H2167" s="482"/>
      <c r="I2167" s="486"/>
      <c r="J2167" s="486"/>
      <c r="K2167" s="486"/>
      <c r="L2167" s="486"/>
      <c r="M2167" s="486"/>
      <c r="N2167" s="486"/>
      <c r="O2167" s="482"/>
      <c r="P2167" s="482"/>
      <c r="Q2167" s="482"/>
      <c r="R2167" s="482"/>
      <c r="S2167" s="482"/>
      <c r="T2167" s="482"/>
    </row>
    <row r="2168" spans="1:20" ht="24.95" customHeight="1" x14ac:dyDescent="0.2">
      <c r="A2168" s="618" t="s">
        <v>11</v>
      </c>
      <c r="B2168" s="381"/>
      <c r="C2168" s="594">
        <f>'EV. ESTABL. Y PZAS. X T.A.'!B210</f>
        <v>201</v>
      </c>
      <c r="D2168" s="621"/>
      <c r="E2168" s="619">
        <f>'EV. ESTABL. Y PZAS. X T.A.'!C210</f>
        <v>208</v>
      </c>
      <c r="F2168" s="619"/>
      <c r="G2168" s="620">
        <f t="shared" si="99"/>
        <v>3.482587064676617E-2</v>
      </c>
      <c r="H2168" s="482"/>
      <c r="I2168" s="486"/>
      <c r="J2168" s="486"/>
      <c r="K2168" s="486"/>
      <c r="L2168" s="486"/>
      <c r="M2168" s="486"/>
      <c r="N2168" s="486"/>
      <c r="O2168" s="482"/>
      <c r="P2168" s="482"/>
      <c r="Q2168" s="482"/>
      <c r="R2168" s="482"/>
      <c r="S2168" s="482"/>
      <c r="T2168" s="482"/>
    </row>
    <row r="2169" spans="1:20" ht="24.95" customHeight="1" x14ac:dyDescent="0.2">
      <c r="A2169" s="618" t="s">
        <v>12</v>
      </c>
      <c r="B2169" s="381"/>
      <c r="C2169" s="594">
        <f>'EV. ESTABL. Y PZAS. X T.A.'!B211</f>
        <v>256</v>
      </c>
      <c r="D2169" s="621"/>
      <c r="E2169" s="619">
        <f>'EV. ESTABL. Y PZAS. X T.A.'!C211</f>
        <v>259</v>
      </c>
      <c r="F2169" s="619"/>
      <c r="G2169" s="620">
        <f t="shared" si="99"/>
        <v>1.171875E-2</v>
      </c>
      <c r="H2169" s="482"/>
      <c r="I2169" s="486"/>
      <c r="J2169" s="486"/>
      <c r="K2169" s="486"/>
      <c r="L2169" s="486"/>
      <c r="M2169" s="486"/>
      <c r="N2169" s="486"/>
    </row>
    <row r="2170" spans="1:20" ht="24.95" customHeight="1" x14ac:dyDescent="0.2">
      <c r="A2170" s="553" t="s">
        <v>13</v>
      </c>
      <c r="B2170" s="553"/>
      <c r="C2170" s="626">
        <f>SUM(C2161:C2169)</f>
        <v>4128</v>
      </c>
      <c r="D2170" s="626"/>
      <c r="E2170" s="625">
        <f>SUM(E2161:E2169)</f>
        <v>4139</v>
      </c>
      <c r="F2170" s="625"/>
      <c r="G2170" s="615">
        <f t="shared" si="99"/>
        <v>2.6647286821705426E-3</v>
      </c>
      <c r="H2170" s="482"/>
      <c r="I2170" s="486"/>
      <c r="J2170" s="486"/>
      <c r="K2170" s="486"/>
      <c r="L2170" s="486"/>
      <c r="M2170" s="486"/>
      <c r="N2170" s="486"/>
    </row>
    <row r="2171" spans="1:20" s="382" customFormat="1" ht="24.95" customHeight="1" x14ac:dyDescent="0.25">
      <c r="A2171" s="477"/>
      <c r="B2171" s="478"/>
      <c r="C2171" s="478"/>
      <c r="D2171" s="478"/>
      <c r="E2171" s="478"/>
      <c r="F2171" s="479"/>
      <c r="G2171" s="479"/>
      <c r="H2171" s="486"/>
      <c r="I2171" s="486"/>
      <c r="J2171" s="486"/>
      <c r="K2171" s="486"/>
      <c r="L2171" s="486"/>
      <c r="M2171" s="486"/>
      <c r="N2171" s="486"/>
    </row>
    <row r="2172" spans="1:20" s="382" customFormat="1" ht="24.95" customHeight="1" x14ac:dyDescent="0.25">
      <c r="A2172" s="477"/>
      <c r="B2172" s="478"/>
      <c r="C2172" s="478"/>
      <c r="D2172" s="478"/>
      <c r="E2172" s="478"/>
      <c r="F2172" s="479"/>
      <c r="G2172" s="479"/>
      <c r="H2172" s="486"/>
      <c r="I2172" s="486"/>
      <c r="J2172" s="486"/>
      <c r="K2172" s="486"/>
      <c r="L2172" s="486"/>
      <c r="M2172" s="486"/>
      <c r="N2172" s="486"/>
    </row>
    <row r="2173" spans="1:20" s="381" customFormat="1" ht="24.95" customHeight="1" x14ac:dyDescent="0.25">
      <c r="A2173" s="765"/>
      <c r="B2173" s="765"/>
      <c r="C2173" s="765"/>
      <c r="D2173" s="765"/>
      <c r="E2173" s="489"/>
      <c r="F2173" s="766"/>
      <c r="G2173" s="766"/>
      <c r="H2173" s="766"/>
      <c r="I2173" s="490"/>
      <c r="J2173" s="472"/>
      <c r="K2173" s="472"/>
      <c r="M2173" s="491"/>
      <c r="N2173" s="491"/>
    </row>
    <row r="2174" spans="1:20" s="382" customFormat="1" ht="24.95" customHeight="1" x14ac:dyDescent="0.2">
      <c r="A2174" s="482"/>
      <c r="B2174" s="482"/>
      <c r="C2174" s="482"/>
      <c r="D2174" s="482"/>
      <c r="E2174" s="482"/>
      <c r="F2174" s="482"/>
      <c r="G2174" s="482"/>
      <c r="H2174" s="482"/>
      <c r="I2174" s="482"/>
      <c r="J2174" s="482"/>
      <c r="K2174" s="482"/>
      <c r="L2174" s="482"/>
      <c r="M2174" s="486"/>
      <c r="N2174" s="486"/>
    </row>
    <row r="2175" spans="1:20" s="382" customFormat="1" ht="24.95" customHeight="1" x14ac:dyDescent="0.25">
      <c r="A2175" s="477"/>
      <c r="B2175" s="478"/>
      <c r="C2175" s="478"/>
      <c r="D2175" s="478"/>
      <c r="E2175" s="478"/>
      <c r="F2175" s="479"/>
      <c r="G2175" s="479"/>
      <c r="H2175" s="486"/>
      <c r="I2175" s="486"/>
      <c r="J2175" s="486"/>
      <c r="K2175" s="486"/>
      <c r="L2175" s="486"/>
      <c r="M2175" s="486"/>
      <c r="N2175" s="486"/>
    </row>
    <row r="2176" spans="1:20" s="382" customFormat="1" ht="24.95" customHeight="1" x14ac:dyDescent="0.25">
      <c r="A2176" s="477"/>
      <c r="B2176" s="478"/>
      <c r="C2176" s="478"/>
      <c r="D2176" s="478"/>
      <c r="E2176" s="478"/>
      <c r="F2176" s="479"/>
      <c r="G2176" s="479"/>
      <c r="H2176" s="486"/>
      <c r="I2176" s="486"/>
      <c r="J2176" s="486"/>
      <c r="K2176" s="486"/>
      <c r="L2176" s="486"/>
      <c r="M2176" s="486"/>
      <c r="N2176" s="486"/>
    </row>
    <row r="2177" spans="1:14" s="382" customFormat="1" ht="24.95" customHeight="1" x14ac:dyDescent="0.25">
      <c r="A2177" s="477"/>
      <c r="B2177" s="478"/>
      <c r="C2177" s="478"/>
      <c r="D2177" s="478"/>
      <c r="E2177" s="478"/>
      <c r="F2177" s="479"/>
      <c r="G2177" s="479"/>
      <c r="H2177" s="486"/>
      <c r="I2177" s="486"/>
      <c r="J2177" s="486"/>
      <c r="K2177" s="486"/>
      <c r="L2177" s="486"/>
      <c r="M2177" s="486"/>
      <c r="N2177" s="486"/>
    </row>
    <row r="2178" spans="1:14" s="382" customFormat="1" ht="24.95" customHeight="1" x14ac:dyDescent="0.25">
      <c r="A2178" s="477"/>
      <c r="B2178" s="478"/>
      <c r="C2178" s="478"/>
      <c r="D2178" s="478"/>
      <c r="E2178" s="478"/>
      <c r="F2178" s="479"/>
      <c r="G2178" s="479"/>
      <c r="H2178" s="486"/>
      <c r="I2178" s="486"/>
      <c r="J2178" s="486"/>
      <c r="K2178" s="486"/>
      <c r="L2178" s="486"/>
      <c r="M2178" s="486"/>
      <c r="N2178" s="486"/>
    </row>
    <row r="2179" spans="1:14" s="382" customFormat="1" ht="24.95" customHeight="1" x14ac:dyDescent="0.25">
      <c r="A2179" s="477"/>
      <c r="B2179" s="478"/>
      <c r="C2179" s="478"/>
      <c r="D2179" s="478"/>
      <c r="E2179" s="478"/>
      <c r="F2179" s="479"/>
      <c r="G2179" s="479"/>
      <c r="H2179" s="486"/>
      <c r="I2179" s="486"/>
      <c r="J2179" s="486"/>
      <c r="K2179" s="486"/>
      <c r="L2179" s="486"/>
      <c r="M2179" s="486"/>
      <c r="N2179" s="486"/>
    </row>
    <row r="2180" spans="1:14" s="382" customFormat="1" ht="24.95" customHeight="1" x14ac:dyDescent="0.25">
      <c r="A2180" s="477"/>
      <c r="B2180" s="478"/>
      <c r="C2180" s="478"/>
      <c r="D2180" s="478"/>
      <c r="E2180" s="478"/>
      <c r="F2180" s="479"/>
      <c r="G2180" s="479"/>
      <c r="H2180" s="486"/>
      <c r="I2180" s="486"/>
      <c r="J2180" s="486"/>
      <c r="K2180" s="486"/>
      <c r="L2180" s="486"/>
      <c r="M2180" s="486"/>
      <c r="N2180" s="486"/>
    </row>
    <row r="2181" spans="1:14" s="382" customFormat="1" ht="24.95" customHeight="1" x14ac:dyDescent="0.25">
      <c r="A2181" s="477"/>
      <c r="B2181" s="478"/>
      <c r="C2181" s="478"/>
      <c r="D2181" s="478"/>
      <c r="E2181" s="478"/>
      <c r="F2181" s="479"/>
      <c r="G2181" s="479"/>
      <c r="H2181" s="486"/>
      <c r="I2181" s="486"/>
      <c r="J2181" s="486"/>
      <c r="K2181" s="486"/>
      <c r="L2181" s="486"/>
      <c r="M2181" s="486"/>
      <c r="N2181" s="486"/>
    </row>
    <row r="2182" spans="1:14" s="382" customFormat="1" ht="24.95" customHeight="1" x14ac:dyDescent="0.25">
      <c r="A2182" s="477"/>
      <c r="B2182" s="478"/>
      <c r="C2182" s="478"/>
      <c r="D2182" s="478"/>
      <c r="E2182" s="478"/>
      <c r="F2182" s="479"/>
      <c r="G2182" s="479"/>
      <c r="H2182" s="486"/>
      <c r="I2182" s="486"/>
      <c r="J2182" s="486"/>
      <c r="K2182" s="486"/>
      <c r="L2182" s="486"/>
      <c r="M2182" s="486"/>
      <c r="N2182" s="486"/>
    </row>
    <row r="2183" spans="1:14" ht="24.95" customHeight="1" x14ac:dyDescent="0.25">
      <c r="A2183" s="492"/>
      <c r="B2183" s="478"/>
      <c r="C2183" s="478"/>
      <c r="D2183" s="478"/>
      <c r="E2183" s="478"/>
      <c r="F2183" s="479"/>
      <c r="G2183" s="479"/>
      <c r="H2183" s="486"/>
      <c r="I2183" s="482"/>
      <c r="J2183" s="482"/>
      <c r="K2183" s="482"/>
      <c r="L2183" s="482"/>
      <c r="M2183" s="482"/>
      <c r="N2183" s="482"/>
    </row>
    <row r="2184" spans="1:14" ht="24.95" customHeight="1" x14ac:dyDescent="0.2">
      <c r="A2184" s="752" t="s">
        <v>102</v>
      </c>
      <c r="B2184" s="752"/>
      <c r="C2184" s="752"/>
      <c r="D2184" s="752"/>
      <c r="E2184" s="752"/>
      <c r="F2184" s="752"/>
      <c r="G2184" s="752"/>
      <c r="H2184" s="485"/>
      <c r="I2184" s="485"/>
      <c r="J2184" s="485"/>
      <c r="K2184" s="485"/>
      <c r="L2184" s="485"/>
      <c r="M2184" s="485"/>
      <c r="N2184" s="485"/>
    </row>
    <row r="2185" spans="1:14" ht="24.95" customHeight="1" x14ac:dyDescent="0.2">
      <c r="A2185" s="616" t="s">
        <v>101</v>
      </c>
      <c r="B2185" s="556"/>
      <c r="C2185" s="617" t="s">
        <v>554</v>
      </c>
      <c r="D2185" s="617"/>
      <c r="E2185" s="617" t="s">
        <v>611</v>
      </c>
      <c r="F2185" s="617"/>
      <c r="G2185" s="617" t="s">
        <v>32</v>
      </c>
      <c r="H2185" s="482"/>
      <c r="I2185" s="482"/>
      <c r="J2185" s="482"/>
      <c r="K2185" s="482"/>
      <c r="L2185" s="482"/>
      <c r="M2185" s="482"/>
      <c r="N2185" s="482"/>
    </row>
    <row r="2186" spans="1:14" ht="24.95" customHeight="1" x14ac:dyDescent="0.2">
      <c r="A2186" s="618" t="s">
        <v>5</v>
      </c>
      <c r="B2186" s="622"/>
      <c r="C2186" s="594">
        <f>'EV. ESTABL. Y PZAS. X T.A.'!B238</f>
        <v>7502</v>
      </c>
      <c r="D2186" s="621"/>
      <c r="E2186" s="594">
        <f>'EV. ESTABL. Y PZAS. X T.A.'!C238</f>
        <v>7575</v>
      </c>
      <c r="F2186" s="619"/>
      <c r="G2186" s="620">
        <f>(E2186-C2186)/C2186</f>
        <v>9.730738469741403E-3</v>
      </c>
      <c r="H2186" s="482"/>
      <c r="I2186" s="482"/>
      <c r="J2186" s="482"/>
      <c r="K2186" s="482"/>
      <c r="L2186" s="482"/>
      <c r="M2186" s="482"/>
      <c r="N2186" s="482"/>
    </row>
    <row r="2187" spans="1:14" ht="24.95" customHeight="1" x14ac:dyDescent="0.2">
      <c r="A2187" s="618" t="s">
        <v>6</v>
      </c>
      <c r="B2187" s="622"/>
      <c r="C2187" s="594">
        <f>'EV. ESTABL. Y PZAS. X T.A.'!B239</f>
        <v>4797</v>
      </c>
      <c r="D2187" s="621"/>
      <c r="E2187" s="594">
        <f>'EV. ESTABL. Y PZAS. X T.A.'!C239</f>
        <v>4882</v>
      </c>
      <c r="F2187" s="619"/>
      <c r="G2187" s="620">
        <f t="shared" ref="G2187:G2195" si="100">(E2187-C2187)/C2187</f>
        <v>1.7719407963310403E-2</v>
      </c>
      <c r="H2187" s="482"/>
      <c r="I2187" s="482"/>
      <c r="J2187" s="482"/>
      <c r="K2187" s="482"/>
      <c r="L2187" s="482"/>
      <c r="M2187" s="482"/>
      <c r="N2187" s="482"/>
    </row>
    <row r="2188" spans="1:14" ht="24.95" customHeight="1" x14ac:dyDescent="0.2">
      <c r="A2188" s="618" t="s">
        <v>18</v>
      </c>
      <c r="B2188" s="622"/>
      <c r="C2188" s="594">
        <f>'EV. ESTABL. Y PZAS. X T.A.'!B240</f>
        <v>4770</v>
      </c>
      <c r="D2188" s="621"/>
      <c r="E2188" s="594">
        <f>'EV. ESTABL. Y PZAS. X T.A.'!C240</f>
        <v>4717</v>
      </c>
      <c r="F2188" s="619"/>
      <c r="G2188" s="620">
        <f t="shared" si="100"/>
        <v>-1.1111111111111112E-2</v>
      </c>
      <c r="H2188" s="482"/>
      <c r="I2188" s="482"/>
      <c r="J2188" s="482"/>
      <c r="K2188" s="482"/>
      <c r="L2188" s="482"/>
      <c r="M2188" s="482"/>
      <c r="N2188" s="482"/>
    </row>
    <row r="2189" spans="1:14" ht="24.95" customHeight="1" x14ac:dyDescent="0.2">
      <c r="A2189" s="618" t="s">
        <v>7</v>
      </c>
      <c r="B2189" s="622"/>
      <c r="C2189" s="594">
        <f>'EV. ESTABL. Y PZAS. X T.A.'!B241</f>
        <v>2340</v>
      </c>
      <c r="D2189" s="621"/>
      <c r="E2189" s="594">
        <f>'EV. ESTABL. Y PZAS. X T.A.'!C241</f>
        <v>2454</v>
      </c>
      <c r="F2189" s="619"/>
      <c r="G2189" s="620">
        <f t="shared" si="100"/>
        <v>4.8717948717948718E-2</v>
      </c>
      <c r="H2189" s="482"/>
      <c r="I2189" s="482"/>
      <c r="J2189" s="482"/>
      <c r="K2189" s="482"/>
      <c r="L2189" s="482"/>
      <c r="M2189" s="482"/>
      <c r="N2189" s="482"/>
    </row>
    <row r="2190" spans="1:14" ht="24.95" customHeight="1" x14ac:dyDescent="0.2">
      <c r="A2190" s="618" t="s">
        <v>8</v>
      </c>
      <c r="B2190" s="622"/>
      <c r="C2190" s="594">
        <f>'EV. ESTABL. Y PZAS. X T.A.'!B242</f>
        <v>4536</v>
      </c>
      <c r="D2190" s="621"/>
      <c r="E2190" s="594">
        <f>'EV. ESTABL. Y PZAS. X T.A.'!C242</f>
        <v>4583</v>
      </c>
      <c r="F2190" s="619"/>
      <c r="G2190" s="620">
        <f t="shared" si="100"/>
        <v>1.0361552028218694E-2</v>
      </c>
      <c r="H2190" s="482"/>
      <c r="I2190" s="482"/>
      <c r="J2190" s="482"/>
      <c r="K2190" s="482"/>
      <c r="L2190" s="482"/>
      <c r="M2190" s="482"/>
      <c r="N2190" s="482"/>
    </row>
    <row r="2191" spans="1:14" ht="24.95" customHeight="1" x14ac:dyDescent="0.2">
      <c r="A2191" s="618" t="s">
        <v>9</v>
      </c>
      <c r="B2191" s="622"/>
      <c r="C2191" s="594">
        <f>'EV. ESTABL. Y PZAS. X T.A.'!B243</f>
        <v>4362</v>
      </c>
      <c r="D2191" s="621"/>
      <c r="E2191" s="594">
        <f>'EV. ESTABL. Y PZAS. X T.A.'!C243</f>
        <v>4290</v>
      </c>
      <c r="F2191" s="619"/>
      <c r="G2191" s="620">
        <f t="shared" si="100"/>
        <v>-1.6506189821182942E-2</v>
      </c>
      <c r="H2191" s="482"/>
      <c r="I2191" s="482"/>
      <c r="J2191" s="482"/>
      <c r="K2191" s="482"/>
      <c r="L2191" s="482"/>
      <c r="M2191" s="482"/>
      <c r="N2191" s="482"/>
    </row>
    <row r="2192" spans="1:14" ht="24.95" customHeight="1" x14ac:dyDescent="0.2">
      <c r="A2192" s="618" t="s">
        <v>10</v>
      </c>
      <c r="B2192" s="622"/>
      <c r="C2192" s="594">
        <f>'EV. ESTABL. Y PZAS. X T.A.'!B244</f>
        <v>3758</v>
      </c>
      <c r="D2192" s="621"/>
      <c r="E2192" s="594">
        <f>'EV. ESTABL. Y PZAS. X T.A.'!C244</f>
        <v>3779</v>
      </c>
      <c r="F2192" s="619"/>
      <c r="G2192" s="620">
        <f t="shared" si="100"/>
        <v>5.5880787653006915E-3</v>
      </c>
      <c r="H2192" s="482"/>
      <c r="I2192" s="482"/>
      <c r="J2192" s="482"/>
      <c r="K2192" s="482"/>
      <c r="L2192" s="482"/>
      <c r="M2192" s="482"/>
      <c r="N2192" s="482"/>
    </row>
    <row r="2193" spans="1:14" ht="24.95" customHeight="1" x14ac:dyDescent="0.2">
      <c r="A2193" s="618" t="s">
        <v>11</v>
      </c>
      <c r="B2193" s="622"/>
      <c r="C2193" s="594">
        <f>'EV. ESTABL. Y PZAS. X T.A.'!B245</f>
        <v>2063</v>
      </c>
      <c r="D2193" s="621"/>
      <c r="E2193" s="594">
        <f>'EV. ESTABL. Y PZAS. X T.A.'!C245</f>
        <v>2165</v>
      </c>
      <c r="F2193" s="619"/>
      <c r="G2193" s="620">
        <f t="shared" si="100"/>
        <v>4.9442559379544351E-2</v>
      </c>
      <c r="H2193" s="482"/>
      <c r="I2193" s="482"/>
      <c r="J2193" s="482"/>
      <c r="K2193" s="482"/>
      <c r="L2193" s="482"/>
      <c r="M2193" s="482"/>
      <c r="N2193" s="482"/>
    </row>
    <row r="2194" spans="1:14" ht="24.95" customHeight="1" x14ac:dyDescent="0.2">
      <c r="A2194" s="618" t="s">
        <v>12</v>
      </c>
      <c r="B2194" s="622"/>
      <c r="C2194" s="594">
        <f>'EV. ESTABL. Y PZAS. X T.A.'!B246</f>
        <v>2531</v>
      </c>
      <c r="D2194" s="621"/>
      <c r="E2194" s="594">
        <f>'EV. ESTABL. Y PZAS. X T.A.'!C246</f>
        <v>2565</v>
      </c>
      <c r="F2194" s="619"/>
      <c r="G2194" s="620">
        <f t="shared" si="100"/>
        <v>1.3433425523508494E-2</v>
      </c>
      <c r="H2194" s="482"/>
      <c r="I2194" s="482"/>
      <c r="J2194" s="482"/>
      <c r="K2194" s="482"/>
      <c r="L2194" s="482"/>
      <c r="M2194" s="482"/>
      <c r="N2194" s="482"/>
    </row>
    <row r="2195" spans="1:14" ht="24.95" customHeight="1" x14ac:dyDescent="0.2">
      <c r="A2195" s="553" t="s">
        <v>13</v>
      </c>
      <c r="B2195" s="626"/>
      <c r="C2195" s="626">
        <f>SUM(C2186:C2194)</f>
        <v>36659</v>
      </c>
      <c r="D2195" s="626"/>
      <c r="E2195" s="625">
        <f>SUM(E2186:E2194)</f>
        <v>37010</v>
      </c>
      <c r="F2195" s="625"/>
      <c r="G2195" s="615">
        <f t="shared" si="100"/>
        <v>9.574729261572875E-3</v>
      </c>
      <c r="H2195" s="482"/>
      <c r="I2195" s="482"/>
      <c r="J2195" s="482"/>
      <c r="K2195" s="482"/>
      <c r="L2195" s="482"/>
      <c r="M2195" s="482"/>
      <c r="N2195" s="482"/>
    </row>
    <row r="2196" spans="1:14" s="382" customFormat="1" ht="24.95" customHeight="1" x14ac:dyDescent="0.25">
      <c r="A2196" s="477"/>
      <c r="B2196" s="478"/>
      <c r="C2196" s="478"/>
      <c r="D2196" s="478"/>
      <c r="E2196" s="478"/>
      <c r="F2196" s="479"/>
      <c r="G2196" s="479"/>
      <c r="H2196" s="486"/>
      <c r="I2196" s="486"/>
      <c r="J2196" s="486"/>
      <c r="K2196" s="486"/>
      <c r="L2196" s="486"/>
      <c r="M2196" s="486"/>
      <c r="N2196" s="486"/>
    </row>
    <row r="2197" spans="1:14" s="381" customFormat="1" ht="24.95" customHeight="1" x14ac:dyDescent="0.25">
      <c r="A2197" s="765"/>
      <c r="B2197" s="765"/>
      <c r="C2197" s="765"/>
      <c r="D2197" s="765"/>
      <c r="E2197" s="489"/>
      <c r="F2197" s="766"/>
      <c r="G2197" s="766"/>
      <c r="H2197" s="766"/>
      <c r="I2197" s="490"/>
      <c r="J2197" s="472"/>
      <c r="K2197" s="491"/>
      <c r="L2197" s="491"/>
      <c r="M2197" s="491"/>
      <c r="N2197" s="491"/>
    </row>
    <row r="2198" spans="1:14" ht="24.95" customHeight="1" x14ac:dyDescent="0.2">
      <c r="A2198" s="482"/>
      <c r="B2198" s="482"/>
      <c r="C2198" s="482"/>
      <c r="D2198" s="482"/>
      <c r="E2198" s="482"/>
      <c r="F2198" s="482"/>
      <c r="G2198" s="482"/>
      <c r="H2198" s="482"/>
      <c r="I2198" s="482"/>
      <c r="J2198" s="482"/>
      <c r="K2198" s="482"/>
      <c r="L2198" s="482"/>
      <c r="M2198" s="482"/>
      <c r="N2198" s="482"/>
    </row>
    <row r="2199" spans="1:14" ht="24.95" customHeight="1" x14ac:dyDescent="0.2">
      <c r="A2199" s="482"/>
      <c r="B2199" s="482"/>
      <c r="C2199" s="482"/>
      <c r="D2199" s="482"/>
      <c r="E2199" s="482"/>
      <c r="F2199" s="482"/>
      <c r="G2199" s="482"/>
      <c r="H2199" s="482"/>
      <c r="I2199" s="482"/>
      <c r="J2199" s="482"/>
      <c r="K2199" s="482"/>
      <c r="L2199" s="482"/>
      <c r="M2199" s="482"/>
      <c r="N2199" s="482"/>
    </row>
    <row r="2200" spans="1:14" ht="24.95" customHeight="1" x14ac:dyDescent="0.2">
      <c r="A2200" s="482"/>
      <c r="B2200" s="482"/>
      <c r="C2200" s="482"/>
      <c r="D2200" s="482"/>
      <c r="E2200" s="482"/>
      <c r="F2200" s="482"/>
      <c r="G2200" s="482"/>
      <c r="H2200" s="482"/>
      <c r="I2200" s="482"/>
      <c r="J2200" s="482"/>
      <c r="K2200" s="482"/>
      <c r="L2200" s="482"/>
      <c r="M2200" s="482"/>
      <c r="N2200" s="482"/>
    </row>
    <row r="2201" spans="1:14" ht="24.95" customHeight="1" x14ac:dyDescent="0.2">
      <c r="A2201" s="482"/>
      <c r="B2201" s="482"/>
      <c r="C2201" s="482"/>
      <c r="D2201" s="482"/>
      <c r="E2201" s="482"/>
      <c r="F2201" s="482"/>
      <c r="G2201" s="482"/>
      <c r="H2201" s="482"/>
      <c r="I2201" s="482"/>
      <c r="J2201" s="482"/>
      <c r="K2201" s="482"/>
      <c r="L2201" s="482"/>
      <c r="M2201" s="482"/>
      <c r="N2201" s="482"/>
    </row>
    <row r="2202" spans="1:14" ht="24.95" customHeight="1" x14ac:dyDescent="0.2">
      <c r="A2202" s="482"/>
      <c r="B2202" s="482"/>
      <c r="C2202" s="482"/>
      <c r="D2202" s="482"/>
      <c r="E2202" s="482"/>
      <c r="F2202" s="482"/>
      <c r="G2202" s="482"/>
      <c r="H2202" s="482"/>
      <c r="I2202" s="482"/>
      <c r="J2202" s="482"/>
      <c r="K2202" s="482"/>
      <c r="L2202" s="482"/>
      <c r="M2202" s="482"/>
      <c r="N2202" s="482"/>
    </row>
    <row r="2203" spans="1:14" ht="24.95" customHeight="1" x14ac:dyDescent="0.2">
      <c r="A2203" s="482"/>
      <c r="B2203" s="482"/>
      <c r="C2203" s="482"/>
      <c r="D2203" s="482"/>
      <c r="E2203" s="482"/>
      <c r="F2203" s="482"/>
      <c r="G2203" s="482"/>
      <c r="H2203" s="482"/>
      <c r="I2203" s="482"/>
      <c r="J2203" s="482"/>
      <c r="K2203" s="482"/>
      <c r="L2203" s="482"/>
      <c r="M2203" s="482"/>
      <c r="N2203" s="482"/>
    </row>
    <row r="2204" spans="1:14" ht="24.95" customHeight="1" x14ac:dyDescent="0.2">
      <c r="A2204" s="482"/>
      <c r="B2204" s="482"/>
      <c r="C2204" s="482"/>
      <c r="D2204" s="482"/>
      <c r="E2204" s="482"/>
      <c r="F2204" s="482"/>
      <c r="G2204" s="482"/>
      <c r="H2204" s="482"/>
      <c r="I2204" s="482"/>
      <c r="J2204" s="482"/>
      <c r="K2204" s="482"/>
      <c r="L2204" s="482"/>
      <c r="M2204" s="482"/>
      <c r="N2204" s="482"/>
    </row>
    <row r="2205" spans="1:14" ht="24.95" customHeight="1" x14ac:dyDescent="0.2">
      <c r="A2205" s="482"/>
      <c r="B2205" s="482"/>
      <c r="C2205" s="482"/>
      <c r="D2205" s="482"/>
      <c r="E2205" s="482"/>
      <c r="F2205" s="482"/>
      <c r="G2205" s="482"/>
      <c r="H2205" s="482"/>
      <c r="I2205" s="482"/>
      <c r="J2205" s="482"/>
      <c r="K2205" s="482"/>
      <c r="L2205" s="482"/>
      <c r="M2205" s="482"/>
      <c r="N2205" s="482"/>
    </row>
    <row r="2206" spans="1:14" ht="24.95" customHeight="1" x14ac:dyDescent="0.2">
      <c r="A2206" s="482"/>
      <c r="B2206" s="482"/>
      <c r="C2206" s="482"/>
      <c r="D2206" s="482"/>
      <c r="E2206" s="482"/>
      <c r="F2206" s="482"/>
      <c r="G2206" s="482"/>
      <c r="H2206" s="482"/>
      <c r="I2206" s="482"/>
      <c r="J2206" s="482"/>
      <c r="K2206" s="482"/>
      <c r="L2206" s="482"/>
      <c r="M2206" s="482"/>
      <c r="N2206" s="482"/>
    </row>
    <row r="2207" spans="1:14" ht="24.95" customHeight="1" x14ac:dyDescent="0.2">
      <c r="A2207" s="482"/>
      <c r="B2207" s="482"/>
      <c r="C2207" s="482"/>
      <c r="D2207" s="482"/>
      <c r="E2207" s="482"/>
      <c r="F2207" s="482"/>
      <c r="G2207" s="482"/>
      <c r="H2207" s="482"/>
      <c r="I2207" s="482"/>
      <c r="J2207" s="482"/>
      <c r="K2207" s="482"/>
      <c r="L2207" s="482"/>
      <c r="M2207" s="482"/>
      <c r="N2207" s="482"/>
    </row>
    <row r="2208" spans="1:14" ht="24.95" customHeight="1" x14ac:dyDescent="0.2">
      <c r="A2208" s="482"/>
      <c r="B2208" s="482"/>
      <c r="C2208" s="482"/>
      <c r="D2208" s="482"/>
      <c r="E2208" s="482"/>
      <c r="F2208" s="482"/>
      <c r="G2208" s="482"/>
      <c r="H2208" s="482"/>
      <c r="I2208" s="482"/>
      <c r="J2208" s="482"/>
      <c r="K2208" s="482"/>
      <c r="L2208" s="482"/>
      <c r="M2208" s="482"/>
      <c r="N2208" s="482"/>
    </row>
    <row r="2209" spans="1:15" ht="24.95" customHeight="1" x14ac:dyDescent="0.2">
      <c r="A2209" s="482"/>
      <c r="B2209" s="482"/>
      <c r="C2209" s="482"/>
      <c r="D2209" s="482"/>
      <c r="E2209" s="482"/>
      <c r="F2209" s="482"/>
      <c r="G2209" s="482"/>
      <c r="H2209" s="482"/>
      <c r="I2209" s="482"/>
      <c r="J2209" s="482"/>
      <c r="K2209" s="482"/>
      <c r="L2209" s="482"/>
      <c r="M2209" s="482"/>
      <c r="N2209" s="482"/>
    </row>
    <row r="2210" spans="1:15" ht="24.95" customHeight="1" x14ac:dyDescent="0.2">
      <c r="A2210" s="482"/>
      <c r="B2210" s="482"/>
      <c r="C2210" s="482"/>
      <c r="D2210" s="482"/>
      <c r="E2210" s="482"/>
      <c r="F2210" s="482"/>
      <c r="G2210" s="482"/>
      <c r="H2210" s="482"/>
      <c r="I2210" s="482"/>
      <c r="J2210" s="482"/>
      <c r="K2210" s="482"/>
      <c r="L2210" s="482"/>
      <c r="M2210" s="482"/>
      <c r="N2210" s="482"/>
    </row>
    <row r="2211" spans="1:15" ht="24.95" customHeight="1" x14ac:dyDescent="0.2">
      <c r="A2211" s="482"/>
      <c r="B2211" s="482"/>
      <c r="C2211" s="482"/>
      <c r="D2211" s="482"/>
      <c r="E2211" s="482"/>
      <c r="F2211" s="482"/>
      <c r="G2211" s="482"/>
      <c r="H2211" s="482"/>
      <c r="I2211" s="482"/>
      <c r="J2211" s="482"/>
      <c r="K2211" s="482"/>
      <c r="L2211" s="482"/>
      <c r="M2211" s="482"/>
      <c r="N2211" s="482"/>
    </row>
    <row r="2212" spans="1:15" ht="24.95" customHeight="1" x14ac:dyDescent="0.2">
      <c r="A2212" s="482"/>
      <c r="B2212" s="482"/>
      <c r="C2212" s="482"/>
      <c r="D2212" s="482"/>
      <c r="E2212" s="482"/>
      <c r="F2212" s="482"/>
      <c r="G2212" s="482"/>
      <c r="H2212" s="482"/>
      <c r="I2212" s="482"/>
      <c r="J2212" s="482"/>
      <c r="K2212" s="482"/>
      <c r="L2212" s="482"/>
      <c r="M2212" s="482"/>
      <c r="N2212" s="482"/>
    </row>
    <row r="2213" spans="1:15" ht="24.95" customHeight="1" x14ac:dyDescent="0.2">
      <c r="A2213" s="482"/>
      <c r="B2213" s="482"/>
      <c r="C2213" s="482"/>
      <c r="D2213" s="482"/>
      <c r="E2213" s="482"/>
      <c r="F2213" s="482"/>
      <c r="G2213" s="482"/>
      <c r="H2213" s="482"/>
      <c r="I2213" s="482"/>
      <c r="J2213" s="482"/>
      <c r="K2213" s="482"/>
      <c r="L2213" s="482"/>
      <c r="M2213" s="482"/>
      <c r="N2213" s="482"/>
    </row>
    <row r="2214" spans="1:15" ht="24.95" customHeight="1" x14ac:dyDescent="0.2">
      <c r="A2214" s="482"/>
      <c r="B2214" s="482"/>
      <c r="C2214" s="482"/>
      <c r="D2214" s="482"/>
      <c r="E2214" s="482"/>
      <c r="F2214" s="482"/>
      <c r="G2214" s="482"/>
      <c r="H2214" s="482"/>
      <c r="I2214" s="482"/>
      <c r="J2214" s="482"/>
      <c r="K2214" s="482"/>
      <c r="L2214" s="482"/>
      <c r="M2214" s="482"/>
      <c r="N2214" s="482"/>
    </row>
    <row r="2215" spans="1:15" ht="24.95" customHeight="1" x14ac:dyDescent="0.2">
      <c r="A2215" s="482"/>
      <c r="B2215" s="482"/>
      <c r="C2215" s="482"/>
      <c r="D2215" s="482"/>
      <c r="E2215" s="482"/>
      <c r="F2215" s="482"/>
      <c r="G2215" s="482"/>
      <c r="H2215" s="482"/>
      <c r="I2215" s="482"/>
      <c r="J2215" s="482"/>
      <c r="K2215" s="482"/>
      <c r="L2215" s="482"/>
      <c r="M2215" s="482"/>
      <c r="N2215" s="482"/>
    </row>
    <row r="2216" spans="1:15" ht="24.95" customHeight="1" x14ac:dyDescent="0.2">
      <c r="A2216" s="482"/>
      <c r="B2216" s="482"/>
      <c r="C2216" s="482"/>
      <c r="D2216" s="482"/>
      <c r="E2216" s="482"/>
      <c r="F2216" s="482"/>
      <c r="G2216" s="482"/>
      <c r="H2216" s="482"/>
      <c r="I2216" s="482"/>
      <c r="J2216" s="482"/>
      <c r="K2216" s="482"/>
      <c r="L2216" s="482"/>
      <c r="M2216" s="482"/>
      <c r="N2216" s="482"/>
    </row>
    <row r="2217" spans="1:15" ht="24.95" customHeight="1" x14ac:dyDescent="0.2">
      <c r="A2217" s="482"/>
      <c r="B2217" s="482"/>
      <c r="C2217" s="482"/>
      <c r="D2217" s="482"/>
      <c r="E2217" s="482"/>
      <c r="F2217" s="482"/>
      <c r="G2217" s="482"/>
      <c r="H2217" s="482"/>
      <c r="I2217" s="482"/>
      <c r="J2217" s="482"/>
      <c r="K2217" s="482"/>
      <c r="L2217" s="482"/>
      <c r="M2217" s="482"/>
      <c r="N2217" s="482"/>
    </row>
    <row r="2218" spans="1:15" ht="24.95" customHeight="1" x14ac:dyDescent="0.2">
      <c r="A2218" s="482"/>
      <c r="B2218" s="482"/>
      <c r="C2218" s="482"/>
      <c r="D2218" s="482"/>
      <c r="E2218" s="482"/>
      <c r="F2218" s="482"/>
      <c r="G2218" s="482"/>
      <c r="H2218" s="482"/>
      <c r="I2218" s="482"/>
      <c r="J2218" s="482"/>
      <c r="K2218" s="482"/>
      <c r="L2218" s="482"/>
      <c r="M2218" s="482"/>
      <c r="N2218" s="482"/>
    </row>
    <row r="2219" spans="1:15" ht="24.95" customHeight="1" x14ac:dyDescent="0.2">
      <c r="A2219" s="482"/>
      <c r="B2219" s="482"/>
      <c r="C2219" s="482"/>
      <c r="D2219" s="482"/>
      <c r="E2219" s="482"/>
      <c r="F2219" s="482"/>
      <c r="G2219" s="482"/>
      <c r="H2219" s="482"/>
      <c r="I2219" s="482"/>
      <c r="J2219" s="482"/>
      <c r="K2219" s="482"/>
      <c r="L2219" s="482"/>
      <c r="M2219" s="482"/>
      <c r="N2219" s="482"/>
    </row>
    <row r="2220" spans="1:15" ht="24.95" customHeight="1" x14ac:dyDescent="0.2">
      <c r="A2220" s="482"/>
      <c r="B2220" s="482"/>
      <c r="C2220" s="482"/>
      <c r="D2220" s="482"/>
      <c r="E2220" s="482"/>
      <c r="F2220" s="482"/>
      <c r="G2220" s="482"/>
      <c r="H2220" s="482"/>
      <c r="I2220" s="482"/>
      <c r="J2220" s="482"/>
      <c r="K2220" s="482"/>
      <c r="L2220" s="482"/>
      <c r="M2220" s="482"/>
      <c r="N2220" s="482"/>
    </row>
    <row r="2221" spans="1:15" ht="24.95" customHeight="1" x14ac:dyDescent="0.2">
      <c r="A2221" s="482"/>
      <c r="B2221" s="482"/>
      <c r="C2221" s="482"/>
      <c r="D2221" s="482"/>
      <c r="E2221" s="482"/>
      <c r="F2221" s="482"/>
      <c r="G2221" s="482"/>
      <c r="H2221" s="482"/>
      <c r="I2221" s="482"/>
      <c r="J2221" s="482"/>
      <c r="K2221" s="482"/>
      <c r="L2221" s="482"/>
      <c r="M2221" s="482"/>
      <c r="N2221" s="482"/>
    </row>
    <row r="2222" spans="1:15" ht="24.95" customHeight="1" x14ac:dyDescent="0.2">
      <c r="A2222" s="482"/>
      <c r="B2222" s="482"/>
      <c r="C2222" s="482"/>
      <c r="D2222" s="482"/>
      <c r="E2222" s="482"/>
      <c r="F2222" s="482"/>
      <c r="G2222" s="482"/>
      <c r="H2222" s="482"/>
      <c r="I2222" s="482"/>
      <c r="J2222" s="482"/>
      <c r="K2222" s="482"/>
      <c r="L2222" s="482"/>
      <c r="M2222" s="482"/>
      <c r="N2222" s="482"/>
    </row>
    <row r="2223" spans="1:15" ht="27.75" customHeight="1" x14ac:dyDescent="0.2">
      <c r="A2223" s="493"/>
      <c r="B2223" s="493"/>
      <c r="C2223" s="493"/>
      <c r="D2223" s="493"/>
      <c r="E2223" s="493"/>
      <c r="F2223" s="493"/>
      <c r="G2223" s="493"/>
      <c r="H2223" s="493"/>
      <c r="I2223" s="493"/>
      <c r="J2223" s="493"/>
      <c r="K2223" s="493"/>
      <c r="L2223" s="493"/>
      <c r="M2223" s="493"/>
      <c r="N2223" s="493"/>
      <c r="O2223" s="494"/>
    </row>
    <row r="2224" spans="1:15" s="497" customFormat="1" ht="24.95" customHeight="1" x14ac:dyDescent="0.2">
      <c r="A2224" s="495"/>
      <c r="B2224" s="495"/>
      <c r="C2224" s="495"/>
      <c r="D2224" s="495"/>
      <c r="E2224" s="495"/>
      <c r="F2224" s="495"/>
      <c r="G2224" s="495"/>
      <c r="H2224" s="495"/>
      <c r="I2224" s="495"/>
      <c r="J2224" s="495"/>
      <c r="K2224" s="495"/>
      <c r="L2224" s="495"/>
      <c r="M2224" s="495"/>
      <c r="N2224" s="4">
        <v>26</v>
      </c>
      <c r="O2224" s="496"/>
    </row>
    <row r="2225" spans="1:14" ht="24.95" customHeight="1" x14ac:dyDescent="0.2">
      <c r="A2225" s="752" t="s">
        <v>124</v>
      </c>
      <c r="B2225" s="752"/>
      <c r="C2225" s="752"/>
      <c r="D2225" s="752"/>
      <c r="E2225" s="752"/>
      <c r="F2225" s="752"/>
      <c r="G2225" s="752"/>
      <c r="H2225" s="752"/>
      <c r="I2225" s="752"/>
      <c r="J2225" s="752"/>
      <c r="K2225" s="485"/>
      <c r="L2225" s="485"/>
      <c r="M2225" s="485"/>
      <c r="N2225" s="485"/>
    </row>
    <row r="2226" spans="1:14" ht="24.95" customHeight="1" x14ac:dyDescent="0.2">
      <c r="A2226" s="752" t="s">
        <v>612</v>
      </c>
      <c r="B2226" s="752"/>
      <c r="C2226" s="752"/>
      <c r="D2226" s="752"/>
      <c r="E2226" s="752"/>
      <c r="F2226" s="752"/>
      <c r="G2226" s="752"/>
      <c r="H2226" s="752"/>
      <c r="I2226" s="752"/>
      <c r="J2226" s="752"/>
      <c r="K2226" s="485"/>
      <c r="L2226" s="485"/>
      <c r="M2226" s="485"/>
      <c r="N2226" s="485"/>
    </row>
    <row r="2227" spans="1:14" ht="24.95" customHeight="1" x14ac:dyDescent="0.2">
      <c r="A2227" s="616" t="s">
        <v>101</v>
      </c>
      <c r="B2227" s="616" t="s">
        <v>23</v>
      </c>
      <c r="C2227" s="616"/>
      <c r="D2227" s="617" t="s">
        <v>118</v>
      </c>
      <c r="E2227" s="617"/>
      <c r="F2227" s="617" t="s">
        <v>33</v>
      </c>
      <c r="G2227" s="617"/>
      <c r="H2227" s="617" t="s">
        <v>119</v>
      </c>
      <c r="I2227" s="616"/>
      <c r="J2227" s="616" t="s">
        <v>13</v>
      </c>
      <c r="K2227" s="482"/>
      <c r="L2227" s="482"/>
      <c r="M2227" s="482"/>
      <c r="N2227" s="482"/>
    </row>
    <row r="2228" spans="1:14" ht="24.95" customHeight="1" x14ac:dyDescent="0.2">
      <c r="A2228" s="618" t="s">
        <v>5</v>
      </c>
      <c r="B2228" s="594">
        <f>'EV. ESTABL. Y PZAS. X T.A.'!B274</f>
        <v>9</v>
      </c>
      <c r="C2228" s="621"/>
      <c r="D2228" s="594">
        <f>'EV. ESTABL. Y PZAS. X T.A.'!C274</f>
        <v>891</v>
      </c>
      <c r="E2228" s="619"/>
      <c r="F2228" s="594">
        <f>'EV. ESTABL. Y PZAS. X T.A.'!D274</f>
        <v>23</v>
      </c>
      <c r="G2228" s="619"/>
      <c r="H2228" s="594">
        <f>'EV. ESTABL. Y PZAS. X T.A.'!E274</f>
        <v>55</v>
      </c>
      <c r="I2228" s="622"/>
      <c r="J2228" s="595">
        <f t="shared" ref="J2228:J2237" si="101">B2228+D2228+F2228+H2228</f>
        <v>978</v>
      </c>
      <c r="K2228" s="482"/>
      <c r="L2228" s="482"/>
      <c r="M2228" s="482"/>
      <c r="N2228" s="482"/>
    </row>
    <row r="2229" spans="1:14" ht="24.95" customHeight="1" x14ac:dyDescent="0.2">
      <c r="A2229" s="618" t="s">
        <v>6</v>
      </c>
      <c r="B2229" s="594">
        <f>'EV. ESTABL. Y PZAS. X T.A.'!B275</f>
        <v>29</v>
      </c>
      <c r="C2229" s="621"/>
      <c r="D2229" s="594">
        <f>'EV. ESTABL. Y PZAS. X T.A.'!C275</f>
        <v>338</v>
      </c>
      <c r="E2229" s="619"/>
      <c r="F2229" s="594">
        <f>'EV. ESTABL. Y PZAS. X T.A.'!D275</f>
        <v>19</v>
      </c>
      <c r="G2229" s="619"/>
      <c r="H2229" s="594">
        <f>'EV. ESTABL. Y PZAS. X T.A.'!E275</f>
        <v>73</v>
      </c>
      <c r="I2229" s="622"/>
      <c r="J2229" s="623">
        <f t="shared" si="101"/>
        <v>459</v>
      </c>
      <c r="K2229" s="482"/>
      <c r="L2229" s="482"/>
      <c r="M2229" s="482"/>
      <c r="N2229" s="482"/>
    </row>
    <row r="2230" spans="1:14" ht="24.95" customHeight="1" x14ac:dyDescent="0.2">
      <c r="A2230" s="618" t="s">
        <v>18</v>
      </c>
      <c r="B2230" s="594">
        <f>'EV. ESTABL. Y PZAS. X T.A.'!B276</f>
        <v>35</v>
      </c>
      <c r="C2230" s="621"/>
      <c r="D2230" s="594">
        <f>'EV. ESTABL. Y PZAS. X T.A.'!C276</f>
        <v>407</v>
      </c>
      <c r="E2230" s="619"/>
      <c r="F2230" s="594">
        <f>'EV. ESTABL. Y PZAS. X T.A.'!D276</f>
        <v>8</v>
      </c>
      <c r="G2230" s="619"/>
      <c r="H2230" s="594">
        <f>'EV. ESTABL. Y PZAS. X T.A.'!E276</f>
        <v>108</v>
      </c>
      <c r="I2230" s="622"/>
      <c r="J2230" s="623">
        <f t="shared" si="101"/>
        <v>558</v>
      </c>
      <c r="K2230" s="482"/>
      <c r="L2230" s="482"/>
      <c r="M2230" s="482"/>
      <c r="N2230" s="482"/>
    </row>
    <row r="2231" spans="1:14" ht="24.95" customHeight="1" x14ac:dyDescent="0.2">
      <c r="A2231" s="618" t="s">
        <v>7</v>
      </c>
      <c r="B2231" s="594">
        <f>'EV. ESTABL. Y PZAS. X T.A.'!B277</f>
        <v>4</v>
      </c>
      <c r="C2231" s="621"/>
      <c r="D2231" s="594">
        <f>'EV. ESTABL. Y PZAS. X T.A.'!C277</f>
        <v>204</v>
      </c>
      <c r="E2231" s="619"/>
      <c r="F2231" s="594">
        <f>'EV. ESTABL. Y PZAS. X T.A.'!D277</f>
        <v>10</v>
      </c>
      <c r="G2231" s="619"/>
      <c r="H2231" s="594">
        <f>'EV. ESTABL. Y PZAS. X T.A.'!E277</f>
        <v>39</v>
      </c>
      <c r="I2231" s="622"/>
      <c r="J2231" s="623">
        <f t="shared" si="101"/>
        <v>257</v>
      </c>
      <c r="K2231" s="482"/>
      <c r="L2231" s="482"/>
      <c r="M2231" s="482"/>
      <c r="N2231" s="482"/>
    </row>
    <row r="2232" spans="1:14" ht="24.95" customHeight="1" x14ac:dyDescent="0.2">
      <c r="A2232" s="618" t="s">
        <v>8</v>
      </c>
      <c r="B2232" s="594">
        <f>'EV. ESTABL. Y PZAS. X T.A.'!B278</f>
        <v>15</v>
      </c>
      <c r="C2232" s="621"/>
      <c r="D2232" s="594">
        <f>'EV. ESTABL. Y PZAS. X T.A.'!C278</f>
        <v>486</v>
      </c>
      <c r="E2232" s="619"/>
      <c r="F2232" s="594">
        <f>'EV. ESTABL. Y PZAS. X T.A.'!D278</f>
        <v>12</v>
      </c>
      <c r="G2232" s="619"/>
      <c r="H2232" s="594">
        <f>'EV. ESTABL. Y PZAS. X T.A.'!E278</f>
        <v>51</v>
      </c>
      <c r="I2232" s="622"/>
      <c r="J2232" s="623">
        <f t="shared" si="101"/>
        <v>564</v>
      </c>
      <c r="K2232" s="482"/>
      <c r="L2232" s="482"/>
      <c r="M2232" s="482"/>
      <c r="N2232" s="482"/>
    </row>
    <row r="2233" spans="1:14" ht="24.95" customHeight="1" x14ac:dyDescent="0.2">
      <c r="A2233" s="618" t="s">
        <v>9</v>
      </c>
      <c r="B2233" s="594">
        <f>'EV. ESTABL. Y PZAS. X T.A.'!B279</f>
        <v>12</v>
      </c>
      <c r="C2233" s="621"/>
      <c r="D2233" s="594">
        <f>'EV. ESTABL. Y PZAS. X T.A.'!C279</f>
        <v>395</v>
      </c>
      <c r="E2233" s="619"/>
      <c r="F2233" s="594">
        <f>'EV. ESTABL. Y PZAS. X T.A.'!D279</f>
        <v>17</v>
      </c>
      <c r="G2233" s="619"/>
      <c r="H2233" s="594">
        <f>'EV. ESTABL. Y PZAS. X T.A.'!E279</f>
        <v>48</v>
      </c>
      <c r="I2233" s="622"/>
      <c r="J2233" s="623">
        <f t="shared" si="101"/>
        <v>472</v>
      </c>
      <c r="K2233" s="482"/>
      <c r="L2233" s="482"/>
      <c r="M2233" s="482"/>
      <c r="N2233" s="482"/>
    </row>
    <row r="2234" spans="1:14" ht="24.95" customHeight="1" x14ac:dyDescent="0.2">
      <c r="A2234" s="618" t="s">
        <v>10</v>
      </c>
      <c r="B2234" s="594">
        <f>'EV. ESTABL. Y PZAS. X T.A.'!B280</f>
        <v>16</v>
      </c>
      <c r="C2234" s="621"/>
      <c r="D2234" s="594">
        <f>'EV. ESTABL. Y PZAS. X T.A.'!C280</f>
        <v>299</v>
      </c>
      <c r="E2234" s="619"/>
      <c r="F2234" s="594">
        <f>'EV. ESTABL. Y PZAS. X T.A.'!D280</f>
        <v>17</v>
      </c>
      <c r="G2234" s="619"/>
      <c r="H2234" s="594">
        <f>'EV. ESTABL. Y PZAS. X T.A.'!E280</f>
        <v>52</v>
      </c>
      <c r="I2234" s="622"/>
      <c r="J2234" s="623">
        <f t="shared" si="101"/>
        <v>384</v>
      </c>
      <c r="K2234" s="482"/>
      <c r="L2234" s="482"/>
      <c r="M2234" s="482"/>
      <c r="N2234" s="482"/>
    </row>
    <row r="2235" spans="1:14" ht="24.95" customHeight="1" x14ac:dyDescent="0.2">
      <c r="A2235" s="618" t="s">
        <v>11</v>
      </c>
      <c r="B2235" s="594">
        <f>'EV. ESTABL. Y PZAS. X T.A.'!B281</f>
        <v>2</v>
      </c>
      <c r="C2235" s="621"/>
      <c r="D2235" s="594">
        <f>'EV. ESTABL. Y PZAS. X T.A.'!C281</f>
        <v>162</v>
      </c>
      <c r="E2235" s="619"/>
      <c r="F2235" s="594">
        <f>'EV. ESTABL. Y PZAS. X T.A.'!D281</f>
        <v>12</v>
      </c>
      <c r="G2235" s="619"/>
      <c r="H2235" s="594">
        <f>'EV. ESTABL. Y PZAS. X T.A.'!E281</f>
        <v>32</v>
      </c>
      <c r="I2235" s="622"/>
      <c r="J2235" s="623">
        <f t="shared" si="101"/>
        <v>208</v>
      </c>
      <c r="K2235" s="482"/>
      <c r="L2235" s="482"/>
      <c r="M2235" s="482"/>
      <c r="N2235" s="482"/>
    </row>
    <row r="2236" spans="1:14" ht="24.95" customHeight="1" x14ac:dyDescent="0.2">
      <c r="A2236" s="618" t="s">
        <v>12</v>
      </c>
      <c r="B2236" s="594">
        <f>'EV. ESTABL. Y PZAS. X T.A.'!B282</f>
        <v>4</v>
      </c>
      <c r="C2236" s="621"/>
      <c r="D2236" s="594">
        <f>'EV. ESTABL. Y PZAS. X T.A.'!C282</f>
        <v>185</v>
      </c>
      <c r="E2236" s="619"/>
      <c r="F2236" s="594">
        <f>'EV. ESTABL. Y PZAS. X T.A.'!D282</f>
        <v>18</v>
      </c>
      <c r="G2236" s="619"/>
      <c r="H2236" s="594">
        <f>'EV. ESTABL. Y PZAS. X T.A.'!E282</f>
        <v>52</v>
      </c>
      <c r="I2236" s="622"/>
      <c r="J2236" s="623">
        <f t="shared" si="101"/>
        <v>259</v>
      </c>
      <c r="K2236" s="482"/>
      <c r="L2236" s="482"/>
      <c r="M2236" s="482"/>
      <c r="N2236" s="482"/>
    </row>
    <row r="2237" spans="1:14" ht="24.95" customHeight="1" x14ac:dyDescent="0.2">
      <c r="A2237" s="553" t="s">
        <v>13</v>
      </c>
      <c r="B2237" s="626">
        <f>SUM(B2228:B2236)</f>
        <v>126</v>
      </c>
      <c r="C2237" s="626"/>
      <c r="D2237" s="625">
        <f>SUM(D2228:D2236)</f>
        <v>3367</v>
      </c>
      <c r="E2237" s="625"/>
      <c r="F2237" s="625">
        <f>SUM(F2228:F2236)</f>
        <v>136</v>
      </c>
      <c r="G2237" s="625"/>
      <c r="H2237" s="625">
        <f>SUM(H2228:H2236)</f>
        <v>510</v>
      </c>
      <c r="I2237" s="626"/>
      <c r="J2237" s="625">
        <f t="shared" si="101"/>
        <v>4139</v>
      </c>
      <c r="K2237" s="482"/>
      <c r="L2237" s="482"/>
      <c r="M2237" s="482"/>
      <c r="N2237" s="482"/>
    </row>
    <row r="2238" spans="1:14" ht="24.95" customHeight="1" x14ac:dyDescent="0.2">
      <c r="A2238" s="482"/>
      <c r="B2238" s="482"/>
      <c r="C2238" s="482"/>
      <c r="D2238" s="482"/>
      <c r="E2238" s="482"/>
      <c r="F2238" s="482"/>
      <c r="G2238" s="482"/>
      <c r="H2238" s="482"/>
      <c r="I2238" s="482"/>
      <c r="J2238" s="482"/>
      <c r="K2238" s="482"/>
      <c r="L2238" s="482"/>
      <c r="M2238" s="482"/>
      <c r="N2238" s="482"/>
    </row>
    <row r="2239" spans="1:14" ht="24.95" customHeight="1" x14ac:dyDescent="0.2">
      <c r="A2239" s="482"/>
      <c r="B2239" s="482"/>
      <c r="C2239" s="482"/>
      <c r="D2239" s="482"/>
      <c r="E2239" s="482"/>
      <c r="F2239" s="482"/>
      <c r="G2239" s="482"/>
      <c r="H2239" s="498"/>
      <c r="I2239" s="482"/>
      <c r="J2239" s="482"/>
      <c r="K2239" s="482"/>
      <c r="L2239" s="482"/>
      <c r="M2239" s="482"/>
      <c r="N2239" s="482"/>
    </row>
    <row r="2240" spans="1:14" ht="24.95" customHeight="1" x14ac:dyDescent="0.2">
      <c r="A2240" s="482"/>
      <c r="B2240" s="482"/>
      <c r="C2240" s="482"/>
      <c r="D2240" s="482"/>
      <c r="E2240" s="482"/>
      <c r="F2240" s="482"/>
      <c r="G2240" s="482"/>
      <c r="H2240" s="482"/>
      <c r="I2240" s="482"/>
      <c r="J2240" s="482"/>
      <c r="K2240" s="482"/>
      <c r="L2240" s="482"/>
      <c r="M2240" s="482"/>
      <c r="N2240" s="482"/>
    </row>
    <row r="2241" spans="1:16" ht="24.95" customHeight="1" x14ac:dyDescent="0.2">
      <c r="A2241" s="482"/>
      <c r="B2241" s="482"/>
      <c r="C2241" s="482"/>
      <c r="D2241" s="482"/>
      <c r="E2241" s="482"/>
      <c r="F2241" s="482"/>
      <c r="G2241" s="482"/>
      <c r="H2241" s="482"/>
      <c r="I2241" s="482"/>
      <c r="J2241" s="482"/>
      <c r="K2241" s="482"/>
      <c r="L2241" s="482"/>
      <c r="M2241" s="482"/>
      <c r="N2241" s="482"/>
    </row>
    <row r="2242" spans="1:16" ht="24.95" customHeight="1" x14ac:dyDescent="0.2">
      <c r="A2242" s="482"/>
      <c r="B2242" s="482"/>
      <c r="C2242" s="482"/>
      <c r="D2242" s="482"/>
      <c r="E2242" s="482"/>
      <c r="F2242" s="482"/>
      <c r="G2242" s="482"/>
      <c r="H2242" s="482"/>
      <c r="I2242" s="482"/>
      <c r="J2242" s="482"/>
      <c r="K2242" s="482"/>
      <c r="L2242" s="482"/>
      <c r="M2242" s="482"/>
      <c r="N2242" s="482"/>
    </row>
    <row r="2243" spans="1:16" ht="24.95" customHeight="1" x14ac:dyDescent="0.2">
      <c r="A2243" s="482"/>
      <c r="B2243" s="482"/>
      <c r="C2243" s="482"/>
      <c r="D2243" s="482"/>
      <c r="E2243" s="482"/>
      <c r="F2243" s="482"/>
      <c r="G2243" s="482"/>
      <c r="H2243" s="482"/>
      <c r="I2243" s="482"/>
      <c r="J2243" s="482"/>
      <c r="K2243" s="482"/>
      <c r="L2243" s="482"/>
      <c r="M2243" s="482"/>
      <c r="N2243" s="482"/>
    </row>
    <row r="2244" spans="1:16" ht="24.95" customHeight="1" x14ac:dyDescent="0.2">
      <c r="A2244" s="482"/>
      <c r="B2244" s="482"/>
      <c r="C2244" s="482"/>
      <c r="D2244" s="482"/>
      <c r="E2244" s="482"/>
      <c r="F2244" s="482"/>
      <c r="G2244" s="482"/>
      <c r="H2244" s="482"/>
      <c r="I2244" s="482"/>
      <c r="J2244" s="482"/>
      <c r="K2244" s="482"/>
      <c r="L2244" s="482"/>
      <c r="M2244" s="482"/>
      <c r="N2244" s="482"/>
    </row>
    <row r="2245" spans="1:16" ht="24.95" customHeight="1" x14ac:dyDescent="0.2">
      <c r="A2245" s="482"/>
      <c r="B2245" s="482"/>
      <c r="C2245" s="482"/>
      <c r="D2245" s="482"/>
      <c r="E2245" s="482"/>
      <c r="F2245" s="482"/>
      <c r="G2245" s="482"/>
      <c r="H2245" s="482"/>
      <c r="I2245" s="482"/>
      <c r="J2245" s="482"/>
      <c r="K2245" s="482"/>
      <c r="L2245" s="482"/>
      <c r="M2245" s="482"/>
      <c r="N2245" s="482"/>
    </row>
    <row r="2246" spans="1:16" ht="24.95" customHeight="1" x14ac:dyDescent="0.2">
      <c r="A2246" s="482"/>
      <c r="B2246" s="482"/>
      <c r="C2246" s="482"/>
      <c r="D2246" s="482"/>
      <c r="E2246" s="482"/>
      <c r="F2246" s="482"/>
      <c r="G2246" s="482"/>
      <c r="H2246" s="482"/>
      <c r="I2246" s="482"/>
      <c r="J2246" s="482"/>
      <c r="K2246" s="482"/>
      <c r="L2246" s="482"/>
      <c r="M2246" s="482"/>
      <c r="N2246" s="482"/>
    </row>
    <row r="2247" spans="1:16" ht="24.95" customHeight="1" x14ac:dyDescent="0.2">
      <c r="A2247" s="482"/>
      <c r="B2247" s="482"/>
      <c r="C2247" s="482"/>
      <c r="D2247" s="482"/>
      <c r="E2247" s="482"/>
      <c r="F2247" s="482"/>
      <c r="G2247" s="482"/>
      <c r="H2247" s="482"/>
      <c r="I2247" s="482"/>
      <c r="J2247" s="482"/>
      <c r="K2247" s="482"/>
      <c r="L2247" s="482"/>
      <c r="M2247" s="482"/>
      <c r="N2247" s="482"/>
      <c r="P2247" s="483"/>
    </row>
    <row r="2248" spans="1:16" ht="24.95" customHeight="1" x14ac:dyDescent="0.2">
      <c r="A2248" s="482"/>
      <c r="B2248" s="482"/>
      <c r="C2248" s="482"/>
      <c r="D2248" s="482"/>
      <c r="E2248" s="482"/>
      <c r="F2248" s="482"/>
      <c r="G2248" s="482"/>
      <c r="H2248" s="482"/>
      <c r="I2248" s="482"/>
      <c r="J2248" s="482"/>
      <c r="K2248" s="482"/>
      <c r="L2248" s="482"/>
      <c r="M2248" s="482"/>
      <c r="N2248" s="482"/>
      <c r="P2248" s="483"/>
    </row>
    <row r="2249" spans="1:16" ht="24.95" customHeight="1" x14ac:dyDescent="0.2">
      <c r="A2249" s="482"/>
      <c r="B2249" s="482"/>
      <c r="C2249" s="482"/>
      <c r="D2249" s="482"/>
      <c r="E2249" s="482"/>
      <c r="F2249" s="482"/>
      <c r="G2249" s="482"/>
      <c r="H2249" s="482"/>
      <c r="I2249" s="482"/>
      <c r="J2249" s="482"/>
      <c r="K2249" s="482"/>
      <c r="L2249" s="482"/>
      <c r="M2249" s="482"/>
      <c r="N2249" s="482"/>
      <c r="P2249" s="483"/>
    </row>
    <row r="2250" spans="1:16" ht="24.95" customHeight="1" x14ac:dyDescent="0.2">
      <c r="A2250" s="482"/>
      <c r="B2250" s="482"/>
      <c r="C2250" s="482"/>
      <c r="D2250" s="482"/>
      <c r="E2250" s="482"/>
      <c r="F2250" s="482"/>
      <c r="G2250" s="482"/>
      <c r="H2250" s="482"/>
      <c r="I2250" s="482"/>
      <c r="J2250" s="482"/>
      <c r="K2250" s="482"/>
      <c r="L2250" s="482"/>
      <c r="M2250" s="482"/>
      <c r="N2250" s="482"/>
    </row>
    <row r="2251" spans="1:16" ht="24.95" customHeight="1" x14ac:dyDescent="0.2">
      <c r="A2251" s="482"/>
      <c r="B2251" s="482"/>
      <c r="C2251" s="482"/>
      <c r="D2251" s="482"/>
      <c r="E2251" s="482"/>
      <c r="F2251" s="482"/>
      <c r="G2251" s="482"/>
      <c r="H2251" s="482"/>
      <c r="I2251" s="482"/>
      <c r="J2251" s="482"/>
      <c r="K2251" s="482"/>
      <c r="L2251" s="482"/>
      <c r="M2251" s="482"/>
      <c r="N2251" s="482"/>
    </row>
    <row r="2252" spans="1:16" ht="24.95" customHeight="1" x14ac:dyDescent="0.2">
      <c r="A2252" s="752" t="s">
        <v>480</v>
      </c>
      <c r="B2252" s="752"/>
      <c r="C2252" s="752"/>
      <c r="D2252" s="752"/>
      <c r="E2252" s="752"/>
      <c r="F2252" s="752"/>
      <c r="G2252" s="752"/>
      <c r="H2252" s="752"/>
      <c r="I2252" s="752"/>
      <c r="J2252" s="752"/>
      <c r="K2252" s="485"/>
      <c r="L2252" s="485"/>
      <c r="M2252" s="485"/>
      <c r="N2252" s="485"/>
    </row>
    <row r="2253" spans="1:16" ht="24.95" customHeight="1" x14ac:dyDescent="0.2">
      <c r="A2253" s="752" t="s">
        <v>612</v>
      </c>
      <c r="B2253" s="752"/>
      <c r="C2253" s="752"/>
      <c r="D2253" s="752"/>
      <c r="E2253" s="752"/>
      <c r="F2253" s="752"/>
      <c r="G2253" s="752"/>
      <c r="H2253" s="752"/>
      <c r="I2253" s="752"/>
      <c r="J2253" s="752"/>
      <c r="K2253" s="485"/>
      <c r="L2253" s="485"/>
      <c r="M2253" s="485"/>
      <c r="N2253" s="485"/>
    </row>
    <row r="2254" spans="1:16" ht="24.95" customHeight="1" x14ac:dyDescent="0.2">
      <c r="A2254" s="616" t="s">
        <v>101</v>
      </c>
      <c r="B2254" s="616" t="s">
        <v>23</v>
      </c>
      <c r="C2254" s="616"/>
      <c r="D2254" s="617" t="s">
        <v>118</v>
      </c>
      <c r="E2254" s="617"/>
      <c r="F2254" s="617" t="s">
        <v>33</v>
      </c>
      <c r="G2254" s="617"/>
      <c r="H2254" s="617" t="s">
        <v>119</v>
      </c>
      <c r="I2254" s="616"/>
      <c r="J2254" s="616" t="s">
        <v>13</v>
      </c>
      <c r="K2254" s="482"/>
      <c r="L2254" s="482"/>
      <c r="M2254" s="482"/>
      <c r="N2254" s="482"/>
    </row>
    <row r="2255" spans="1:16" ht="24.95" customHeight="1" x14ac:dyDescent="0.2">
      <c r="A2255" s="618" t="s">
        <v>5</v>
      </c>
      <c r="B2255" s="633">
        <f>'EV. ESTABL. Y PZAS. X T.A.'!B309</f>
        <v>75</v>
      </c>
      <c r="C2255" s="621"/>
      <c r="D2255" s="633">
        <f>'EV. ESTABL. Y PZAS. X T.A.'!C309</f>
        <v>5579</v>
      </c>
      <c r="E2255" s="619"/>
      <c r="F2255" s="633">
        <f>'EV. ESTABL. Y PZAS. X T.A.'!D309</f>
        <v>733</v>
      </c>
      <c r="G2255" s="619"/>
      <c r="H2255" s="633">
        <f>'EV. ESTABL. Y PZAS. X T.A.'!E309</f>
        <v>1188</v>
      </c>
      <c r="I2255" s="622"/>
      <c r="J2255" s="595">
        <f>SUM(B2255:H2255)</f>
        <v>7575</v>
      </c>
      <c r="K2255" s="482"/>
      <c r="L2255" s="482"/>
      <c r="M2255" s="482"/>
      <c r="N2255" s="482"/>
    </row>
    <row r="2256" spans="1:16" ht="24.95" customHeight="1" x14ac:dyDescent="0.2">
      <c r="A2256" s="618" t="s">
        <v>6</v>
      </c>
      <c r="B2256" s="633">
        <f>'EV. ESTABL. Y PZAS. X T.A.'!B310</f>
        <v>243</v>
      </c>
      <c r="C2256" s="621"/>
      <c r="D2256" s="633">
        <f>'EV. ESTABL. Y PZAS. X T.A.'!C310</f>
        <v>3069</v>
      </c>
      <c r="E2256" s="619"/>
      <c r="F2256" s="633">
        <f>'EV. ESTABL. Y PZAS. X T.A.'!D310</f>
        <v>393</v>
      </c>
      <c r="G2256" s="619"/>
      <c r="H2256" s="633">
        <f>'EV. ESTABL. Y PZAS. X T.A.'!E310</f>
        <v>1177</v>
      </c>
      <c r="I2256" s="622"/>
      <c r="J2256" s="595">
        <f t="shared" ref="J2256:J2263" si="102">SUM(B2256:H2256)</f>
        <v>4882</v>
      </c>
      <c r="K2256" s="482"/>
      <c r="L2256" s="482"/>
      <c r="M2256" s="482"/>
      <c r="N2256" s="482"/>
    </row>
    <row r="2257" spans="1:16" ht="24.95" customHeight="1" x14ac:dyDescent="0.2">
      <c r="A2257" s="618" t="s">
        <v>18</v>
      </c>
      <c r="B2257" s="633">
        <f>'EV. ESTABL. Y PZAS. X T.A.'!B311</f>
        <v>276</v>
      </c>
      <c r="C2257" s="621"/>
      <c r="D2257" s="633">
        <f>'EV. ESTABL. Y PZAS. X T.A.'!C311</f>
        <v>2256</v>
      </c>
      <c r="E2257" s="619"/>
      <c r="F2257" s="633">
        <f>'EV. ESTABL. Y PZAS. X T.A.'!D311</f>
        <v>169</v>
      </c>
      <c r="G2257" s="619"/>
      <c r="H2257" s="633">
        <f>'EV. ESTABL. Y PZAS. X T.A.'!E311</f>
        <v>2016</v>
      </c>
      <c r="I2257" s="622"/>
      <c r="J2257" s="595">
        <f t="shared" si="102"/>
        <v>4717</v>
      </c>
      <c r="K2257" s="482"/>
      <c r="L2257" s="482"/>
      <c r="M2257" s="482"/>
      <c r="N2257" s="482"/>
    </row>
    <row r="2258" spans="1:16" ht="24.95" customHeight="1" x14ac:dyDescent="0.2">
      <c r="A2258" s="618" t="s">
        <v>7</v>
      </c>
      <c r="B2258" s="633">
        <f>'EV. ESTABL. Y PZAS. X T.A.'!B312</f>
        <v>38</v>
      </c>
      <c r="C2258" s="621"/>
      <c r="D2258" s="633">
        <f>'EV. ESTABL. Y PZAS. X T.A.'!C312</f>
        <v>1460</v>
      </c>
      <c r="E2258" s="619"/>
      <c r="F2258" s="633">
        <f>'EV. ESTABL. Y PZAS. X T.A.'!D312</f>
        <v>238</v>
      </c>
      <c r="G2258" s="619"/>
      <c r="H2258" s="633">
        <f>'EV. ESTABL. Y PZAS. X T.A.'!E312</f>
        <v>718</v>
      </c>
      <c r="I2258" s="622"/>
      <c r="J2258" s="595">
        <f t="shared" si="102"/>
        <v>2454</v>
      </c>
      <c r="K2258" s="482"/>
      <c r="L2258" s="482"/>
      <c r="M2258" s="482"/>
      <c r="N2258" s="482"/>
    </row>
    <row r="2259" spans="1:16" ht="24.95" customHeight="1" x14ac:dyDescent="0.2">
      <c r="A2259" s="618" t="s">
        <v>8</v>
      </c>
      <c r="B2259" s="633">
        <f>'EV. ESTABL. Y PZAS. X T.A.'!B313</f>
        <v>93</v>
      </c>
      <c r="C2259" s="621"/>
      <c r="D2259" s="633">
        <f>'EV. ESTABL. Y PZAS. X T.A.'!C313</f>
        <v>3170</v>
      </c>
      <c r="E2259" s="619"/>
      <c r="F2259" s="633">
        <f>'EV. ESTABL. Y PZAS. X T.A.'!D313</f>
        <v>331</v>
      </c>
      <c r="G2259" s="619"/>
      <c r="H2259" s="633">
        <f>'EV. ESTABL. Y PZAS. X T.A.'!E313</f>
        <v>989</v>
      </c>
      <c r="I2259" s="622"/>
      <c r="J2259" s="595">
        <f t="shared" si="102"/>
        <v>4583</v>
      </c>
      <c r="K2259" s="482"/>
      <c r="L2259" s="482"/>
      <c r="M2259" s="482"/>
      <c r="N2259" s="482"/>
    </row>
    <row r="2260" spans="1:16" ht="24.95" customHeight="1" x14ac:dyDescent="0.2">
      <c r="A2260" s="618" t="s">
        <v>9</v>
      </c>
      <c r="B2260" s="633">
        <f>'EV. ESTABL. Y PZAS. X T.A.'!B314</f>
        <v>90</v>
      </c>
      <c r="C2260" s="621"/>
      <c r="D2260" s="633">
        <f>'EV. ESTABL. Y PZAS. X T.A.'!C314</f>
        <v>2935</v>
      </c>
      <c r="E2260" s="619"/>
      <c r="F2260" s="633">
        <f>'EV. ESTABL. Y PZAS. X T.A.'!D314</f>
        <v>326</v>
      </c>
      <c r="G2260" s="619"/>
      <c r="H2260" s="633">
        <f>'EV. ESTABL. Y PZAS. X T.A.'!E314</f>
        <v>939</v>
      </c>
      <c r="I2260" s="622"/>
      <c r="J2260" s="595">
        <f t="shared" si="102"/>
        <v>4290</v>
      </c>
      <c r="K2260" s="482"/>
      <c r="L2260" s="482"/>
      <c r="M2260" s="482"/>
      <c r="N2260" s="482"/>
    </row>
    <row r="2261" spans="1:16" ht="24.95" customHeight="1" x14ac:dyDescent="0.2">
      <c r="A2261" s="618" t="s">
        <v>10</v>
      </c>
      <c r="B2261" s="633">
        <f>'EV. ESTABL. Y PZAS. X T.A.'!B315</f>
        <v>143</v>
      </c>
      <c r="C2261" s="621"/>
      <c r="D2261" s="633">
        <f>'EV. ESTABL. Y PZAS. X T.A.'!C315</f>
        <v>2340</v>
      </c>
      <c r="E2261" s="619"/>
      <c r="F2261" s="633">
        <f>'EV. ESTABL. Y PZAS. X T.A.'!D315</f>
        <v>368</v>
      </c>
      <c r="G2261" s="619"/>
      <c r="H2261" s="633">
        <f>'EV. ESTABL. Y PZAS. X T.A.'!E315</f>
        <v>928</v>
      </c>
      <c r="I2261" s="622"/>
      <c r="J2261" s="595">
        <f t="shared" si="102"/>
        <v>3779</v>
      </c>
      <c r="K2261" s="482"/>
      <c r="L2261" s="482"/>
      <c r="M2261" s="482"/>
      <c r="N2261" s="482"/>
    </row>
    <row r="2262" spans="1:16" ht="24.95" customHeight="1" x14ac:dyDescent="0.2">
      <c r="A2262" s="618" t="s">
        <v>11</v>
      </c>
      <c r="B2262" s="633">
        <f>'EV. ESTABL. Y PZAS. X T.A.'!B316</f>
        <v>17</v>
      </c>
      <c r="C2262" s="621"/>
      <c r="D2262" s="633">
        <f>'EV. ESTABL. Y PZAS. X T.A.'!C316</f>
        <v>1200</v>
      </c>
      <c r="E2262" s="619"/>
      <c r="F2262" s="633">
        <f>'EV. ESTABL. Y PZAS. X T.A.'!D316</f>
        <v>253</v>
      </c>
      <c r="G2262" s="619"/>
      <c r="H2262" s="633">
        <f>'EV. ESTABL. Y PZAS. X T.A.'!E316</f>
        <v>695</v>
      </c>
      <c r="I2262" s="622"/>
      <c r="J2262" s="595">
        <f t="shared" si="102"/>
        <v>2165</v>
      </c>
      <c r="K2262" s="482"/>
      <c r="L2262" s="482"/>
      <c r="M2262" s="482"/>
      <c r="N2262" s="482"/>
    </row>
    <row r="2263" spans="1:16" ht="24.95" customHeight="1" x14ac:dyDescent="0.2">
      <c r="A2263" s="618" t="s">
        <v>12</v>
      </c>
      <c r="B2263" s="633">
        <f>'EV. ESTABL. Y PZAS. X T.A.'!B317</f>
        <v>32</v>
      </c>
      <c r="C2263" s="621"/>
      <c r="D2263" s="633">
        <f>'EV. ESTABL. Y PZAS. X T.A.'!C317</f>
        <v>1241</v>
      </c>
      <c r="E2263" s="619"/>
      <c r="F2263" s="633">
        <f>'EV. ESTABL. Y PZAS. X T.A.'!D317</f>
        <v>377</v>
      </c>
      <c r="G2263" s="619"/>
      <c r="H2263" s="633">
        <f>'EV. ESTABL. Y PZAS. X T.A.'!E317</f>
        <v>915</v>
      </c>
      <c r="I2263" s="622"/>
      <c r="J2263" s="595">
        <f t="shared" si="102"/>
        <v>2565</v>
      </c>
      <c r="K2263" s="482"/>
      <c r="L2263" s="482"/>
      <c r="M2263" s="482"/>
      <c r="N2263" s="482"/>
    </row>
    <row r="2264" spans="1:16" ht="24.95" customHeight="1" x14ac:dyDescent="0.2">
      <c r="A2264" s="553" t="s">
        <v>13</v>
      </c>
      <c r="B2264" s="626">
        <f>SUM(B2255:B2263)</f>
        <v>1007</v>
      </c>
      <c r="C2264" s="626"/>
      <c r="D2264" s="625">
        <f>SUM(D2255:D2263)</f>
        <v>23250</v>
      </c>
      <c r="E2264" s="625"/>
      <c r="F2264" s="625">
        <f>SUM(F2255:F2263)</f>
        <v>3188</v>
      </c>
      <c r="G2264" s="625"/>
      <c r="H2264" s="625">
        <f>SUM(H2255:H2263)</f>
        <v>9565</v>
      </c>
      <c r="I2264" s="626"/>
      <c r="J2264" s="625">
        <f>SUM(J2255:J2263)</f>
        <v>37010</v>
      </c>
      <c r="K2264" s="482"/>
      <c r="L2264" s="482"/>
      <c r="M2264" s="482"/>
      <c r="N2264" s="482"/>
    </row>
    <row r="2265" spans="1:16" ht="24.95" customHeight="1" x14ac:dyDescent="0.2">
      <c r="A2265" s="482"/>
      <c r="B2265" s="482"/>
      <c r="C2265" s="482"/>
      <c r="D2265" s="482"/>
      <c r="E2265" s="482"/>
      <c r="F2265" s="482"/>
      <c r="G2265" s="482"/>
      <c r="H2265" s="482"/>
      <c r="I2265" s="482"/>
      <c r="J2265" s="482"/>
      <c r="K2265" s="482"/>
      <c r="L2265" s="482"/>
      <c r="M2265" s="482"/>
      <c r="N2265" s="482"/>
    </row>
    <row r="2266" spans="1:16" ht="24.95" customHeight="1" x14ac:dyDescent="0.2">
      <c r="A2266" s="482"/>
      <c r="B2266" s="482"/>
      <c r="C2266" s="482"/>
      <c r="D2266" s="482"/>
      <c r="E2266" s="482"/>
      <c r="F2266" s="482"/>
      <c r="G2266" s="482"/>
      <c r="H2266" s="482"/>
      <c r="I2266" s="482"/>
      <c r="J2266" s="482"/>
      <c r="K2266" s="482"/>
      <c r="L2266" s="482"/>
      <c r="M2266" s="482"/>
      <c r="N2266" s="482"/>
    </row>
    <row r="2267" spans="1:16" ht="24.95" customHeight="1" x14ac:dyDescent="0.2">
      <c r="A2267" s="482"/>
      <c r="B2267" s="482"/>
      <c r="C2267" s="482"/>
      <c r="D2267" s="482"/>
      <c r="E2267" s="482"/>
      <c r="F2267" s="482"/>
      <c r="G2267" s="482"/>
      <c r="H2267" s="482"/>
      <c r="I2267" s="482"/>
      <c r="J2267" s="482"/>
      <c r="K2267" s="482"/>
      <c r="L2267" s="482"/>
      <c r="M2267" s="482"/>
      <c r="N2267" s="482"/>
      <c r="P2267" s="483"/>
    </row>
    <row r="2268" spans="1:16" ht="24.95" customHeight="1" x14ac:dyDescent="0.2">
      <c r="A2268" s="482"/>
      <c r="B2268" s="482"/>
      <c r="C2268" s="482"/>
      <c r="D2268" s="482"/>
      <c r="E2268" s="482"/>
      <c r="F2268" s="482"/>
      <c r="G2268" s="482"/>
      <c r="H2268" s="482"/>
      <c r="I2268" s="482"/>
      <c r="J2268" s="482"/>
      <c r="K2268" s="482"/>
      <c r="L2268" s="482"/>
      <c r="M2268" s="482"/>
      <c r="N2268" s="482"/>
      <c r="P2268" s="483"/>
    </row>
    <row r="2269" spans="1:16" ht="24.95" customHeight="1" x14ac:dyDescent="0.2">
      <c r="A2269" s="482"/>
      <c r="B2269" s="482"/>
      <c r="C2269" s="482"/>
      <c r="D2269" s="482"/>
      <c r="E2269" s="482"/>
      <c r="F2269" s="482"/>
      <c r="G2269" s="482"/>
      <c r="H2269" s="482"/>
      <c r="I2269" s="482"/>
      <c r="J2269" s="482"/>
      <c r="K2269" s="482"/>
      <c r="L2269" s="482"/>
      <c r="M2269" s="482"/>
      <c r="N2269" s="482"/>
      <c r="P2269" s="483"/>
    </row>
    <row r="2270" spans="1:16" ht="24.95" customHeight="1" x14ac:dyDescent="0.2">
      <c r="A2270" s="482"/>
      <c r="B2270" s="482"/>
      <c r="C2270" s="482"/>
      <c r="D2270" s="482"/>
      <c r="E2270" s="482"/>
      <c r="F2270" s="482"/>
      <c r="G2270" s="482"/>
      <c r="H2270" s="482"/>
      <c r="I2270" s="482"/>
      <c r="J2270" s="482"/>
      <c r="K2270" s="482"/>
      <c r="L2270" s="482"/>
      <c r="M2270" s="482"/>
      <c r="N2270" s="482"/>
      <c r="P2270" s="483"/>
    </row>
    <row r="2271" spans="1:16" ht="24.95" customHeight="1" x14ac:dyDescent="0.2">
      <c r="A2271" s="482"/>
      <c r="B2271" s="482"/>
      <c r="C2271" s="482"/>
      <c r="D2271" s="482"/>
      <c r="E2271" s="482"/>
      <c r="F2271" s="482"/>
      <c r="G2271" s="482"/>
      <c r="H2271" s="482"/>
      <c r="I2271" s="482"/>
      <c r="J2271" s="482"/>
      <c r="K2271" s="482"/>
      <c r="L2271" s="482"/>
      <c r="M2271" s="482"/>
      <c r="N2271" s="482"/>
      <c r="P2271" s="483"/>
    </row>
    <row r="2272" spans="1:16" ht="24.95" customHeight="1" x14ac:dyDescent="0.2">
      <c r="A2272" s="482"/>
      <c r="B2272" s="482"/>
      <c r="C2272" s="482"/>
      <c r="D2272" s="482"/>
      <c r="E2272" s="482"/>
      <c r="F2272" s="482"/>
      <c r="G2272" s="482"/>
      <c r="H2272" s="482"/>
      <c r="I2272" s="482"/>
      <c r="J2272" s="482"/>
      <c r="K2272" s="482"/>
      <c r="L2272" s="482"/>
      <c r="M2272" s="482"/>
      <c r="N2272" s="482"/>
      <c r="P2272" s="483"/>
    </row>
    <row r="2273" spans="1:16" ht="24.95" customHeight="1" x14ac:dyDescent="0.2">
      <c r="A2273" s="482"/>
      <c r="B2273" s="482"/>
      <c r="C2273" s="482"/>
      <c r="D2273" s="482"/>
      <c r="E2273" s="482"/>
      <c r="F2273" s="482"/>
      <c r="G2273" s="482"/>
      <c r="H2273" s="482"/>
      <c r="I2273" s="482"/>
      <c r="J2273" s="482"/>
      <c r="K2273" s="482"/>
      <c r="L2273" s="482"/>
      <c r="M2273" s="482"/>
      <c r="N2273" s="482"/>
      <c r="P2273" s="483"/>
    </row>
    <row r="2274" spans="1:16" ht="24.95" customHeight="1" x14ac:dyDescent="0.2">
      <c r="A2274" s="482"/>
      <c r="B2274" s="482"/>
      <c r="C2274" s="482"/>
      <c r="D2274" s="482"/>
      <c r="E2274" s="482"/>
      <c r="F2274" s="482"/>
      <c r="G2274" s="482"/>
      <c r="H2274" s="482"/>
      <c r="I2274" s="482"/>
      <c r="J2274" s="482"/>
      <c r="K2274" s="482"/>
      <c r="L2274" s="482"/>
      <c r="M2274" s="482"/>
      <c r="N2274" s="482"/>
    </row>
    <row r="2275" spans="1:16" ht="24.95" customHeight="1" x14ac:dyDescent="0.2">
      <c r="A2275" s="482"/>
      <c r="B2275" s="482"/>
      <c r="C2275" s="482"/>
      <c r="D2275" s="482"/>
      <c r="E2275" s="482"/>
      <c r="F2275" s="482"/>
      <c r="G2275" s="482"/>
      <c r="H2275" s="482"/>
      <c r="I2275" s="482"/>
      <c r="J2275" s="482"/>
      <c r="K2275" s="482"/>
      <c r="L2275" s="482"/>
      <c r="M2275" s="482"/>
      <c r="N2275" s="482"/>
    </row>
    <row r="2276" spans="1:16" ht="24.95" customHeight="1" x14ac:dyDescent="0.2">
      <c r="A2276" s="482"/>
      <c r="B2276" s="482"/>
      <c r="C2276" s="482"/>
      <c r="D2276" s="482"/>
      <c r="E2276" s="482"/>
      <c r="F2276" s="482"/>
      <c r="G2276" s="482"/>
      <c r="H2276" s="482"/>
      <c r="I2276" s="482"/>
      <c r="J2276" s="482"/>
      <c r="K2276" s="482"/>
      <c r="L2276" s="482"/>
      <c r="M2276" s="482"/>
      <c r="N2276" s="482"/>
    </row>
    <row r="2277" spans="1:16" ht="24.95" customHeight="1" x14ac:dyDescent="0.2">
      <c r="A2277" s="482"/>
      <c r="B2277" s="482"/>
      <c r="C2277" s="482"/>
      <c r="D2277" s="482"/>
      <c r="E2277" s="482"/>
      <c r="F2277" s="482"/>
      <c r="G2277" s="482"/>
      <c r="H2277" s="482"/>
      <c r="I2277" s="482"/>
      <c r="J2277" s="482"/>
      <c r="K2277" s="482"/>
      <c r="L2277" s="482"/>
      <c r="M2277" s="482"/>
      <c r="N2277" s="482"/>
    </row>
    <row r="2278" spans="1:16" ht="24.95" customHeight="1" thickBot="1" x14ac:dyDescent="0.25">
      <c r="A2278" s="482"/>
      <c r="B2278" s="482"/>
      <c r="C2278" s="482"/>
      <c r="D2278" s="482"/>
      <c r="E2278" s="482"/>
      <c r="F2278" s="482"/>
      <c r="G2278" s="482"/>
      <c r="H2278" s="482"/>
      <c r="I2278" s="482"/>
      <c r="J2278" s="482"/>
      <c r="K2278" s="482"/>
      <c r="L2278" s="482"/>
      <c r="M2278" s="482"/>
      <c r="N2278" s="482"/>
    </row>
    <row r="2279" spans="1:16" ht="24.95" customHeight="1" x14ac:dyDescent="0.2">
      <c r="A2279" s="777" t="s">
        <v>120</v>
      </c>
      <c r="B2279" s="778"/>
      <c r="C2279" s="778"/>
      <c r="D2279" s="778"/>
      <c r="E2279" s="778"/>
      <c r="F2279" s="778"/>
      <c r="G2279" s="778"/>
      <c r="H2279" s="778"/>
      <c r="I2279" s="778"/>
      <c r="J2279" s="778"/>
      <c r="K2279" s="778"/>
      <c r="L2279" s="778"/>
      <c r="M2279" s="778"/>
      <c r="N2279" s="779"/>
    </row>
    <row r="2280" spans="1:16" ht="35.1" customHeight="1" x14ac:dyDescent="0.2">
      <c r="A2280" s="780" t="s">
        <v>121</v>
      </c>
      <c r="B2280" s="781"/>
      <c r="C2280" s="781"/>
      <c r="D2280" s="781"/>
      <c r="E2280" s="781"/>
      <c r="F2280" s="781"/>
      <c r="G2280" s="781"/>
      <c r="H2280" s="781"/>
      <c r="I2280" s="781"/>
      <c r="J2280" s="781"/>
      <c r="K2280" s="781"/>
      <c r="L2280" s="781"/>
      <c r="M2280" s="781"/>
      <c r="N2280" s="782"/>
    </row>
    <row r="2281" spans="1:16" ht="15" customHeight="1" x14ac:dyDescent="0.2">
      <c r="A2281" s="637"/>
      <c r="B2281" s="634"/>
      <c r="C2281" s="634"/>
      <c r="D2281" s="634"/>
      <c r="E2281" s="634"/>
      <c r="F2281" s="634"/>
      <c r="G2281" s="634"/>
      <c r="H2281" s="634"/>
      <c r="I2281" s="634"/>
      <c r="J2281" s="634"/>
      <c r="K2281" s="634"/>
      <c r="L2281" s="634"/>
      <c r="M2281" s="634"/>
      <c r="N2281" s="638"/>
    </row>
    <row r="2282" spans="1:16" ht="35.1" customHeight="1" x14ac:dyDescent="0.2">
      <c r="A2282" s="762" t="s">
        <v>555</v>
      </c>
      <c r="B2282" s="763"/>
      <c r="C2282" s="763"/>
      <c r="D2282" s="763"/>
      <c r="E2282" s="763"/>
      <c r="F2282" s="763"/>
      <c r="G2282" s="763"/>
      <c r="H2282" s="763"/>
      <c r="I2282" s="763"/>
      <c r="J2282" s="763"/>
      <c r="K2282" s="763"/>
      <c r="L2282" s="763"/>
      <c r="M2282" s="763"/>
      <c r="N2282" s="764"/>
    </row>
    <row r="2283" spans="1:16" ht="15" customHeight="1" x14ac:dyDescent="0.2">
      <c r="A2283" s="639"/>
      <c r="B2283" s="635"/>
      <c r="C2283" s="635"/>
      <c r="D2283" s="635"/>
      <c r="E2283" s="635"/>
      <c r="F2283" s="635"/>
      <c r="G2283" s="635"/>
      <c r="H2283" s="635"/>
      <c r="I2283" s="635"/>
      <c r="J2283" s="635"/>
      <c r="K2283" s="635"/>
      <c r="L2283" s="635"/>
      <c r="M2283" s="635"/>
      <c r="N2283" s="640"/>
    </row>
    <row r="2284" spans="1:16" ht="33" customHeight="1" x14ac:dyDescent="0.2">
      <c r="A2284" s="762" t="s">
        <v>556</v>
      </c>
      <c r="B2284" s="763"/>
      <c r="C2284" s="763"/>
      <c r="D2284" s="763"/>
      <c r="E2284" s="763"/>
      <c r="F2284" s="763"/>
      <c r="G2284" s="763"/>
      <c r="H2284" s="763"/>
      <c r="I2284" s="763"/>
      <c r="J2284" s="763"/>
      <c r="K2284" s="763"/>
      <c r="L2284" s="763"/>
      <c r="M2284" s="763"/>
      <c r="N2284" s="764"/>
    </row>
    <row r="2285" spans="1:16" ht="15" customHeight="1" x14ac:dyDescent="0.2">
      <c r="A2285" s="639"/>
      <c r="B2285" s="635"/>
      <c r="C2285" s="635"/>
      <c r="D2285" s="635"/>
      <c r="E2285" s="635"/>
      <c r="F2285" s="635"/>
      <c r="G2285" s="635"/>
      <c r="H2285" s="635"/>
      <c r="I2285" s="635"/>
      <c r="J2285" s="635"/>
      <c r="K2285" s="635"/>
      <c r="L2285" s="635"/>
      <c r="M2285" s="635"/>
      <c r="N2285" s="640"/>
    </row>
    <row r="2286" spans="1:16" ht="35.1" customHeight="1" x14ac:dyDescent="0.2">
      <c r="A2286" s="785" t="s">
        <v>557</v>
      </c>
      <c r="B2286" s="786"/>
      <c r="C2286" s="786"/>
      <c r="D2286" s="786"/>
      <c r="E2286" s="786"/>
      <c r="F2286" s="786"/>
      <c r="G2286" s="786"/>
      <c r="H2286" s="786"/>
      <c r="I2286" s="786"/>
      <c r="J2286" s="786"/>
      <c r="K2286" s="786"/>
      <c r="L2286" s="786"/>
      <c r="M2286" s="786"/>
      <c r="N2286" s="787"/>
    </row>
    <row r="2287" spans="1:16" ht="15" customHeight="1" x14ac:dyDescent="0.2">
      <c r="A2287" s="641"/>
      <c r="B2287" s="636"/>
      <c r="C2287" s="636"/>
      <c r="D2287" s="636"/>
      <c r="E2287" s="636"/>
      <c r="F2287" s="636"/>
      <c r="G2287" s="636"/>
      <c r="H2287" s="636"/>
      <c r="I2287" s="636"/>
      <c r="J2287" s="636"/>
      <c r="K2287" s="636"/>
      <c r="L2287" s="636"/>
      <c r="M2287" s="636"/>
      <c r="N2287" s="642"/>
    </row>
    <row r="2288" spans="1:16" ht="35.1" customHeight="1" thickBot="1" x14ac:dyDescent="0.25">
      <c r="A2288" s="788" t="s">
        <v>129</v>
      </c>
      <c r="B2288" s="789"/>
      <c r="C2288" s="789"/>
      <c r="D2288" s="789"/>
      <c r="E2288" s="789"/>
      <c r="F2288" s="789"/>
      <c r="G2288" s="789"/>
      <c r="H2288" s="789"/>
      <c r="I2288" s="789"/>
      <c r="J2288" s="789"/>
      <c r="K2288" s="789"/>
      <c r="L2288" s="789"/>
      <c r="M2288" s="789"/>
      <c r="N2288" s="790"/>
    </row>
    <row r="2289" spans="1:14" ht="24.95" customHeight="1" x14ac:dyDescent="0.2">
      <c r="A2289" s="493"/>
      <c r="B2289" s="493"/>
      <c r="C2289" s="493"/>
      <c r="D2289" s="493"/>
      <c r="E2289" s="493"/>
      <c r="F2289" s="493"/>
      <c r="G2289" s="493"/>
      <c r="H2289" s="493"/>
      <c r="I2289" s="493"/>
      <c r="J2289" s="493"/>
      <c r="K2289" s="493"/>
      <c r="L2289" s="493"/>
      <c r="M2289" s="493"/>
      <c r="N2289" s="493"/>
    </row>
    <row r="2290" spans="1:14" ht="24.95" customHeight="1" x14ac:dyDescent="0.2">
      <c r="A2290" s="493"/>
      <c r="B2290" s="493"/>
      <c r="C2290" s="493"/>
      <c r="D2290" s="493"/>
      <c r="E2290" s="493"/>
      <c r="F2290" s="493"/>
      <c r="G2290" s="493"/>
      <c r="H2290" s="493"/>
      <c r="I2290" s="493"/>
      <c r="J2290" s="493"/>
      <c r="K2290" s="493"/>
      <c r="L2290" s="493"/>
      <c r="M2290" s="493"/>
      <c r="N2290" s="493"/>
    </row>
    <row r="2291" spans="1:14" ht="24.95" customHeight="1" x14ac:dyDescent="0.2">
      <c r="A2291" s="493"/>
      <c r="B2291" s="493"/>
      <c r="C2291" s="493"/>
      <c r="D2291" s="493"/>
      <c r="E2291" s="493"/>
      <c r="F2291" s="493"/>
      <c r="G2291" s="493"/>
      <c r="H2291" s="493"/>
      <c r="I2291" s="493"/>
      <c r="J2291" s="493"/>
      <c r="K2291" s="493"/>
      <c r="L2291" s="493"/>
      <c r="M2291" s="493"/>
      <c r="N2291" s="493"/>
    </row>
    <row r="2292" spans="1:14" ht="24.95" customHeight="1" x14ac:dyDescent="0.2">
      <c r="A2292" s="493"/>
      <c r="B2292" s="493"/>
      <c r="C2292" s="493"/>
      <c r="D2292" s="493"/>
      <c r="E2292" s="493"/>
      <c r="F2292" s="493"/>
      <c r="G2292" s="493"/>
      <c r="H2292" s="493"/>
      <c r="I2292" s="493"/>
      <c r="J2292" s="493"/>
      <c r="K2292" s="493"/>
      <c r="L2292" s="493"/>
      <c r="M2292" s="493"/>
      <c r="N2292" s="493"/>
    </row>
    <row r="2293" spans="1:14" ht="24.95" customHeight="1" x14ac:dyDescent="0.2">
      <c r="A2293" s="493"/>
      <c r="B2293" s="493"/>
      <c r="C2293" s="493"/>
      <c r="D2293" s="493"/>
      <c r="E2293" s="493"/>
      <c r="F2293" s="493"/>
      <c r="G2293" s="493"/>
      <c r="H2293" s="493"/>
      <c r="I2293" s="493"/>
      <c r="J2293" s="493"/>
      <c r="K2293" s="493"/>
      <c r="L2293" s="493"/>
      <c r="M2293" s="493"/>
      <c r="N2293" s="493"/>
    </row>
    <row r="2294" spans="1:14" ht="24.95" customHeight="1" x14ac:dyDescent="0.2">
      <c r="A2294" s="493"/>
      <c r="B2294" s="493"/>
      <c r="C2294" s="493"/>
      <c r="D2294" s="493"/>
      <c r="E2294" s="493"/>
      <c r="F2294" s="493"/>
      <c r="G2294" s="493"/>
      <c r="H2294" s="493"/>
      <c r="I2294" s="493"/>
      <c r="J2294" s="493"/>
      <c r="K2294" s="493"/>
      <c r="L2294" s="493"/>
      <c r="M2294" s="493"/>
      <c r="N2294" s="4">
        <v>27</v>
      </c>
    </row>
    <row r="2295" spans="1:14" ht="24.95" customHeight="1" x14ac:dyDescent="0.2">
      <c r="A2295" s="756" t="s">
        <v>502</v>
      </c>
      <c r="B2295" s="756"/>
      <c r="C2295" s="756"/>
      <c r="D2295" s="756"/>
      <c r="E2295" s="756"/>
      <c r="F2295" s="756"/>
      <c r="G2295" s="756"/>
      <c r="H2295" s="756"/>
      <c r="I2295" s="756"/>
      <c r="J2295" s="756"/>
      <c r="K2295" s="756"/>
      <c r="L2295" s="756"/>
      <c r="M2295" s="756"/>
      <c r="N2295" s="756"/>
    </row>
    <row r="2296" spans="1:14" ht="24.95" customHeight="1" x14ac:dyDescent="0.2">
      <c r="A2296" s="423"/>
      <c r="B2296" s="484"/>
      <c r="C2296" s="484"/>
      <c r="D2296" s="484"/>
      <c r="E2296" s="484"/>
      <c r="F2296" s="484"/>
      <c r="G2296" s="484"/>
      <c r="H2296" s="484"/>
      <c r="I2296" s="484"/>
      <c r="J2296" s="484"/>
      <c r="K2296" s="484"/>
      <c r="L2296" s="484"/>
      <c r="M2296" s="484"/>
      <c r="N2296" s="484"/>
    </row>
    <row r="2297" spans="1:14" ht="24.95" customHeight="1" x14ac:dyDescent="0.2">
      <c r="A2297" s="759" t="s">
        <v>117</v>
      </c>
      <c r="B2297" s="759"/>
      <c r="C2297" s="759"/>
      <c r="D2297" s="759"/>
      <c r="E2297" s="759"/>
      <c r="F2297" s="759"/>
      <c r="G2297" s="759"/>
      <c r="H2297" s="759"/>
      <c r="I2297" s="759"/>
      <c r="J2297" s="759"/>
      <c r="K2297" s="759"/>
      <c r="L2297" s="759"/>
      <c r="M2297" s="759"/>
      <c r="N2297" s="759"/>
    </row>
    <row r="2298" spans="1:14" ht="24.95" customHeight="1" x14ac:dyDescent="0.2">
      <c r="A2298" s="484"/>
      <c r="B2298" s="484"/>
      <c r="C2298" s="484"/>
      <c r="D2298" s="484"/>
      <c r="E2298" s="484"/>
      <c r="F2298" s="484"/>
      <c r="G2298" s="484"/>
      <c r="H2298" s="484"/>
      <c r="I2298" s="484"/>
      <c r="J2298" s="484"/>
      <c r="K2298" s="484"/>
      <c r="L2298" s="484"/>
      <c r="M2298" s="484"/>
      <c r="N2298" s="484"/>
    </row>
    <row r="2299" spans="1:14" ht="24.95" customHeight="1" x14ac:dyDescent="0.2">
      <c r="A2299" s="752" t="s">
        <v>100</v>
      </c>
      <c r="B2299" s="752"/>
      <c r="C2299" s="752"/>
      <c r="D2299" s="752"/>
      <c r="E2299" s="752"/>
      <c r="F2299" s="752"/>
      <c r="G2299" s="752"/>
      <c r="H2299" s="485"/>
      <c r="I2299" s="485"/>
      <c r="J2299" s="485"/>
      <c r="K2299" s="485"/>
      <c r="L2299" s="485"/>
      <c r="M2299" s="485"/>
      <c r="N2299" s="485"/>
    </row>
    <row r="2300" spans="1:14" ht="24.95" customHeight="1" x14ac:dyDescent="0.25">
      <c r="A2300" s="616" t="s">
        <v>101</v>
      </c>
      <c r="B2300" s="617"/>
      <c r="C2300" s="617" t="s">
        <v>554</v>
      </c>
      <c r="D2300" s="617"/>
      <c r="E2300" s="617" t="s">
        <v>611</v>
      </c>
      <c r="F2300" s="617"/>
      <c r="G2300" s="617" t="s">
        <v>32</v>
      </c>
      <c r="H2300" s="486"/>
      <c r="I2300" s="382"/>
      <c r="J2300" s="767"/>
      <c r="K2300" s="767"/>
      <c r="L2300" s="767"/>
      <c r="M2300" s="767"/>
      <c r="N2300" s="477"/>
    </row>
    <row r="2301" spans="1:14" ht="24.95" customHeight="1" x14ac:dyDescent="0.2">
      <c r="A2301" s="618" t="s">
        <v>5</v>
      </c>
      <c r="B2301" s="619"/>
      <c r="C2301" s="619">
        <f>'EV. ESTABL. Y PZAS. X T.A.'!B352</f>
        <v>16</v>
      </c>
      <c r="D2301" s="619"/>
      <c r="E2301" s="619">
        <f>'EV. ESTABL. Y PZAS. X T.A.'!C352</f>
        <v>16</v>
      </c>
      <c r="F2301" s="619"/>
      <c r="G2301" s="620">
        <f>(E2301-C2301)/C2301</f>
        <v>0</v>
      </c>
      <c r="H2301" s="482"/>
      <c r="I2301" s="486"/>
      <c r="J2301" s="486"/>
      <c r="K2301" s="486"/>
      <c r="L2301" s="486"/>
      <c r="M2301" s="486"/>
      <c r="N2301" s="486"/>
    </row>
    <row r="2302" spans="1:14" ht="24.95" customHeight="1" x14ac:dyDescent="0.2">
      <c r="A2302" s="618" t="s">
        <v>6</v>
      </c>
      <c r="B2302" s="619"/>
      <c r="C2302" s="619">
        <f>'EV. ESTABL. Y PZAS. X T.A.'!B353</f>
        <v>75</v>
      </c>
      <c r="D2302" s="619"/>
      <c r="E2302" s="619">
        <f>'EV. ESTABL. Y PZAS. X T.A.'!C353</f>
        <v>73</v>
      </c>
      <c r="F2302" s="619"/>
      <c r="G2302" s="620">
        <f t="shared" ref="G2302:G2310" si="103">(E2302-C2302)/C2302</f>
        <v>-2.6666666666666668E-2</v>
      </c>
      <c r="H2302" s="482"/>
      <c r="I2302" s="486"/>
      <c r="J2302" s="486"/>
      <c r="K2302" s="486"/>
      <c r="L2302" s="486"/>
      <c r="M2302" s="486"/>
      <c r="N2302" s="486"/>
    </row>
    <row r="2303" spans="1:14" ht="24.95" customHeight="1" x14ac:dyDescent="0.2">
      <c r="A2303" s="618" t="s">
        <v>18</v>
      </c>
      <c r="B2303" s="619"/>
      <c r="C2303" s="619">
        <f>'EV. ESTABL. Y PZAS. X T.A.'!B354</f>
        <v>113</v>
      </c>
      <c r="D2303" s="619"/>
      <c r="E2303" s="619">
        <f>'EV. ESTABL. Y PZAS. X T.A.'!C354</f>
        <v>119</v>
      </c>
      <c r="F2303" s="619"/>
      <c r="G2303" s="620">
        <f t="shared" si="103"/>
        <v>5.3097345132743362E-2</v>
      </c>
      <c r="H2303" s="482"/>
      <c r="I2303" s="486"/>
      <c r="J2303" s="486"/>
      <c r="K2303" s="486"/>
      <c r="L2303" s="486"/>
      <c r="M2303" s="486"/>
      <c r="N2303" s="486"/>
    </row>
    <row r="2304" spans="1:14" ht="24.95" customHeight="1" x14ac:dyDescent="0.2">
      <c r="A2304" s="618" t="s">
        <v>7</v>
      </c>
      <c r="B2304" s="619"/>
      <c r="C2304" s="619">
        <f>'EV. ESTABL. Y PZAS. X T.A.'!B355</f>
        <v>33</v>
      </c>
      <c r="D2304" s="619"/>
      <c r="E2304" s="619">
        <f>'EV. ESTABL. Y PZAS. X T.A.'!C355</f>
        <v>32</v>
      </c>
      <c r="F2304" s="619"/>
      <c r="G2304" s="620">
        <f t="shared" si="103"/>
        <v>-3.0303030303030304E-2</v>
      </c>
      <c r="H2304" s="482"/>
      <c r="I2304" s="486"/>
      <c r="J2304" s="486"/>
      <c r="K2304" s="486"/>
      <c r="L2304" s="486"/>
      <c r="M2304" s="486"/>
      <c r="N2304" s="486"/>
    </row>
    <row r="2305" spans="1:14" ht="24.95" customHeight="1" x14ac:dyDescent="0.2">
      <c r="A2305" s="618" t="s">
        <v>8</v>
      </c>
      <c r="B2305" s="619"/>
      <c r="C2305" s="619">
        <f>'EV. ESTABL. Y PZAS. X T.A.'!B356</f>
        <v>19</v>
      </c>
      <c r="D2305" s="619"/>
      <c r="E2305" s="619">
        <f>'EV. ESTABL. Y PZAS. X T.A.'!C356</f>
        <v>18</v>
      </c>
      <c r="F2305" s="619"/>
      <c r="G2305" s="620">
        <f t="shared" si="103"/>
        <v>-5.2631578947368418E-2</v>
      </c>
      <c r="H2305" s="482"/>
      <c r="I2305" s="486"/>
      <c r="J2305" s="486"/>
      <c r="K2305" s="486"/>
      <c r="L2305" s="486"/>
      <c r="M2305" s="486"/>
      <c r="N2305" s="486"/>
    </row>
    <row r="2306" spans="1:14" ht="24.95" customHeight="1" x14ac:dyDescent="0.2">
      <c r="A2306" s="618" t="s">
        <v>9</v>
      </c>
      <c r="B2306" s="619"/>
      <c r="C2306" s="619">
        <f>'EV. ESTABL. Y PZAS. X T.A.'!B357</f>
        <v>20</v>
      </c>
      <c r="D2306" s="619"/>
      <c r="E2306" s="619">
        <f>'EV. ESTABL. Y PZAS. X T.A.'!C357</f>
        <v>20</v>
      </c>
      <c r="F2306" s="619"/>
      <c r="G2306" s="620">
        <f t="shared" si="103"/>
        <v>0</v>
      </c>
      <c r="H2306" s="482"/>
      <c r="I2306" s="486"/>
      <c r="J2306" s="486"/>
      <c r="K2306" s="486"/>
      <c r="L2306" s="486"/>
      <c r="M2306" s="486"/>
      <c r="N2306" s="486"/>
    </row>
    <row r="2307" spans="1:14" ht="24.95" customHeight="1" x14ac:dyDescent="0.2">
      <c r="A2307" s="618" t="s">
        <v>10</v>
      </c>
      <c r="B2307" s="619"/>
      <c r="C2307" s="619">
        <f>'EV. ESTABL. Y PZAS. X T.A.'!B358</f>
        <v>14</v>
      </c>
      <c r="D2307" s="619"/>
      <c r="E2307" s="619">
        <f>'EV. ESTABL. Y PZAS. X T.A.'!C358</f>
        <v>14</v>
      </c>
      <c r="F2307" s="619"/>
      <c r="G2307" s="620">
        <f t="shared" si="103"/>
        <v>0</v>
      </c>
      <c r="H2307" s="482"/>
      <c r="I2307" s="486"/>
      <c r="J2307" s="486"/>
      <c r="K2307" s="486"/>
      <c r="L2307" s="486"/>
      <c r="M2307" s="486"/>
      <c r="N2307" s="486"/>
    </row>
    <row r="2308" spans="1:14" ht="24.95" customHeight="1" x14ac:dyDescent="0.2">
      <c r="A2308" s="618" t="s">
        <v>11</v>
      </c>
      <c r="B2308" s="619"/>
      <c r="C2308" s="619">
        <f>'EV. ESTABL. Y PZAS. X T.A.'!B359</f>
        <v>17</v>
      </c>
      <c r="D2308" s="619"/>
      <c r="E2308" s="619">
        <f>'EV. ESTABL. Y PZAS. X T.A.'!C359</f>
        <v>18</v>
      </c>
      <c r="F2308" s="619"/>
      <c r="G2308" s="620">
        <f t="shared" si="103"/>
        <v>5.8823529411764705E-2</v>
      </c>
      <c r="H2308" s="482"/>
      <c r="I2308" s="486"/>
      <c r="J2308" s="486"/>
      <c r="K2308" s="486"/>
      <c r="L2308" s="486"/>
      <c r="M2308" s="486"/>
      <c r="N2308" s="486"/>
    </row>
    <row r="2309" spans="1:14" ht="24.95" customHeight="1" x14ac:dyDescent="0.2">
      <c r="A2309" s="618" t="s">
        <v>12</v>
      </c>
      <c r="B2309" s="619"/>
      <c r="C2309" s="619">
        <f>'EV. ESTABL. Y PZAS. X T.A.'!B360</f>
        <v>11</v>
      </c>
      <c r="D2309" s="619"/>
      <c r="E2309" s="619">
        <f>'EV. ESTABL. Y PZAS. X T.A.'!C360</f>
        <v>11</v>
      </c>
      <c r="F2309" s="619"/>
      <c r="G2309" s="620">
        <f t="shared" si="103"/>
        <v>0</v>
      </c>
      <c r="H2309" s="482"/>
      <c r="I2309" s="486"/>
      <c r="J2309" s="486"/>
      <c r="K2309" s="486"/>
      <c r="L2309" s="486"/>
      <c r="M2309" s="486"/>
      <c r="N2309" s="486"/>
    </row>
    <row r="2310" spans="1:14" ht="24.95" customHeight="1" x14ac:dyDescent="0.2">
      <c r="A2310" s="553" t="s">
        <v>13</v>
      </c>
      <c r="B2310" s="625"/>
      <c r="C2310" s="625">
        <f>SUM(C2301:C2309)</f>
        <v>318</v>
      </c>
      <c r="D2310" s="625"/>
      <c r="E2310" s="625">
        <f>SUM(E2301:E2309)</f>
        <v>321</v>
      </c>
      <c r="F2310" s="625"/>
      <c r="G2310" s="627">
        <f t="shared" si="103"/>
        <v>9.433962264150943E-3</v>
      </c>
      <c r="H2310" s="482"/>
      <c r="I2310" s="486"/>
      <c r="J2310" s="486"/>
      <c r="K2310" s="486"/>
      <c r="L2310" s="486"/>
      <c r="M2310" s="486"/>
      <c r="N2310" s="486"/>
    </row>
    <row r="2311" spans="1:14" ht="24.95" customHeight="1" x14ac:dyDescent="0.25">
      <c r="A2311" s="477"/>
      <c r="B2311" s="478"/>
      <c r="C2311" s="478"/>
      <c r="D2311" s="478"/>
      <c r="E2311" s="478"/>
      <c r="F2311" s="479"/>
      <c r="G2311" s="479"/>
      <c r="H2311" s="486"/>
      <c r="I2311" s="486"/>
      <c r="J2311" s="486"/>
      <c r="K2311" s="486"/>
      <c r="L2311" s="486"/>
      <c r="M2311" s="486"/>
      <c r="N2311" s="486"/>
    </row>
    <row r="2312" spans="1:14" ht="24.95" customHeight="1" x14ac:dyDescent="0.25">
      <c r="A2312" s="477"/>
      <c r="B2312" s="478"/>
      <c r="C2312" s="478"/>
      <c r="D2312" s="478"/>
      <c r="E2312" s="478"/>
      <c r="F2312" s="479"/>
      <c r="G2312" s="479"/>
      <c r="H2312" s="486"/>
      <c r="I2312" s="486"/>
      <c r="J2312" s="486"/>
      <c r="K2312" s="486"/>
      <c r="L2312" s="486"/>
      <c r="M2312" s="486"/>
      <c r="N2312" s="486"/>
    </row>
    <row r="2313" spans="1:14" s="381" customFormat="1" ht="24.95" customHeight="1" x14ac:dyDescent="0.25">
      <c r="A2313" s="765"/>
      <c r="B2313" s="765"/>
      <c r="C2313" s="765"/>
      <c r="D2313" s="765"/>
      <c r="E2313" s="489"/>
      <c r="F2313" s="766"/>
      <c r="G2313" s="766"/>
      <c r="H2313" s="766"/>
      <c r="I2313" s="490"/>
      <c r="J2313" s="472"/>
      <c r="K2313" s="472"/>
      <c r="M2313" s="491"/>
      <c r="N2313" s="491"/>
    </row>
    <row r="2314" spans="1:14" ht="24.95" customHeight="1" x14ac:dyDescent="0.2">
      <c r="A2314" s="482"/>
      <c r="B2314" s="482"/>
      <c r="C2314" s="482"/>
      <c r="D2314" s="482"/>
      <c r="E2314" s="482"/>
      <c r="F2314" s="482"/>
      <c r="G2314" s="482"/>
      <c r="H2314" s="482"/>
      <c r="I2314" s="482"/>
      <c r="J2314" s="482"/>
      <c r="K2314" s="482"/>
      <c r="L2314" s="482"/>
      <c r="M2314" s="486"/>
      <c r="N2314" s="486"/>
    </row>
    <row r="2315" spans="1:14" ht="24.95" customHeight="1" x14ac:dyDescent="0.25">
      <c r="A2315" s="477"/>
      <c r="B2315" s="478"/>
      <c r="C2315" s="478"/>
      <c r="D2315" s="478"/>
      <c r="E2315" s="478"/>
      <c r="F2315" s="479"/>
      <c r="G2315" s="479"/>
      <c r="H2315" s="486"/>
      <c r="I2315" s="486"/>
      <c r="J2315" s="486"/>
      <c r="K2315" s="486"/>
      <c r="L2315" s="486"/>
      <c r="M2315" s="486"/>
      <c r="N2315" s="486"/>
    </row>
    <row r="2316" spans="1:14" ht="24.95" customHeight="1" x14ac:dyDescent="0.25">
      <c r="A2316" s="477"/>
      <c r="B2316" s="478"/>
      <c r="C2316" s="478"/>
      <c r="D2316" s="478"/>
      <c r="E2316" s="478"/>
      <c r="F2316" s="479"/>
      <c r="G2316" s="479"/>
      <c r="H2316" s="486"/>
      <c r="I2316" s="486"/>
      <c r="J2316" s="486"/>
      <c r="K2316" s="486"/>
      <c r="L2316" s="486"/>
      <c r="M2316" s="486"/>
      <c r="N2316" s="486"/>
    </row>
    <row r="2317" spans="1:14" ht="24.95" customHeight="1" x14ac:dyDescent="0.25">
      <c r="A2317" s="477"/>
      <c r="B2317" s="478"/>
      <c r="C2317" s="478"/>
      <c r="D2317" s="478"/>
      <c r="E2317" s="478"/>
      <c r="F2317" s="479"/>
      <c r="G2317" s="479"/>
      <c r="H2317" s="486"/>
      <c r="I2317" s="486"/>
      <c r="J2317" s="486"/>
      <c r="K2317" s="486"/>
      <c r="L2317" s="486"/>
      <c r="M2317" s="486"/>
      <c r="N2317" s="486"/>
    </row>
    <row r="2318" spans="1:14" ht="24.95" customHeight="1" x14ac:dyDescent="0.25">
      <c r="A2318" s="477"/>
      <c r="B2318" s="478"/>
      <c r="C2318" s="478"/>
      <c r="D2318" s="478"/>
      <c r="E2318" s="478"/>
      <c r="F2318" s="479"/>
      <c r="G2318" s="479"/>
      <c r="H2318" s="486"/>
      <c r="I2318" s="486"/>
      <c r="J2318" s="486"/>
      <c r="K2318" s="486"/>
      <c r="L2318" s="486"/>
      <c r="M2318" s="486"/>
      <c r="N2318" s="486"/>
    </row>
    <row r="2319" spans="1:14" ht="24.95" customHeight="1" x14ac:dyDescent="0.25">
      <c r="A2319" s="477"/>
      <c r="B2319" s="478"/>
      <c r="C2319" s="478"/>
      <c r="D2319" s="478"/>
      <c r="E2319" s="478"/>
      <c r="F2319" s="479"/>
      <c r="G2319" s="479"/>
      <c r="H2319" s="486"/>
      <c r="I2319" s="486"/>
      <c r="J2319" s="486"/>
      <c r="K2319" s="486"/>
      <c r="L2319" s="486"/>
      <c r="M2319" s="486"/>
      <c r="N2319" s="486"/>
    </row>
    <row r="2320" spans="1:14" ht="24.95" customHeight="1" x14ac:dyDescent="0.25">
      <c r="A2320" s="477"/>
      <c r="B2320" s="478"/>
      <c r="C2320" s="478"/>
      <c r="D2320" s="478"/>
      <c r="E2320" s="478"/>
      <c r="F2320" s="479"/>
      <c r="G2320" s="479"/>
      <c r="H2320" s="486"/>
      <c r="I2320" s="486"/>
      <c r="J2320" s="486"/>
      <c r="K2320" s="486"/>
      <c r="L2320" s="486"/>
      <c r="M2320" s="486"/>
      <c r="N2320" s="486"/>
    </row>
    <row r="2321" spans="1:14" ht="24.95" customHeight="1" x14ac:dyDescent="0.25">
      <c r="A2321" s="477"/>
      <c r="B2321" s="478"/>
      <c r="C2321" s="478"/>
      <c r="D2321" s="478"/>
      <c r="E2321" s="478"/>
      <c r="F2321" s="479"/>
      <c r="G2321" s="479"/>
      <c r="H2321" s="486"/>
      <c r="I2321" s="486"/>
      <c r="J2321" s="486"/>
      <c r="K2321" s="486"/>
      <c r="L2321" s="486"/>
      <c r="M2321" s="486"/>
      <c r="N2321" s="486"/>
    </row>
    <row r="2322" spans="1:14" ht="24.95" customHeight="1" x14ac:dyDescent="0.25">
      <c r="A2322" s="477"/>
      <c r="B2322" s="478"/>
      <c r="C2322" s="478"/>
      <c r="D2322" s="478"/>
      <c r="E2322" s="478"/>
      <c r="F2322" s="479"/>
      <c r="G2322" s="479"/>
      <c r="H2322" s="486"/>
      <c r="I2322" s="486"/>
      <c r="J2322" s="486"/>
      <c r="K2322" s="486"/>
      <c r="L2322" s="486"/>
      <c r="M2322" s="486"/>
      <c r="N2322" s="486"/>
    </row>
    <row r="2323" spans="1:14" ht="24.95" customHeight="1" x14ac:dyDescent="0.25">
      <c r="A2323" s="477"/>
      <c r="B2323" s="478"/>
      <c r="C2323" s="478"/>
      <c r="D2323" s="478"/>
      <c r="E2323" s="478"/>
      <c r="F2323" s="479"/>
      <c r="G2323" s="479"/>
      <c r="H2323" s="486"/>
      <c r="I2323" s="486"/>
      <c r="J2323" s="486"/>
      <c r="K2323" s="486"/>
      <c r="L2323" s="486"/>
      <c r="M2323" s="486"/>
      <c r="N2323" s="486"/>
    </row>
    <row r="2324" spans="1:14" ht="24.95" customHeight="1" x14ac:dyDescent="0.25">
      <c r="A2324" s="492"/>
      <c r="B2324" s="478"/>
      <c r="C2324" s="478"/>
      <c r="D2324" s="478"/>
      <c r="E2324" s="478"/>
      <c r="F2324" s="479"/>
      <c r="G2324" s="479"/>
      <c r="H2324" s="486"/>
      <c r="I2324" s="482"/>
      <c r="J2324" s="482"/>
      <c r="K2324" s="482"/>
      <c r="L2324" s="482"/>
      <c r="M2324" s="482"/>
      <c r="N2324" s="482"/>
    </row>
    <row r="2325" spans="1:14" ht="24.95" customHeight="1" x14ac:dyDescent="0.2">
      <c r="A2325" s="752" t="s">
        <v>102</v>
      </c>
      <c r="B2325" s="752"/>
      <c r="C2325" s="752"/>
      <c r="D2325" s="752"/>
      <c r="E2325" s="752"/>
      <c r="F2325" s="752"/>
      <c r="G2325" s="752"/>
      <c r="H2325" s="485"/>
      <c r="I2325" s="485"/>
      <c r="J2325" s="485"/>
      <c r="K2325" s="485"/>
      <c r="L2325" s="485"/>
      <c r="M2325" s="485"/>
      <c r="N2325" s="485"/>
    </row>
    <row r="2326" spans="1:14" ht="24.95" customHeight="1" x14ac:dyDescent="0.2">
      <c r="A2326" s="616" t="s">
        <v>101</v>
      </c>
      <c r="B2326" s="617"/>
      <c r="C2326" s="617" t="s">
        <v>554</v>
      </c>
      <c r="D2326" s="617"/>
      <c r="E2326" s="617" t="s">
        <v>611</v>
      </c>
      <c r="F2326" s="617"/>
      <c r="G2326" s="617" t="s">
        <v>32</v>
      </c>
      <c r="H2326" s="482"/>
      <c r="I2326" s="482"/>
      <c r="J2326" s="482"/>
      <c r="K2326" s="482"/>
      <c r="L2326" s="482"/>
      <c r="M2326" s="482"/>
      <c r="N2326" s="482"/>
    </row>
    <row r="2327" spans="1:14" ht="24.95" customHeight="1" x14ac:dyDescent="0.2">
      <c r="A2327" s="618" t="s">
        <v>5</v>
      </c>
      <c r="B2327" s="619"/>
      <c r="C2327" s="619">
        <f>'EV. ESTABL. Y PZAS. X T.A.'!B387</f>
        <v>843</v>
      </c>
      <c r="D2327" s="619"/>
      <c r="E2327" s="619">
        <f>'EV. ESTABL. Y PZAS. X T.A.'!C387</f>
        <v>841</v>
      </c>
      <c r="F2327" s="619"/>
      <c r="G2327" s="620">
        <f>(E2327-C2327)/C2327</f>
        <v>-2.3724792408066431E-3</v>
      </c>
      <c r="H2327" s="482"/>
      <c r="I2327" s="482"/>
      <c r="J2327" s="482"/>
      <c r="K2327" s="482"/>
      <c r="L2327" s="482"/>
      <c r="M2327" s="482"/>
      <c r="N2327" s="482"/>
    </row>
    <row r="2328" spans="1:14" ht="24.95" customHeight="1" x14ac:dyDescent="0.2">
      <c r="A2328" s="618" t="s">
        <v>6</v>
      </c>
      <c r="B2328" s="619"/>
      <c r="C2328" s="619">
        <f>'EV. ESTABL. Y PZAS. X T.A.'!B388</f>
        <v>3127</v>
      </c>
      <c r="D2328" s="619"/>
      <c r="E2328" s="619">
        <f>'EV. ESTABL. Y PZAS. X T.A.'!C388</f>
        <v>2903</v>
      </c>
      <c r="F2328" s="619"/>
      <c r="G2328" s="620">
        <f t="shared" ref="G2328:G2336" si="104">(E2328-C2328)/C2328</f>
        <v>-7.1634154141349535E-2</v>
      </c>
      <c r="H2328" s="482"/>
      <c r="I2328" s="482"/>
      <c r="J2328" s="482"/>
      <c r="K2328" s="482"/>
      <c r="L2328" s="482"/>
      <c r="M2328" s="482"/>
      <c r="N2328" s="482"/>
    </row>
    <row r="2329" spans="1:14" ht="24.95" customHeight="1" x14ac:dyDescent="0.2">
      <c r="A2329" s="618" t="s">
        <v>18</v>
      </c>
      <c r="B2329" s="619"/>
      <c r="C2329" s="619">
        <f>'EV. ESTABL. Y PZAS. X T.A.'!B389</f>
        <v>4246</v>
      </c>
      <c r="D2329" s="619"/>
      <c r="E2329" s="619">
        <f>'EV. ESTABL. Y PZAS. X T.A.'!C389</f>
        <v>4444</v>
      </c>
      <c r="F2329" s="619"/>
      <c r="G2329" s="620">
        <f t="shared" si="104"/>
        <v>4.6632124352331605E-2</v>
      </c>
      <c r="H2329" s="482"/>
      <c r="I2329" s="482"/>
      <c r="J2329" s="482"/>
      <c r="K2329" s="482"/>
      <c r="L2329" s="482"/>
      <c r="M2329" s="482"/>
      <c r="N2329" s="482"/>
    </row>
    <row r="2330" spans="1:14" ht="24.95" customHeight="1" x14ac:dyDescent="0.2">
      <c r="A2330" s="618" t="s">
        <v>7</v>
      </c>
      <c r="B2330" s="619"/>
      <c r="C2330" s="619">
        <f>'EV. ESTABL. Y PZAS. X T.A.'!B390</f>
        <v>1329</v>
      </c>
      <c r="D2330" s="619"/>
      <c r="E2330" s="619">
        <f>'EV. ESTABL. Y PZAS. X T.A.'!C390</f>
        <v>1226</v>
      </c>
      <c r="F2330" s="619"/>
      <c r="G2330" s="620">
        <f t="shared" si="104"/>
        <v>-7.7501881113619261E-2</v>
      </c>
      <c r="H2330" s="482"/>
      <c r="I2330" s="482"/>
      <c r="J2330" s="482"/>
      <c r="K2330" s="482"/>
      <c r="L2330" s="482"/>
      <c r="M2330" s="482"/>
      <c r="N2330" s="482"/>
    </row>
    <row r="2331" spans="1:14" ht="24.95" customHeight="1" x14ac:dyDescent="0.2">
      <c r="A2331" s="618" t="s">
        <v>8</v>
      </c>
      <c r="B2331" s="619"/>
      <c r="C2331" s="619">
        <f>'EV. ESTABL. Y PZAS. X T.A.'!B391</f>
        <v>610</v>
      </c>
      <c r="D2331" s="619"/>
      <c r="E2331" s="619">
        <f>'EV. ESTABL. Y PZAS. X T.A.'!C391</f>
        <v>560</v>
      </c>
      <c r="F2331" s="619"/>
      <c r="G2331" s="620">
        <f t="shared" si="104"/>
        <v>-8.1967213114754092E-2</v>
      </c>
      <c r="H2331" s="482"/>
      <c r="I2331" s="482"/>
      <c r="J2331" s="482"/>
      <c r="K2331" s="482"/>
      <c r="L2331" s="482"/>
      <c r="M2331" s="482"/>
      <c r="N2331" s="482"/>
    </row>
    <row r="2332" spans="1:14" ht="24.95" customHeight="1" x14ac:dyDescent="0.2">
      <c r="A2332" s="618" t="s">
        <v>9</v>
      </c>
      <c r="B2332" s="619"/>
      <c r="C2332" s="619">
        <f>'EV. ESTABL. Y PZAS. X T.A.'!B392</f>
        <v>1562</v>
      </c>
      <c r="D2332" s="619"/>
      <c r="E2332" s="619">
        <f>'EV. ESTABL. Y PZAS. X T.A.'!C392</f>
        <v>1565</v>
      </c>
      <c r="F2332" s="619"/>
      <c r="G2332" s="620">
        <f t="shared" si="104"/>
        <v>1.9206145966709346E-3</v>
      </c>
      <c r="H2332" s="482"/>
      <c r="I2332" s="482"/>
      <c r="J2332" s="482"/>
      <c r="K2332" s="482"/>
      <c r="L2332" s="482"/>
      <c r="M2332" s="482"/>
      <c r="N2332" s="482"/>
    </row>
    <row r="2333" spans="1:14" ht="24.95" customHeight="1" x14ac:dyDescent="0.2">
      <c r="A2333" s="618" t="s">
        <v>10</v>
      </c>
      <c r="B2333" s="619"/>
      <c r="C2333" s="619">
        <f>'EV. ESTABL. Y PZAS. X T.A.'!B393</f>
        <v>455</v>
      </c>
      <c r="D2333" s="619"/>
      <c r="E2333" s="619">
        <f>'EV. ESTABL. Y PZAS. X T.A.'!C393</f>
        <v>455</v>
      </c>
      <c r="F2333" s="619"/>
      <c r="G2333" s="620">
        <f t="shared" si="104"/>
        <v>0</v>
      </c>
      <c r="H2333" s="482"/>
      <c r="I2333" s="482"/>
      <c r="J2333" s="482"/>
      <c r="K2333" s="482"/>
      <c r="L2333" s="482"/>
      <c r="M2333" s="482"/>
      <c r="N2333" s="482"/>
    </row>
    <row r="2334" spans="1:14" ht="24.95" customHeight="1" x14ac:dyDescent="0.2">
      <c r="A2334" s="618" t="s">
        <v>11</v>
      </c>
      <c r="B2334" s="619"/>
      <c r="C2334" s="619">
        <f>'EV. ESTABL. Y PZAS. X T.A.'!B394</f>
        <v>893</v>
      </c>
      <c r="D2334" s="619"/>
      <c r="E2334" s="619">
        <f>'EV. ESTABL. Y PZAS. X T.A.'!C394</f>
        <v>967</v>
      </c>
      <c r="F2334" s="619"/>
      <c r="G2334" s="620">
        <f t="shared" si="104"/>
        <v>8.2866741321388576E-2</v>
      </c>
      <c r="H2334" s="482"/>
      <c r="I2334" s="482"/>
      <c r="J2334" s="482"/>
      <c r="K2334" s="482"/>
      <c r="L2334" s="482"/>
      <c r="M2334" s="482"/>
      <c r="N2334" s="482"/>
    </row>
    <row r="2335" spans="1:14" ht="24.95" customHeight="1" x14ac:dyDescent="0.2">
      <c r="A2335" s="618" t="s">
        <v>12</v>
      </c>
      <c r="B2335" s="619"/>
      <c r="C2335" s="619">
        <f>'EV. ESTABL. Y PZAS. X T.A.'!B395</f>
        <v>182</v>
      </c>
      <c r="D2335" s="619"/>
      <c r="E2335" s="619">
        <f>'EV. ESTABL. Y PZAS. X T.A.'!C395</f>
        <v>182</v>
      </c>
      <c r="F2335" s="619"/>
      <c r="G2335" s="620">
        <f t="shared" si="104"/>
        <v>0</v>
      </c>
      <c r="H2335" s="482"/>
      <c r="I2335" s="482"/>
      <c r="J2335" s="482"/>
      <c r="K2335" s="482"/>
      <c r="L2335" s="482"/>
      <c r="M2335" s="482"/>
      <c r="N2335" s="482"/>
    </row>
    <row r="2336" spans="1:14" ht="24.95" customHeight="1" x14ac:dyDescent="0.2">
      <c r="A2336" s="553" t="s">
        <v>13</v>
      </c>
      <c r="B2336" s="625"/>
      <c r="C2336" s="625">
        <f>SUM(C2327:C2335)</f>
        <v>13247</v>
      </c>
      <c r="D2336" s="625"/>
      <c r="E2336" s="625">
        <f>SUM(E2327:E2335)</f>
        <v>13143</v>
      </c>
      <c r="F2336" s="625"/>
      <c r="G2336" s="627">
        <f t="shared" si="104"/>
        <v>-7.8508341511285568E-3</v>
      </c>
      <c r="H2336" s="482"/>
      <c r="I2336" s="482"/>
      <c r="J2336" s="482"/>
      <c r="K2336" s="482"/>
      <c r="L2336" s="482"/>
      <c r="M2336" s="482"/>
      <c r="N2336" s="482"/>
    </row>
    <row r="2337" spans="1:14" ht="24.95" customHeight="1" x14ac:dyDescent="0.25">
      <c r="A2337" s="477"/>
      <c r="B2337" s="478"/>
      <c r="C2337" s="478"/>
      <c r="D2337" s="478"/>
      <c r="E2337" s="478"/>
      <c r="F2337" s="479"/>
      <c r="G2337" s="479"/>
      <c r="H2337" s="486"/>
      <c r="I2337" s="486"/>
      <c r="J2337" s="486"/>
      <c r="K2337" s="486"/>
      <c r="L2337" s="486"/>
      <c r="M2337" s="486"/>
      <c r="N2337" s="486"/>
    </row>
    <row r="2338" spans="1:14" ht="24.95" customHeight="1" x14ac:dyDescent="0.25">
      <c r="A2338" s="477"/>
      <c r="B2338" s="478"/>
      <c r="C2338" s="478"/>
      <c r="D2338" s="478"/>
      <c r="E2338" s="478"/>
      <c r="F2338" s="479"/>
      <c r="G2338" s="479"/>
      <c r="H2338" s="486"/>
      <c r="I2338" s="486"/>
      <c r="J2338" s="486"/>
      <c r="K2338" s="486"/>
      <c r="L2338" s="486"/>
      <c r="M2338" s="486"/>
      <c r="N2338" s="486"/>
    </row>
    <row r="2339" spans="1:14" s="381" customFormat="1" ht="24.95" customHeight="1" x14ac:dyDescent="0.25">
      <c r="A2339" s="765"/>
      <c r="B2339" s="765"/>
      <c r="C2339" s="765"/>
      <c r="D2339" s="765"/>
      <c r="E2339" s="489"/>
      <c r="F2339" s="766"/>
      <c r="G2339" s="766"/>
      <c r="H2339" s="766"/>
      <c r="I2339" s="490"/>
      <c r="J2339" s="472"/>
      <c r="K2339" s="491"/>
      <c r="L2339" s="491"/>
      <c r="M2339" s="491"/>
      <c r="N2339" s="491"/>
    </row>
    <row r="2340" spans="1:14" ht="24.95" customHeight="1" x14ac:dyDescent="0.2">
      <c r="A2340" s="493"/>
      <c r="B2340" s="493"/>
      <c r="C2340" s="493"/>
      <c r="D2340" s="493"/>
      <c r="E2340" s="493"/>
      <c r="F2340" s="493"/>
      <c r="G2340" s="493"/>
      <c r="H2340" s="493"/>
      <c r="I2340" s="493"/>
      <c r="J2340" s="493"/>
      <c r="K2340" s="493"/>
      <c r="L2340" s="493"/>
      <c r="M2340" s="493"/>
      <c r="N2340" s="493"/>
    </row>
    <row r="2341" spans="1:14" ht="24.95" customHeight="1" x14ac:dyDescent="0.2">
      <c r="A2341" s="493"/>
      <c r="B2341" s="493"/>
      <c r="C2341" s="493"/>
      <c r="D2341" s="493"/>
      <c r="E2341" s="493"/>
      <c r="F2341" s="493"/>
      <c r="G2341" s="493"/>
      <c r="H2341" s="493"/>
      <c r="I2341" s="493"/>
      <c r="J2341" s="493"/>
      <c r="K2341" s="493"/>
      <c r="L2341" s="493"/>
      <c r="M2341" s="493"/>
      <c r="N2341" s="493"/>
    </row>
    <row r="2342" spans="1:14" ht="24.95" customHeight="1" x14ac:dyDescent="0.2">
      <c r="A2342" s="493"/>
      <c r="B2342" s="493"/>
      <c r="C2342" s="493"/>
      <c r="D2342" s="493"/>
      <c r="E2342" s="493"/>
      <c r="F2342" s="493"/>
      <c r="G2342" s="493"/>
      <c r="H2342" s="493"/>
      <c r="I2342" s="493"/>
      <c r="J2342" s="493"/>
      <c r="K2342" s="493"/>
      <c r="L2342" s="493"/>
      <c r="M2342" s="493"/>
      <c r="N2342" s="493"/>
    </row>
    <row r="2343" spans="1:14" ht="24.95" customHeight="1" x14ac:dyDescent="0.2">
      <c r="A2343" s="493"/>
      <c r="B2343" s="493"/>
      <c r="C2343" s="493"/>
      <c r="D2343" s="493"/>
      <c r="E2343" s="493"/>
      <c r="F2343" s="493"/>
      <c r="G2343" s="493"/>
      <c r="H2343" s="493"/>
      <c r="I2343" s="493"/>
      <c r="J2343" s="493"/>
      <c r="K2343" s="493"/>
      <c r="L2343" s="493"/>
      <c r="M2343" s="493"/>
      <c r="N2343" s="493"/>
    </row>
    <row r="2344" spans="1:14" ht="24.95" customHeight="1" x14ac:dyDescent="0.2">
      <c r="A2344" s="493"/>
      <c r="B2344" s="493"/>
      <c r="C2344" s="493"/>
      <c r="D2344" s="493"/>
      <c r="E2344" s="493"/>
      <c r="F2344" s="493"/>
      <c r="G2344" s="493"/>
      <c r="H2344" s="493"/>
      <c r="I2344" s="493"/>
      <c r="J2344" s="493"/>
      <c r="K2344" s="493"/>
      <c r="L2344" s="493"/>
      <c r="M2344" s="493"/>
      <c r="N2344" s="493"/>
    </row>
    <row r="2345" spans="1:14" ht="24.95" customHeight="1" x14ac:dyDescent="0.2">
      <c r="A2345" s="493"/>
      <c r="B2345" s="493"/>
      <c r="C2345" s="493"/>
      <c r="D2345" s="493"/>
      <c r="E2345" s="493"/>
      <c r="F2345" s="493"/>
      <c r="G2345" s="493"/>
      <c r="H2345" s="493"/>
      <c r="I2345" s="493"/>
      <c r="J2345" s="493"/>
      <c r="K2345" s="493"/>
      <c r="L2345" s="493"/>
      <c r="M2345" s="493"/>
      <c r="N2345" s="493"/>
    </row>
    <row r="2346" spans="1:14" ht="24.95" customHeight="1" x14ac:dyDescent="0.2">
      <c r="A2346" s="493"/>
      <c r="B2346" s="493"/>
      <c r="C2346" s="493"/>
      <c r="D2346" s="493"/>
      <c r="E2346" s="493"/>
      <c r="F2346" s="493"/>
      <c r="G2346" s="493"/>
      <c r="H2346" s="493"/>
      <c r="I2346" s="493"/>
      <c r="J2346" s="493"/>
      <c r="K2346" s="493"/>
      <c r="L2346" s="493"/>
      <c r="M2346" s="493"/>
      <c r="N2346" s="493"/>
    </row>
    <row r="2347" spans="1:14" ht="24.95" customHeight="1" x14ac:dyDescent="0.2">
      <c r="A2347" s="493"/>
      <c r="B2347" s="493"/>
      <c r="C2347" s="493"/>
      <c r="D2347" s="493"/>
      <c r="E2347" s="493"/>
      <c r="F2347" s="493"/>
      <c r="G2347" s="493"/>
      <c r="H2347" s="493"/>
      <c r="I2347" s="493"/>
      <c r="J2347" s="493"/>
      <c r="K2347" s="493"/>
      <c r="L2347" s="493"/>
      <c r="M2347" s="493"/>
      <c r="N2347" s="493"/>
    </row>
    <row r="2348" spans="1:14" ht="24.95" customHeight="1" x14ac:dyDescent="0.2">
      <c r="A2348" s="493"/>
      <c r="B2348" s="493"/>
      <c r="C2348" s="493"/>
      <c r="D2348" s="493"/>
      <c r="E2348" s="493"/>
      <c r="F2348" s="493"/>
      <c r="G2348" s="493"/>
      <c r="H2348" s="493"/>
      <c r="I2348" s="493"/>
      <c r="J2348" s="493"/>
      <c r="K2348" s="493"/>
      <c r="L2348" s="493"/>
      <c r="M2348" s="493"/>
      <c r="N2348" s="493"/>
    </row>
    <row r="2349" spans="1:14" ht="24.95" customHeight="1" x14ac:dyDescent="0.2">
      <c r="A2349" s="493"/>
      <c r="B2349" s="493"/>
      <c r="C2349" s="493"/>
      <c r="D2349" s="493"/>
      <c r="E2349" s="493"/>
      <c r="F2349" s="493"/>
      <c r="G2349" s="493"/>
      <c r="H2349" s="493"/>
      <c r="I2349" s="493"/>
      <c r="J2349" s="493"/>
      <c r="K2349" s="493"/>
      <c r="L2349" s="493"/>
      <c r="M2349" s="493"/>
      <c r="N2349" s="493"/>
    </row>
    <row r="2350" spans="1:14" ht="24.95" customHeight="1" x14ac:dyDescent="0.2">
      <c r="A2350" s="493"/>
      <c r="B2350" s="493"/>
      <c r="C2350" s="493"/>
      <c r="D2350" s="493"/>
      <c r="E2350" s="493"/>
      <c r="F2350" s="493"/>
      <c r="G2350" s="493"/>
      <c r="H2350" s="493"/>
      <c r="I2350" s="493"/>
      <c r="J2350" s="493"/>
      <c r="K2350" s="493"/>
      <c r="L2350" s="493"/>
      <c r="M2350" s="493"/>
      <c r="N2350" s="493"/>
    </row>
    <row r="2351" spans="1:14" ht="24.95" customHeight="1" x14ac:dyDescent="0.2">
      <c r="A2351" s="493"/>
      <c r="B2351" s="493"/>
      <c r="C2351" s="493"/>
      <c r="D2351" s="493"/>
      <c r="E2351" s="493"/>
      <c r="F2351" s="493"/>
      <c r="G2351" s="493"/>
      <c r="H2351" s="493"/>
      <c r="I2351" s="493"/>
      <c r="J2351" s="493"/>
      <c r="K2351" s="493"/>
      <c r="L2351" s="493"/>
      <c r="M2351" s="493"/>
      <c r="N2351" s="493"/>
    </row>
    <row r="2352" spans="1:14" ht="24.95" customHeight="1" x14ac:dyDescent="0.2">
      <c r="A2352" s="493"/>
      <c r="B2352" s="493"/>
      <c r="C2352" s="493"/>
      <c r="D2352" s="493"/>
      <c r="E2352" s="493"/>
      <c r="F2352" s="493"/>
      <c r="G2352" s="493"/>
      <c r="H2352" s="493"/>
      <c r="I2352" s="493"/>
      <c r="J2352" s="493"/>
      <c r="K2352" s="493"/>
      <c r="L2352" s="493"/>
      <c r="M2352" s="493"/>
      <c r="N2352" s="493"/>
    </row>
    <row r="2353" spans="1:14" ht="24.95" customHeight="1" x14ac:dyDescent="0.2">
      <c r="A2353" s="493"/>
      <c r="B2353" s="493"/>
      <c r="C2353" s="493"/>
      <c r="D2353" s="493"/>
      <c r="E2353" s="493"/>
      <c r="F2353" s="493"/>
      <c r="G2353" s="493"/>
      <c r="H2353" s="493"/>
      <c r="I2353" s="493"/>
      <c r="J2353" s="493"/>
      <c r="K2353" s="493"/>
      <c r="L2353" s="493"/>
      <c r="M2353" s="493"/>
      <c r="N2353" s="493"/>
    </row>
    <row r="2354" spans="1:14" ht="24.95" customHeight="1" x14ac:dyDescent="0.2">
      <c r="A2354" s="493"/>
      <c r="B2354" s="493"/>
      <c r="C2354" s="493"/>
      <c r="D2354" s="493"/>
      <c r="E2354" s="493"/>
      <c r="F2354" s="493"/>
      <c r="G2354" s="493"/>
      <c r="H2354" s="493"/>
      <c r="I2354" s="493"/>
      <c r="J2354" s="493"/>
      <c r="K2354" s="493"/>
      <c r="L2354" s="493"/>
      <c r="M2354" s="493"/>
      <c r="N2354" s="493"/>
    </row>
    <row r="2355" spans="1:14" ht="24.95" customHeight="1" x14ac:dyDescent="0.2">
      <c r="A2355" s="493"/>
      <c r="B2355" s="493"/>
      <c r="C2355" s="493"/>
      <c r="D2355" s="493"/>
      <c r="E2355" s="493"/>
      <c r="F2355" s="493"/>
      <c r="G2355" s="493"/>
      <c r="H2355" s="493"/>
      <c r="I2355" s="493"/>
      <c r="J2355" s="493"/>
      <c r="K2355" s="493"/>
      <c r="L2355" s="493"/>
      <c r="M2355" s="493"/>
      <c r="N2355" s="493"/>
    </row>
    <row r="2356" spans="1:14" ht="24.95" customHeight="1" x14ac:dyDescent="0.2">
      <c r="A2356" s="493"/>
      <c r="B2356" s="493"/>
      <c r="C2356" s="493"/>
      <c r="D2356" s="493"/>
      <c r="E2356" s="493"/>
      <c r="F2356" s="493"/>
      <c r="G2356" s="493"/>
      <c r="H2356" s="493"/>
      <c r="I2356" s="493"/>
      <c r="J2356" s="493"/>
      <c r="K2356" s="493"/>
      <c r="L2356" s="493"/>
      <c r="M2356" s="493"/>
      <c r="N2356" s="493"/>
    </row>
    <row r="2357" spans="1:14" ht="24.95" customHeight="1" x14ac:dyDescent="0.2">
      <c r="A2357" s="493"/>
      <c r="B2357" s="493"/>
      <c r="C2357" s="493"/>
      <c r="D2357" s="493"/>
      <c r="E2357" s="493"/>
      <c r="F2357" s="493"/>
      <c r="G2357" s="493"/>
      <c r="H2357" s="493"/>
      <c r="I2357" s="493"/>
      <c r="J2357" s="493"/>
      <c r="K2357" s="493"/>
      <c r="L2357" s="493"/>
      <c r="M2357" s="493"/>
      <c r="N2357" s="493"/>
    </row>
    <row r="2358" spans="1:14" ht="24.95" customHeight="1" x14ac:dyDescent="0.2">
      <c r="A2358" s="493"/>
      <c r="B2358" s="493"/>
      <c r="C2358" s="493"/>
      <c r="D2358" s="493"/>
      <c r="E2358" s="493"/>
      <c r="F2358" s="493"/>
      <c r="G2358" s="493"/>
      <c r="H2358" s="493"/>
      <c r="I2358" s="493"/>
      <c r="J2358" s="493"/>
      <c r="K2358" s="493"/>
      <c r="L2358" s="493"/>
      <c r="M2358" s="493"/>
      <c r="N2358" s="493"/>
    </row>
    <row r="2359" spans="1:14" ht="24.95" customHeight="1" x14ac:dyDescent="0.2">
      <c r="A2359" s="493"/>
      <c r="B2359" s="493"/>
      <c r="C2359" s="493"/>
      <c r="D2359" s="493"/>
      <c r="E2359" s="493"/>
      <c r="F2359" s="493"/>
      <c r="G2359" s="493"/>
      <c r="H2359" s="493"/>
      <c r="I2359" s="493"/>
      <c r="J2359" s="493"/>
      <c r="K2359" s="493"/>
      <c r="L2359" s="493"/>
      <c r="M2359" s="493"/>
      <c r="N2359" s="493"/>
    </row>
    <row r="2360" spans="1:14" ht="24.95" customHeight="1" x14ac:dyDescent="0.2">
      <c r="A2360" s="493"/>
      <c r="B2360" s="493"/>
      <c r="C2360" s="493"/>
      <c r="D2360" s="493"/>
      <c r="E2360" s="493"/>
      <c r="F2360" s="493"/>
      <c r="G2360" s="493"/>
      <c r="H2360" s="493"/>
      <c r="I2360" s="493"/>
      <c r="J2360" s="493"/>
      <c r="K2360" s="493"/>
      <c r="L2360" s="493"/>
      <c r="M2360" s="493"/>
      <c r="N2360" s="493"/>
    </row>
    <row r="2361" spans="1:14" ht="24.95" customHeight="1" x14ac:dyDescent="0.2">
      <c r="A2361" s="493"/>
      <c r="B2361" s="493"/>
      <c r="C2361" s="493"/>
      <c r="D2361" s="493"/>
      <c r="E2361" s="493"/>
      <c r="F2361" s="493"/>
      <c r="G2361" s="493"/>
      <c r="H2361" s="493"/>
      <c r="I2361" s="493"/>
      <c r="J2361" s="493"/>
      <c r="K2361" s="493"/>
      <c r="L2361" s="493"/>
      <c r="M2361" s="493"/>
      <c r="N2361" s="493"/>
    </row>
    <row r="2362" spans="1:14" ht="24.95" customHeight="1" x14ac:dyDescent="0.2">
      <c r="A2362" s="493"/>
      <c r="B2362" s="493"/>
      <c r="C2362" s="493"/>
      <c r="D2362" s="493"/>
      <c r="E2362" s="493"/>
      <c r="F2362" s="493"/>
      <c r="G2362" s="493"/>
      <c r="H2362" s="493"/>
      <c r="I2362" s="493"/>
      <c r="J2362" s="493"/>
      <c r="K2362" s="493"/>
      <c r="L2362" s="493"/>
      <c r="M2362" s="493"/>
      <c r="N2362" s="493"/>
    </row>
    <row r="2363" spans="1:14" ht="24.95" customHeight="1" x14ac:dyDescent="0.2">
      <c r="A2363" s="493"/>
      <c r="B2363" s="493"/>
      <c r="C2363" s="493"/>
      <c r="D2363" s="493"/>
      <c r="E2363" s="493"/>
      <c r="F2363" s="493"/>
      <c r="G2363" s="493"/>
      <c r="H2363" s="493"/>
      <c r="I2363" s="493"/>
      <c r="J2363" s="493"/>
      <c r="K2363" s="493"/>
      <c r="L2363" s="493"/>
      <c r="M2363" s="493"/>
      <c r="N2363" s="493"/>
    </row>
    <row r="2364" spans="1:14" ht="24.95" customHeight="1" x14ac:dyDescent="0.2">
      <c r="A2364" s="493"/>
      <c r="B2364" s="493"/>
      <c r="C2364" s="493"/>
      <c r="D2364" s="493"/>
      <c r="E2364" s="493"/>
      <c r="F2364" s="493"/>
      <c r="G2364" s="493"/>
      <c r="H2364" s="493"/>
      <c r="I2364" s="493"/>
      <c r="J2364" s="493"/>
      <c r="K2364" s="493"/>
      <c r="L2364" s="493"/>
      <c r="M2364" s="493"/>
      <c r="N2364" s="4">
        <v>28</v>
      </c>
    </row>
    <row r="2365" spans="1:14" ht="24.95" customHeight="1" x14ac:dyDescent="0.2">
      <c r="A2365" s="756" t="s">
        <v>503</v>
      </c>
      <c r="B2365" s="756"/>
      <c r="C2365" s="756"/>
      <c r="D2365" s="756"/>
      <c r="E2365" s="756"/>
      <c r="F2365" s="756"/>
      <c r="G2365" s="756"/>
      <c r="H2365" s="756"/>
      <c r="I2365" s="756"/>
      <c r="J2365" s="756"/>
      <c r="K2365" s="756"/>
      <c r="L2365" s="756"/>
      <c r="M2365" s="756"/>
      <c r="N2365" s="756"/>
    </row>
    <row r="2366" spans="1:14" ht="24.95" customHeight="1" x14ac:dyDescent="0.2">
      <c r="A2366" s="423"/>
      <c r="B2366" s="484"/>
      <c r="C2366" s="484"/>
      <c r="D2366" s="484"/>
      <c r="E2366" s="484"/>
      <c r="F2366" s="484"/>
      <c r="G2366" s="484"/>
      <c r="H2366" s="484"/>
      <c r="I2366" s="484"/>
      <c r="J2366" s="484"/>
      <c r="K2366" s="484"/>
      <c r="L2366" s="484"/>
      <c r="M2366" s="484"/>
      <c r="N2366" s="484"/>
    </row>
    <row r="2367" spans="1:14" ht="24.95" customHeight="1" x14ac:dyDescent="0.2">
      <c r="A2367" s="759" t="s">
        <v>117</v>
      </c>
      <c r="B2367" s="759"/>
      <c r="C2367" s="759"/>
      <c r="D2367" s="759"/>
      <c r="E2367" s="759"/>
      <c r="F2367" s="759"/>
      <c r="G2367" s="759"/>
      <c r="H2367" s="759"/>
      <c r="I2367" s="759"/>
      <c r="J2367" s="759"/>
      <c r="K2367" s="759"/>
      <c r="L2367" s="759"/>
      <c r="M2367" s="759"/>
      <c r="N2367" s="759"/>
    </row>
    <row r="2368" spans="1:14" ht="24.95" customHeight="1" x14ac:dyDescent="0.2">
      <c r="A2368" s="484"/>
      <c r="B2368" s="484"/>
      <c r="C2368" s="484"/>
      <c r="D2368" s="484"/>
      <c r="E2368" s="484"/>
      <c r="F2368" s="484"/>
      <c r="G2368" s="484"/>
      <c r="H2368" s="484"/>
      <c r="I2368" s="484"/>
      <c r="J2368" s="484"/>
      <c r="K2368" s="484"/>
      <c r="L2368" s="484"/>
      <c r="M2368" s="484"/>
      <c r="N2368" s="484"/>
    </row>
    <row r="2369" spans="1:14" ht="24.95" customHeight="1" x14ac:dyDescent="0.2">
      <c r="A2369" s="752" t="s">
        <v>100</v>
      </c>
      <c r="B2369" s="752"/>
      <c r="C2369" s="752"/>
      <c r="D2369" s="752"/>
      <c r="E2369" s="752"/>
      <c r="F2369" s="752"/>
      <c r="G2369" s="752"/>
      <c r="H2369" s="485"/>
      <c r="I2369" s="485"/>
      <c r="J2369" s="485"/>
      <c r="K2369" s="485"/>
      <c r="L2369" s="485"/>
      <c r="M2369" s="485"/>
      <c r="N2369" s="485"/>
    </row>
    <row r="2370" spans="1:14" ht="24.95" customHeight="1" x14ac:dyDescent="0.25">
      <c r="A2370" s="616" t="s">
        <v>101</v>
      </c>
      <c r="B2370" s="617"/>
      <c r="C2370" s="617" t="s">
        <v>554</v>
      </c>
      <c r="D2370" s="617"/>
      <c r="E2370" s="617" t="s">
        <v>611</v>
      </c>
      <c r="F2370" s="617"/>
      <c r="G2370" s="617" t="s">
        <v>32</v>
      </c>
      <c r="H2370" s="486"/>
      <c r="I2370" s="382"/>
      <c r="J2370" s="767"/>
      <c r="K2370" s="767"/>
      <c r="L2370" s="767"/>
      <c r="M2370" s="767"/>
      <c r="N2370" s="477"/>
    </row>
    <row r="2371" spans="1:14" ht="24.95" customHeight="1" x14ac:dyDescent="0.2">
      <c r="A2371" s="618" t="s">
        <v>5</v>
      </c>
      <c r="B2371" s="619"/>
      <c r="C2371" s="619">
        <f>'EV. ESTABL. Y PZAS. X T.A.'!B427</f>
        <v>404</v>
      </c>
      <c r="D2371" s="619"/>
      <c r="E2371" s="619">
        <f>'EV. ESTABL. Y PZAS. X T.A.'!C427</f>
        <v>474</v>
      </c>
      <c r="F2371" s="619"/>
      <c r="G2371" s="620">
        <f>(E2371-C2371)/C2371</f>
        <v>0.17326732673267325</v>
      </c>
      <c r="H2371" s="482"/>
      <c r="I2371" s="486"/>
      <c r="J2371" s="486"/>
      <c r="K2371" s="486"/>
      <c r="L2371" s="486"/>
      <c r="M2371" s="486"/>
      <c r="N2371" s="486"/>
    </row>
    <row r="2372" spans="1:14" ht="24.95" customHeight="1" x14ac:dyDescent="0.2">
      <c r="A2372" s="618" t="s">
        <v>6</v>
      </c>
      <c r="B2372" s="619"/>
      <c r="C2372" s="619">
        <f>'EV. ESTABL. Y PZAS. X T.A.'!B428</f>
        <v>153</v>
      </c>
      <c r="D2372" s="619"/>
      <c r="E2372" s="619">
        <f>'EV. ESTABL. Y PZAS. X T.A.'!C428</f>
        <v>196</v>
      </c>
      <c r="F2372" s="619"/>
      <c r="G2372" s="620">
        <f t="shared" ref="G2372:G2380" si="105">(E2372-C2372)/C2372</f>
        <v>0.28104575163398693</v>
      </c>
      <c r="H2372" s="482"/>
      <c r="I2372" s="486"/>
      <c r="J2372" s="486"/>
      <c r="K2372" s="486"/>
      <c r="L2372" s="486"/>
      <c r="M2372" s="486"/>
      <c r="N2372" s="486"/>
    </row>
    <row r="2373" spans="1:14" ht="24.95" customHeight="1" x14ac:dyDescent="0.2">
      <c r="A2373" s="618" t="s">
        <v>18</v>
      </c>
      <c r="B2373" s="619"/>
      <c r="C2373" s="619">
        <f>'EV. ESTABL. Y PZAS. X T.A.'!B429</f>
        <v>337</v>
      </c>
      <c r="D2373" s="619"/>
      <c r="E2373" s="619">
        <f>'EV. ESTABL. Y PZAS. X T.A.'!C429</f>
        <v>404</v>
      </c>
      <c r="F2373" s="619"/>
      <c r="G2373" s="620">
        <f t="shared" si="105"/>
        <v>0.19881305637982197</v>
      </c>
      <c r="H2373" s="482"/>
      <c r="I2373" s="486"/>
      <c r="J2373" s="486"/>
      <c r="K2373" s="486"/>
      <c r="L2373" s="486"/>
      <c r="M2373" s="486"/>
      <c r="N2373" s="486"/>
    </row>
    <row r="2374" spans="1:14" ht="24.95" customHeight="1" x14ac:dyDescent="0.2">
      <c r="A2374" s="618" t="s">
        <v>7</v>
      </c>
      <c r="B2374" s="619"/>
      <c r="C2374" s="619">
        <f>'EV. ESTABL. Y PZAS. X T.A.'!B430</f>
        <v>26</v>
      </c>
      <c r="D2374" s="619"/>
      <c r="E2374" s="619">
        <f>'EV. ESTABL. Y PZAS. X T.A.'!C430</f>
        <v>39</v>
      </c>
      <c r="F2374" s="619"/>
      <c r="G2374" s="620">
        <f t="shared" si="105"/>
        <v>0.5</v>
      </c>
      <c r="H2374" s="482"/>
      <c r="I2374" s="486"/>
      <c r="J2374" s="486"/>
      <c r="K2374" s="486"/>
      <c r="L2374" s="486"/>
      <c r="M2374" s="486"/>
      <c r="N2374" s="486"/>
    </row>
    <row r="2375" spans="1:14" ht="24.95" customHeight="1" x14ac:dyDescent="0.2">
      <c r="A2375" s="618" t="s">
        <v>8</v>
      </c>
      <c r="B2375" s="619"/>
      <c r="C2375" s="619">
        <f>'EV. ESTABL. Y PZAS. X T.A.'!B431</f>
        <v>398</v>
      </c>
      <c r="D2375" s="619"/>
      <c r="E2375" s="619">
        <f>'EV. ESTABL. Y PZAS. X T.A.'!C431</f>
        <v>387</v>
      </c>
      <c r="F2375" s="619"/>
      <c r="G2375" s="620">
        <f t="shared" si="105"/>
        <v>-2.7638190954773871E-2</v>
      </c>
      <c r="H2375" s="482"/>
      <c r="I2375" s="486"/>
      <c r="J2375" s="486"/>
      <c r="K2375" s="486"/>
      <c r="L2375" s="486"/>
      <c r="M2375" s="486"/>
      <c r="N2375" s="486"/>
    </row>
    <row r="2376" spans="1:14" ht="24.95" customHeight="1" x14ac:dyDescent="0.2">
      <c r="A2376" s="618" t="s">
        <v>9</v>
      </c>
      <c r="B2376" s="619"/>
      <c r="C2376" s="619">
        <f>'EV. ESTABL. Y PZAS. X T.A.'!B432</f>
        <v>269</v>
      </c>
      <c r="D2376" s="619"/>
      <c r="E2376" s="619">
        <f>'EV. ESTABL. Y PZAS. X T.A.'!C432</f>
        <v>301</v>
      </c>
      <c r="F2376" s="619"/>
      <c r="G2376" s="620">
        <f t="shared" si="105"/>
        <v>0.11895910780669144</v>
      </c>
      <c r="H2376" s="482"/>
      <c r="I2376" s="486"/>
      <c r="J2376" s="486"/>
      <c r="K2376" s="486"/>
      <c r="L2376" s="486"/>
      <c r="M2376" s="486"/>
      <c r="N2376" s="486"/>
    </row>
    <row r="2377" spans="1:14" ht="24.95" customHeight="1" x14ac:dyDescent="0.2">
      <c r="A2377" s="618" t="s">
        <v>10</v>
      </c>
      <c r="B2377" s="619"/>
      <c r="C2377" s="619">
        <f>'EV. ESTABL. Y PZAS. X T.A.'!B433</f>
        <v>90</v>
      </c>
      <c r="D2377" s="619"/>
      <c r="E2377" s="619">
        <f>'EV. ESTABL. Y PZAS. X T.A.'!C433</f>
        <v>112</v>
      </c>
      <c r="F2377" s="619"/>
      <c r="G2377" s="620">
        <f t="shared" si="105"/>
        <v>0.24444444444444444</v>
      </c>
      <c r="H2377" s="482"/>
      <c r="I2377" s="486"/>
      <c r="J2377" s="486"/>
      <c r="K2377" s="486"/>
      <c r="L2377" s="486"/>
      <c r="M2377" s="486"/>
      <c r="N2377" s="486"/>
    </row>
    <row r="2378" spans="1:14" ht="24.95" customHeight="1" x14ac:dyDescent="0.2">
      <c r="A2378" s="618" t="s">
        <v>11</v>
      </c>
      <c r="B2378" s="619"/>
      <c r="C2378" s="619">
        <f>'EV. ESTABL. Y PZAS. X T.A.'!B434</f>
        <v>202</v>
      </c>
      <c r="D2378" s="619"/>
      <c r="E2378" s="619">
        <f>'EV. ESTABL. Y PZAS. X T.A.'!C434</f>
        <v>230</v>
      </c>
      <c r="F2378" s="619"/>
      <c r="G2378" s="620">
        <f t="shared" si="105"/>
        <v>0.13861386138613863</v>
      </c>
      <c r="H2378" s="482"/>
      <c r="I2378" s="486"/>
      <c r="J2378" s="486"/>
      <c r="K2378" s="486"/>
      <c r="L2378" s="486"/>
      <c r="M2378" s="486"/>
      <c r="N2378" s="486"/>
    </row>
    <row r="2379" spans="1:14" ht="24.95" customHeight="1" x14ac:dyDescent="0.2">
      <c r="A2379" s="618" t="s">
        <v>12</v>
      </c>
      <c r="B2379" s="619"/>
      <c r="C2379" s="619">
        <f>'EV. ESTABL. Y PZAS. X T.A.'!B435</f>
        <v>265</v>
      </c>
      <c r="D2379" s="619"/>
      <c r="E2379" s="619">
        <f>'EV. ESTABL. Y PZAS. X T.A.'!C435</f>
        <v>299</v>
      </c>
      <c r="F2379" s="619"/>
      <c r="G2379" s="620">
        <f t="shared" si="105"/>
        <v>0.12830188679245283</v>
      </c>
      <c r="H2379" s="482"/>
      <c r="I2379" s="486"/>
      <c r="J2379" s="486"/>
      <c r="K2379" s="486"/>
      <c r="L2379" s="486"/>
      <c r="M2379" s="486"/>
      <c r="N2379" s="486"/>
    </row>
    <row r="2380" spans="1:14" ht="24.95" customHeight="1" x14ac:dyDescent="0.2">
      <c r="A2380" s="553" t="s">
        <v>13</v>
      </c>
      <c r="B2380" s="625"/>
      <c r="C2380" s="625">
        <f>SUM(C2371:C2379)</f>
        <v>2144</v>
      </c>
      <c r="D2380" s="625"/>
      <c r="E2380" s="625">
        <f>SUM(E2371:E2379)</f>
        <v>2442</v>
      </c>
      <c r="F2380" s="625"/>
      <c r="G2380" s="627">
        <f t="shared" si="105"/>
        <v>0.13899253731343283</v>
      </c>
      <c r="H2380" s="482"/>
      <c r="I2380" s="486"/>
      <c r="J2380" s="486"/>
      <c r="K2380" s="486"/>
      <c r="L2380" s="486"/>
      <c r="M2380" s="486"/>
      <c r="N2380" s="486"/>
    </row>
    <row r="2381" spans="1:14" ht="24.95" customHeight="1" x14ac:dyDescent="0.25">
      <c r="A2381" s="477"/>
      <c r="B2381" s="478"/>
      <c r="C2381" s="478"/>
      <c r="D2381" s="478"/>
      <c r="E2381" s="478"/>
      <c r="F2381" s="479"/>
      <c r="G2381" s="479"/>
      <c r="H2381" s="486"/>
      <c r="I2381" s="486"/>
      <c r="J2381" s="486"/>
      <c r="K2381" s="486"/>
      <c r="L2381" s="486"/>
      <c r="M2381" s="486"/>
      <c r="N2381" s="486"/>
    </row>
    <row r="2382" spans="1:14" ht="24.95" customHeight="1" x14ac:dyDescent="0.25">
      <c r="A2382" s="477"/>
      <c r="B2382" s="478"/>
      <c r="C2382" s="478"/>
      <c r="D2382" s="478"/>
      <c r="E2382" s="478"/>
      <c r="F2382" s="479"/>
      <c r="G2382" s="479"/>
      <c r="H2382" s="486"/>
      <c r="I2382" s="486"/>
      <c r="J2382" s="486"/>
      <c r="K2382" s="486"/>
      <c r="L2382" s="486"/>
      <c r="M2382" s="486"/>
      <c r="N2382" s="486"/>
    </row>
    <row r="2383" spans="1:14" ht="24.95" customHeight="1" x14ac:dyDescent="0.25">
      <c r="A2383" s="765"/>
      <c r="B2383" s="765"/>
      <c r="C2383" s="765"/>
      <c r="D2383" s="765"/>
      <c r="E2383" s="489"/>
      <c r="F2383" s="766"/>
      <c r="G2383" s="766"/>
      <c r="H2383" s="766"/>
      <c r="I2383" s="490"/>
      <c r="J2383" s="472"/>
      <c r="K2383" s="472"/>
      <c r="L2383" s="381"/>
      <c r="M2383" s="491"/>
      <c r="N2383" s="491"/>
    </row>
    <row r="2384" spans="1:14" ht="24.95" customHeight="1" x14ac:dyDescent="0.2">
      <c r="A2384" s="482"/>
      <c r="B2384" s="482"/>
      <c r="C2384" s="482"/>
      <c r="D2384" s="482"/>
      <c r="E2384" s="482"/>
      <c r="F2384" s="482"/>
      <c r="G2384" s="482"/>
      <c r="H2384" s="482"/>
      <c r="I2384" s="482"/>
      <c r="J2384" s="482"/>
      <c r="K2384" s="482"/>
      <c r="L2384" s="482"/>
      <c r="M2384" s="486"/>
      <c r="N2384" s="486"/>
    </row>
    <row r="2385" spans="1:14" ht="24.95" customHeight="1" x14ac:dyDescent="0.25">
      <c r="A2385" s="477"/>
      <c r="B2385" s="478"/>
      <c r="C2385" s="478"/>
      <c r="D2385" s="478"/>
      <c r="E2385" s="478"/>
      <c r="F2385" s="479"/>
      <c r="G2385" s="479"/>
      <c r="H2385" s="486"/>
      <c r="I2385" s="486"/>
      <c r="J2385" s="486"/>
      <c r="K2385" s="486"/>
      <c r="L2385" s="486"/>
      <c r="M2385" s="486"/>
      <c r="N2385" s="486"/>
    </row>
    <row r="2386" spans="1:14" ht="24.95" customHeight="1" x14ac:dyDescent="0.25">
      <c r="A2386" s="477"/>
      <c r="B2386" s="478"/>
      <c r="C2386" s="478"/>
      <c r="D2386" s="478"/>
      <c r="E2386" s="478"/>
      <c r="F2386" s="479"/>
      <c r="G2386" s="479"/>
      <c r="H2386" s="486"/>
      <c r="I2386" s="486"/>
      <c r="J2386" s="486"/>
      <c r="K2386" s="486"/>
      <c r="L2386" s="486"/>
      <c r="M2386" s="486"/>
      <c r="N2386" s="486"/>
    </row>
    <row r="2387" spans="1:14" ht="24.95" customHeight="1" x14ac:dyDescent="0.25">
      <c r="A2387" s="477"/>
      <c r="B2387" s="478"/>
      <c r="C2387" s="478"/>
      <c r="D2387" s="478"/>
      <c r="E2387" s="478"/>
      <c r="F2387" s="479"/>
      <c r="G2387" s="479"/>
      <c r="H2387" s="486"/>
      <c r="I2387" s="486"/>
      <c r="J2387" s="486"/>
      <c r="K2387" s="486"/>
      <c r="L2387" s="486"/>
      <c r="M2387" s="486"/>
      <c r="N2387" s="486"/>
    </row>
    <row r="2388" spans="1:14" ht="24.95" customHeight="1" x14ac:dyDescent="0.25">
      <c r="A2388" s="477"/>
      <c r="B2388" s="478"/>
      <c r="C2388" s="478"/>
      <c r="D2388" s="478"/>
      <c r="E2388" s="478"/>
      <c r="F2388" s="479"/>
      <c r="G2388" s="479"/>
      <c r="H2388" s="486"/>
      <c r="I2388" s="486"/>
      <c r="J2388" s="486"/>
      <c r="K2388" s="486"/>
      <c r="L2388" s="486"/>
      <c r="M2388" s="486"/>
      <c r="N2388" s="486"/>
    </row>
    <row r="2389" spans="1:14" ht="24.95" customHeight="1" x14ac:dyDescent="0.25">
      <c r="A2389" s="477"/>
      <c r="B2389" s="478"/>
      <c r="C2389" s="478"/>
      <c r="D2389" s="478"/>
      <c r="E2389" s="478"/>
      <c r="F2389" s="479"/>
      <c r="G2389" s="479"/>
      <c r="H2389" s="486"/>
      <c r="I2389" s="486"/>
      <c r="J2389" s="486"/>
      <c r="K2389" s="486"/>
      <c r="L2389" s="486"/>
      <c r="M2389" s="486"/>
      <c r="N2389" s="486"/>
    </row>
    <row r="2390" spans="1:14" ht="24.95" customHeight="1" x14ac:dyDescent="0.25">
      <c r="A2390" s="477"/>
      <c r="B2390" s="478"/>
      <c r="C2390" s="478"/>
      <c r="D2390" s="478"/>
      <c r="E2390" s="478"/>
      <c r="F2390" s="479"/>
      <c r="G2390" s="479"/>
      <c r="H2390" s="486"/>
      <c r="I2390" s="486"/>
      <c r="J2390" s="486"/>
      <c r="K2390" s="486"/>
      <c r="L2390" s="486"/>
      <c r="M2390" s="486"/>
      <c r="N2390" s="486"/>
    </row>
    <row r="2391" spans="1:14" ht="24.95" customHeight="1" x14ac:dyDescent="0.25">
      <c r="A2391" s="477"/>
      <c r="B2391" s="478"/>
      <c r="C2391" s="478"/>
      <c r="D2391" s="478"/>
      <c r="E2391" s="478"/>
      <c r="F2391" s="479"/>
      <c r="G2391" s="479"/>
      <c r="H2391" s="486"/>
      <c r="I2391" s="486"/>
      <c r="J2391" s="486"/>
      <c r="K2391" s="486"/>
      <c r="L2391" s="486"/>
      <c r="M2391" s="486"/>
      <c r="N2391" s="486"/>
    </row>
    <row r="2392" spans="1:14" ht="24.95" customHeight="1" x14ac:dyDescent="0.25">
      <c r="A2392" s="477"/>
      <c r="B2392" s="478"/>
      <c r="C2392" s="478"/>
      <c r="D2392" s="478"/>
      <c r="E2392" s="478"/>
      <c r="F2392" s="479"/>
      <c r="G2392" s="479"/>
      <c r="H2392" s="486"/>
      <c r="I2392" s="486"/>
      <c r="J2392" s="486"/>
      <c r="K2392" s="486"/>
      <c r="L2392" s="486"/>
      <c r="M2392" s="486"/>
      <c r="N2392" s="486"/>
    </row>
    <row r="2393" spans="1:14" ht="24.95" customHeight="1" x14ac:dyDescent="0.25">
      <c r="A2393" s="477"/>
      <c r="B2393" s="478"/>
      <c r="C2393" s="478"/>
      <c r="D2393" s="478"/>
      <c r="E2393" s="478"/>
      <c r="F2393" s="479"/>
      <c r="G2393" s="479"/>
      <c r="H2393" s="486"/>
      <c r="I2393" s="486"/>
      <c r="J2393" s="486"/>
      <c r="K2393" s="486"/>
      <c r="L2393" s="486"/>
      <c r="M2393" s="486"/>
      <c r="N2393" s="486"/>
    </row>
    <row r="2394" spans="1:14" ht="24.95" customHeight="1" x14ac:dyDescent="0.25">
      <c r="A2394" s="492"/>
      <c r="B2394" s="478"/>
      <c r="C2394" s="478"/>
      <c r="D2394" s="478"/>
      <c r="E2394" s="478"/>
      <c r="F2394" s="479"/>
      <c r="G2394" s="479"/>
      <c r="H2394" s="486"/>
      <c r="I2394" s="482"/>
      <c r="J2394" s="482"/>
      <c r="K2394" s="482"/>
      <c r="L2394" s="482"/>
      <c r="M2394" s="482"/>
      <c r="N2394" s="482"/>
    </row>
    <row r="2395" spans="1:14" ht="24.95" customHeight="1" x14ac:dyDescent="0.2">
      <c r="A2395" s="752" t="s">
        <v>102</v>
      </c>
      <c r="B2395" s="752"/>
      <c r="C2395" s="752"/>
      <c r="D2395" s="752"/>
      <c r="E2395" s="752"/>
      <c r="F2395" s="752"/>
      <c r="G2395" s="752"/>
      <c r="H2395" s="485"/>
      <c r="I2395" s="485"/>
      <c r="J2395" s="485"/>
      <c r="K2395" s="485"/>
      <c r="L2395" s="485"/>
      <c r="M2395" s="485"/>
      <c r="N2395" s="485"/>
    </row>
    <row r="2396" spans="1:14" ht="24.95" customHeight="1" x14ac:dyDescent="0.2">
      <c r="A2396" s="616" t="s">
        <v>101</v>
      </c>
      <c r="B2396" s="617"/>
      <c r="C2396" s="617" t="s">
        <v>554</v>
      </c>
      <c r="D2396" s="617"/>
      <c r="E2396" s="617" t="s">
        <v>611</v>
      </c>
      <c r="F2396" s="617"/>
      <c r="G2396" s="617" t="s">
        <v>32</v>
      </c>
      <c r="H2396" s="482"/>
      <c r="I2396" s="482"/>
      <c r="J2396" s="482"/>
      <c r="K2396" s="482"/>
      <c r="L2396" s="482"/>
      <c r="M2396" s="482"/>
      <c r="N2396" s="482"/>
    </row>
    <row r="2397" spans="1:14" ht="24.95" customHeight="1" x14ac:dyDescent="0.2">
      <c r="A2397" s="618" t="s">
        <v>5</v>
      </c>
      <c r="B2397" s="619"/>
      <c r="C2397" s="619">
        <f>'EV. ESTABL. Y PZAS. X T.A.'!B462</f>
        <v>3175</v>
      </c>
      <c r="D2397" s="619"/>
      <c r="E2397" s="619">
        <f>'EV. ESTABL. Y PZAS. X T.A.'!C462</f>
        <v>3663</v>
      </c>
      <c r="F2397" s="619"/>
      <c r="G2397" s="620">
        <f>(E2397-C2397)/C2397</f>
        <v>0.15370078740157481</v>
      </c>
      <c r="H2397" s="482"/>
      <c r="I2397" s="482"/>
      <c r="J2397" s="482"/>
      <c r="K2397" s="482"/>
      <c r="L2397" s="482"/>
      <c r="M2397" s="482"/>
      <c r="N2397" s="482"/>
    </row>
    <row r="2398" spans="1:14" ht="24.95" customHeight="1" x14ac:dyDescent="0.2">
      <c r="A2398" s="618" t="s">
        <v>6</v>
      </c>
      <c r="B2398" s="619"/>
      <c r="C2398" s="619">
        <f>'EV. ESTABL. Y PZAS. X T.A.'!B463</f>
        <v>999</v>
      </c>
      <c r="D2398" s="619"/>
      <c r="E2398" s="619">
        <f>'EV. ESTABL. Y PZAS. X T.A.'!C463</f>
        <v>1237</v>
      </c>
      <c r="F2398" s="619"/>
      <c r="G2398" s="620">
        <f t="shared" ref="G2398:G2406" si="106">(E2398-C2398)/C2398</f>
        <v>0.23823823823823823</v>
      </c>
      <c r="H2398" s="482"/>
      <c r="I2398" s="482"/>
      <c r="J2398" s="482"/>
      <c r="K2398" s="482"/>
      <c r="L2398" s="482"/>
      <c r="M2398" s="482"/>
      <c r="N2398" s="482"/>
    </row>
    <row r="2399" spans="1:14" ht="24.95" customHeight="1" x14ac:dyDescent="0.2">
      <c r="A2399" s="618" t="s">
        <v>18</v>
      </c>
      <c r="B2399" s="619"/>
      <c r="C2399" s="619">
        <f>'EV. ESTABL. Y PZAS. X T.A.'!B464</f>
        <v>1848</v>
      </c>
      <c r="D2399" s="619"/>
      <c r="E2399" s="619">
        <f>'EV. ESTABL. Y PZAS. X T.A.'!C464</f>
        <v>2266</v>
      </c>
      <c r="F2399" s="619"/>
      <c r="G2399" s="620">
        <f t="shared" si="106"/>
        <v>0.22619047619047619</v>
      </c>
      <c r="H2399" s="482"/>
      <c r="I2399" s="482"/>
      <c r="J2399" s="482"/>
      <c r="K2399" s="482"/>
      <c r="L2399" s="482"/>
      <c r="M2399" s="482"/>
      <c r="N2399" s="482"/>
    </row>
    <row r="2400" spans="1:14" ht="24.95" customHeight="1" x14ac:dyDescent="0.2">
      <c r="A2400" s="618" t="s">
        <v>7</v>
      </c>
      <c r="B2400" s="619"/>
      <c r="C2400" s="619">
        <f>'EV. ESTABL. Y PZAS. X T.A.'!B465</f>
        <v>204</v>
      </c>
      <c r="D2400" s="619"/>
      <c r="E2400" s="619">
        <f>'EV. ESTABL. Y PZAS. X T.A.'!C465</f>
        <v>317</v>
      </c>
      <c r="F2400" s="619"/>
      <c r="G2400" s="620">
        <f t="shared" si="106"/>
        <v>0.55392156862745101</v>
      </c>
      <c r="H2400" s="482"/>
      <c r="I2400" s="482"/>
      <c r="J2400" s="482"/>
      <c r="K2400" s="482"/>
      <c r="L2400" s="482"/>
      <c r="M2400" s="482"/>
      <c r="N2400" s="482"/>
    </row>
    <row r="2401" spans="1:14" ht="24.95" customHeight="1" x14ac:dyDescent="0.2">
      <c r="A2401" s="618" t="s">
        <v>8</v>
      </c>
      <c r="B2401" s="619"/>
      <c r="C2401" s="619">
        <f>'EV. ESTABL. Y PZAS. X T.A.'!B466</f>
        <v>2031</v>
      </c>
      <c r="D2401" s="619"/>
      <c r="E2401" s="619">
        <f>'EV. ESTABL. Y PZAS. X T.A.'!C466</f>
        <v>1998</v>
      </c>
      <c r="F2401" s="619"/>
      <c r="G2401" s="620">
        <f t="shared" si="106"/>
        <v>-1.6248153618906941E-2</v>
      </c>
      <c r="H2401" s="482"/>
      <c r="I2401" s="482"/>
      <c r="J2401" s="482"/>
      <c r="K2401" s="482"/>
      <c r="L2401" s="482"/>
      <c r="M2401" s="482"/>
      <c r="N2401" s="482"/>
    </row>
    <row r="2402" spans="1:14" ht="24.95" customHeight="1" x14ac:dyDescent="0.2">
      <c r="A2402" s="618" t="s">
        <v>9</v>
      </c>
      <c r="B2402" s="619"/>
      <c r="C2402" s="619">
        <f>'EV. ESTABL. Y PZAS. X T.A.'!B467</f>
        <v>2767</v>
      </c>
      <c r="D2402" s="619"/>
      <c r="E2402" s="619">
        <f>'EV. ESTABL. Y PZAS. X T.A.'!C467</f>
        <v>3056</v>
      </c>
      <c r="F2402" s="619"/>
      <c r="G2402" s="620">
        <f t="shared" si="106"/>
        <v>0.10444524756053487</v>
      </c>
      <c r="H2402" s="482"/>
      <c r="I2402" s="482"/>
      <c r="J2402" s="482"/>
      <c r="K2402" s="482"/>
      <c r="L2402" s="482"/>
      <c r="M2402" s="482"/>
      <c r="N2402" s="482"/>
    </row>
    <row r="2403" spans="1:14" ht="24.95" customHeight="1" x14ac:dyDescent="0.2">
      <c r="A2403" s="618" t="s">
        <v>10</v>
      </c>
      <c r="B2403" s="619"/>
      <c r="C2403" s="619">
        <f>'EV. ESTABL. Y PZAS. X T.A.'!B468</f>
        <v>536</v>
      </c>
      <c r="D2403" s="619"/>
      <c r="E2403" s="619">
        <f>'EV. ESTABL. Y PZAS. X T.A.'!C468</f>
        <v>692</v>
      </c>
      <c r="F2403" s="619"/>
      <c r="G2403" s="620">
        <f t="shared" si="106"/>
        <v>0.29104477611940299</v>
      </c>
      <c r="H2403" s="482"/>
      <c r="I2403" s="482"/>
      <c r="J2403" s="482"/>
      <c r="K2403" s="482"/>
      <c r="L2403" s="482"/>
      <c r="M2403" s="482"/>
      <c r="N2403" s="482"/>
    </row>
    <row r="2404" spans="1:14" ht="24.95" customHeight="1" x14ac:dyDescent="0.2">
      <c r="A2404" s="618" t="s">
        <v>11</v>
      </c>
      <c r="B2404" s="619"/>
      <c r="C2404" s="619">
        <f>'EV. ESTABL. Y PZAS. X T.A.'!B469</f>
        <v>1188</v>
      </c>
      <c r="D2404" s="619"/>
      <c r="E2404" s="619">
        <f>'EV. ESTABL. Y PZAS. X T.A.'!C469</f>
        <v>1376</v>
      </c>
      <c r="F2404" s="619"/>
      <c r="G2404" s="620">
        <f t="shared" si="106"/>
        <v>0.15824915824915825</v>
      </c>
      <c r="H2404" s="482"/>
      <c r="I2404" s="482"/>
      <c r="J2404" s="482"/>
      <c r="K2404" s="482"/>
      <c r="L2404" s="482"/>
      <c r="M2404" s="482"/>
      <c r="N2404" s="482"/>
    </row>
    <row r="2405" spans="1:14" ht="24.95" customHeight="1" x14ac:dyDescent="0.2">
      <c r="A2405" s="618" t="s">
        <v>12</v>
      </c>
      <c r="B2405" s="619"/>
      <c r="C2405" s="619">
        <f>'EV. ESTABL. Y PZAS. X T.A.'!B470</f>
        <v>1385</v>
      </c>
      <c r="D2405" s="619"/>
      <c r="E2405" s="619">
        <f>'EV. ESTABL. Y PZAS. X T.A.'!C470</f>
        <v>1606</v>
      </c>
      <c r="F2405" s="619"/>
      <c r="G2405" s="620">
        <f t="shared" si="106"/>
        <v>0.1595667870036101</v>
      </c>
      <c r="H2405" s="482"/>
      <c r="I2405" s="482"/>
      <c r="J2405" s="482"/>
      <c r="K2405" s="482"/>
      <c r="L2405" s="482"/>
      <c r="M2405" s="482"/>
      <c r="N2405" s="482"/>
    </row>
    <row r="2406" spans="1:14" ht="24.95" customHeight="1" x14ac:dyDescent="0.2">
      <c r="A2406" s="553" t="s">
        <v>13</v>
      </c>
      <c r="B2406" s="625"/>
      <c r="C2406" s="625">
        <f>SUM(C2397:C2405)</f>
        <v>14133</v>
      </c>
      <c r="D2406" s="625"/>
      <c r="E2406" s="625">
        <f>SUM(E2397:E2405)</f>
        <v>16211</v>
      </c>
      <c r="F2406" s="625"/>
      <c r="G2406" s="627">
        <f t="shared" si="106"/>
        <v>0.14703176961720796</v>
      </c>
      <c r="H2406" s="482"/>
      <c r="I2406" s="482"/>
      <c r="J2406" s="482"/>
      <c r="K2406" s="482"/>
      <c r="L2406" s="482"/>
      <c r="M2406" s="482"/>
      <c r="N2406" s="482"/>
    </row>
    <row r="2407" spans="1:14" ht="24.95" customHeight="1" x14ac:dyDescent="0.25">
      <c r="A2407" s="477"/>
      <c r="B2407" s="478"/>
      <c r="C2407" s="478"/>
      <c r="D2407" s="478"/>
      <c r="E2407" s="478"/>
      <c r="F2407" s="479"/>
      <c r="G2407" s="479"/>
      <c r="H2407" s="486"/>
      <c r="I2407" s="486"/>
      <c r="J2407" s="486"/>
      <c r="K2407" s="486"/>
      <c r="L2407" s="486"/>
      <c r="M2407" s="486"/>
      <c r="N2407" s="486"/>
    </row>
    <row r="2408" spans="1:14" ht="24.95" customHeight="1" x14ac:dyDescent="0.25">
      <c r="A2408" s="477"/>
      <c r="B2408" s="478"/>
      <c r="C2408" s="478"/>
      <c r="D2408" s="478"/>
      <c r="E2408" s="478"/>
      <c r="F2408" s="479"/>
      <c r="G2408" s="479"/>
      <c r="H2408" s="486"/>
      <c r="I2408" s="486"/>
      <c r="J2408" s="486"/>
      <c r="K2408" s="486"/>
      <c r="L2408" s="486"/>
      <c r="M2408" s="486"/>
      <c r="N2408" s="486"/>
    </row>
    <row r="2409" spans="1:14" ht="24.95" customHeight="1" x14ac:dyDescent="0.25">
      <c r="A2409" s="765"/>
      <c r="B2409" s="765"/>
      <c r="C2409" s="765"/>
      <c r="D2409" s="765"/>
      <c r="E2409" s="489"/>
      <c r="F2409" s="766"/>
      <c r="G2409" s="766"/>
      <c r="H2409" s="766"/>
      <c r="I2409" s="490"/>
      <c r="J2409" s="472"/>
      <c r="K2409" s="491"/>
      <c r="L2409" s="491"/>
      <c r="M2409" s="491"/>
      <c r="N2409" s="491"/>
    </row>
    <row r="2410" spans="1:14" ht="24.95" customHeight="1" x14ac:dyDescent="0.2">
      <c r="A2410" s="493"/>
      <c r="B2410" s="493"/>
      <c r="C2410" s="493"/>
      <c r="D2410" s="493"/>
      <c r="E2410" s="493"/>
      <c r="F2410" s="493"/>
      <c r="G2410" s="493"/>
      <c r="H2410" s="493"/>
      <c r="I2410" s="493"/>
      <c r="J2410" s="493"/>
      <c r="K2410" s="493"/>
      <c r="L2410" s="493"/>
      <c r="M2410" s="493"/>
      <c r="N2410" s="493"/>
    </row>
    <row r="2411" spans="1:14" ht="24.95" customHeight="1" x14ac:dyDescent="0.2">
      <c r="A2411" s="493"/>
      <c r="B2411" s="493"/>
      <c r="C2411" s="493"/>
      <c r="D2411" s="493"/>
      <c r="E2411" s="493"/>
      <c r="F2411" s="493"/>
      <c r="G2411" s="493"/>
      <c r="H2411" s="493"/>
      <c r="I2411" s="493"/>
      <c r="J2411" s="493"/>
      <c r="K2411" s="493"/>
      <c r="L2411" s="493"/>
      <c r="M2411" s="493"/>
      <c r="N2411" s="493"/>
    </row>
    <row r="2412" spans="1:14" ht="24.95" customHeight="1" x14ac:dyDescent="0.2">
      <c r="A2412" s="493"/>
      <c r="B2412" s="493"/>
      <c r="C2412" s="493"/>
      <c r="D2412" s="493"/>
      <c r="E2412" s="493"/>
      <c r="F2412" s="493"/>
      <c r="G2412" s="493"/>
      <c r="H2412" s="493"/>
      <c r="I2412" s="493"/>
      <c r="J2412" s="493"/>
      <c r="K2412" s="493"/>
      <c r="L2412" s="493"/>
      <c r="M2412" s="493"/>
      <c r="N2412" s="493"/>
    </row>
    <row r="2413" spans="1:14" ht="24.95" customHeight="1" x14ac:dyDescent="0.2">
      <c r="A2413" s="493"/>
      <c r="B2413" s="493"/>
      <c r="C2413" s="493"/>
      <c r="D2413" s="493"/>
      <c r="E2413" s="493"/>
      <c r="F2413" s="493"/>
      <c r="G2413" s="493"/>
      <c r="H2413" s="493"/>
      <c r="I2413" s="493"/>
      <c r="J2413" s="493"/>
      <c r="K2413" s="493"/>
      <c r="L2413" s="493"/>
      <c r="M2413" s="493"/>
      <c r="N2413" s="493"/>
    </row>
    <row r="2414" spans="1:14" ht="24.95" customHeight="1" x14ac:dyDescent="0.2">
      <c r="A2414" s="493"/>
      <c r="B2414" s="493"/>
      <c r="C2414" s="493"/>
      <c r="D2414" s="493"/>
      <c r="E2414" s="493"/>
      <c r="F2414" s="493"/>
      <c r="G2414" s="493"/>
      <c r="H2414" s="493"/>
      <c r="I2414" s="493"/>
      <c r="J2414" s="493"/>
      <c r="K2414" s="493"/>
      <c r="L2414" s="493"/>
      <c r="M2414" s="493"/>
      <c r="N2414" s="493"/>
    </row>
    <row r="2415" spans="1:14" ht="24.95" customHeight="1" x14ac:dyDescent="0.2">
      <c r="A2415" s="493"/>
      <c r="B2415" s="493"/>
      <c r="C2415" s="493"/>
      <c r="D2415" s="493"/>
      <c r="E2415" s="493"/>
      <c r="F2415" s="493"/>
      <c r="G2415" s="493"/>
      <c r="H2415" s="493"/>
      <c r="I2415" s="493"/>
      <c r="J2415" s="493"/>
      <c r="K2415" s="493"/>
      <c r="L2415" s="493"/>
      <c r="M2415" s="493"/>
      <c r="N2415" s="493"/>
    </row>
    <row r="2416" spans="1:14" ht="24.95" customHeight="1" x14ac:dyDescent="0.2">
      <c r="A2416" s="493"/>
      <c r="B2416" s="493"/>
      <c r="C2416" s="493"/>
      <c r="D2416" s="493"/>
      <c r="E2416" s="493"/>
      <c r="F2416" s="493"/>
      <c r="G2416" s="493"/>
      <c r="H2416" s="493"/>
      <c r="I2416" s="493"/>
      <c r="J2416" s="493"/>
      <c r="K2416" s="493"/>
      <c r="L2416" s="493"/>
      <c r="M2416" s="493"/>
      <c r="N2416" s="493"/>
    </row>
    <row r="2417" spans="1:14" ht="24.95" customHeight="1" x14ac:dyDescent="0.2">
      <c r="A2417" s="493"/>
      <c r="B2417" s="493"/>
      <c r="C2417" s="493"/>
      <c r="D2417" s="493"/>
      <c r="E2417" s="493"/>
      <c r="F2417" s="493"/>
      <c r="G2417" s="493"/>
      <c r="H2417" s="493"/>
      <c r="I2417" s="493"/>
      <c r="J2417" s="493"/>
      <c r="K2417" s="493"/>
      <c r="L2417" s="493"/>
      <c r="M2417" s="493"/>
      <c r="N2417" s="493"/>
    </row>
    <row r="2418" spans="1:14" ht="24.95" customHeight="1" x14ac:dyDescent="0.2">
      <c r="A2418" s="493"/>
      <c r="B2418" s="493"/>
      <c r="C2418" s="493"/>
      <c r="D2418" s="493"/>
      <c r="E2418" s="493"/>
      <c r="F2418" s="493"/>
      <c r="G2418" s="493"/>
      <c r="H2418" s="493"/>
      <c r="I2418" s="493"/>
      <c r="J2418" s="493"/>
      <c r="K2418" s="493"/>
      <c r="L2418" s="493"/>
      <c r="M2418" s="493"/>
      <c r="N2418" s="493"/>
    </row>
    <row r="2419" spans="1:14" ht="24.95" customHeight="1" x14ac:dyDescent="0.2">
      <c r="A2419" s="493"/>
      <c r="B2419" s="493"/>
      <c r="C2419" s="493"/>
      <c r="D2419" s="493"/>
      <c r="E2419" s="493"/>
      <c r="F2419" s="493"/>
      <c r="G2419" s="493"/>
      <c r="H2419" s="493"/>
      <c r="I2419" s="493"/>
      <c r="J2419" s="493"/>
      <c r="K2419" s="493"/>
      <c r="L2419" s="493"/>
      <c r="M2419" s="493"/>
      <c r="N2419" s="493"/>
    </row>
    <row r="2420" spans="1:14" ht="24.95" customHeight="1" x14ac:dyDescent="0.2">
      <c r="A2420" s="493"/>
      <c r="B2420" s="493"/>
      <c r="C2420" s="493"/>
      <c r="D2420" s="493"/>
      <c r="E2420" s="493"/>
      <c r="F2420" s="493"/>
      <c r="G2420" s="493"/>
      <c r="H2420" s="493"/>
      <c r="I2420" s="493"/>
      <c r="J2420" s="493"/>
      <c r="K2420" s="493"/>
      <c r="L2420" s="493"/>
      <c r="M2420" s="493"/>
      <c r="N2420" s="493"/>
    </row>
    <row r="2421" spans="1:14" ht="24.95" customHeight="1" x14ac:dyDescent="0.2">
      <c r="A2421" s="493"/>
      <c r="B2421" s="493"/>
      <c r="C2421" s="493"/>
      <c r="D2421" s="493"/>
      <c r="E2421" s="493"/>
      <c r="F2421" s="493"/>
      <c r="G2421" s="493"/>
      <c r="H2421" s="493"/>
      <c r="I2421" s="493"/>
      <c r="J2421" s="493"/>
      <c r="K2421" s="493"/>
      <c r="L2421" s="493"/>
      <c r="M2421" s="493"/>
      <c r="N2421" s="493"/>
    </row>
    <row r="2422" spans="1:14" ht="24.95" customHeight="1" x14ac:dyDescent="0.2">
      <c r="A2422" s="493"/>
      <c r="B2422" s="493"/>
      <c r="C2422" s="493"/>
      <c r="D2422" s="493"/>
      <c r="E2422" s="493"/>
      <c r="F2422" s="493"/>
      <c r="G2422" s="493"/>
      <c r="H2422" s="493"/>
      <c r="I2422" s="493"/>
      <c r="J2422" s="493"/>
      <c r="K2422" s="493"/>
      <c r="L2422" s="493"/>
      <c r="M2422" s="493"/>
      <c r="N2422" s="493"/>
    </row>
    <row r="2423" spans="1:14" ht="24.95" customHeight="1" x14ac:dyDescent="0.2">
      <c r="A2423" s="493"/>
      <c r="B2423" s="493"/>
      <c r="C2423" s="493"/>
      <c r="D2423" s="493"/>
      <c r="E2423" s="493"/>
      <c r="F2423" s="493"/>
      <c r="G2423" s="493"/>
      <c r="H2423" s="493"/>
      <c r="I2423" s="493"/>
      <c r="J2423" s="493"/>
      <c r="K2423" s="493"/>
      <c r="L2423" s="493"/>
      <c r="M2423" s="493"/>
      <c r="N2423" s="493"/>
    </row>
    <row r="2424" spans="1:14" ht="24.95" customHeight="1" x14ac:dyDescent="0.2">
      <c r="A2424" s="493"/>
      <c r="B2424" s="493"/>
      <c r="C2424" s="493"/>
      <c r="D2424" s="493"/>
      <c r="E2424" s="493"/>
      <c r="F2424" s="493"/>
      <c r="G2424" s="493"/>
      <c r="H2424" s="493"/>
      <c r="I2424" s="493"/>
      <c r="J2424" s="493"/>
      <c r="K2424" s="493"/>
      <c r="L2424" s="493"/>
      <c r="M2424" s="493"/>
      <c r="N2424" s="493"/>
    </row>
    <row r="2425" spans="1:14" ht="24.95" customHeight="1" x14ac:dyDescent="0.2">
      <c r="A2425" s="493"/>
      <c r="B2425" s="493"/>
      <c r="C2425" s="493"/>
      <c r="D2425" s="493"/>
      <c r="E2425" s="493"/>
      <c r="F2425" s="493"/>
      <c r="G2425" s="493"/>
      <c r="H2425" s="493"/>
      <c r="I2425" s="493"/>
      <c r="J2425" s="493"/>
      <c r="K2425" s="493"/>
      <c r="L2425" s="493"/>
      <c r="M2425" s="493"/>
      <c r="N2425" s="493"/>
    </row>
    <row r="2426" spans="1:14" ht="24.95" customHeight="1" x14ac:dyDescent="0.2">
      <c r="A2426" s="493"/>
      <c r="B2426" s="493"/>
      <c r="C2426" s="493"/>
      <c r="D2426" s="493"/>
      <c r="E2426" s="493"/>
      <c r="F2426" s="493"/>
      <c r="G2426" s="493"/>
      <c r="H2426" s="493"/>
      <c r="I2426" s="493"/>
      <c r="J2426" s="493"/>
      <c r="K2426" s="493"/>
      <c r="L2426" s="493"/>
      <c r="M2426" s="493"/>
      <c r="N2426" s="493"/>
    </row>
    <row r="2427" spans="1:14" ht="24.95" customHeight="1" x14ac:dyDescent="0.2">
      <c r="A2427" s="493"/>
      <c r="B2427" s="493"/>
      <c r="C2427" s="493"/>
      <c r="D2427" s="493"/>
      <c r="E2427" s="493"/>
      <c r="F2427" s="493"/>
      <c r="G2427" s="493"/>
      <c r="H2427" s="493"/>
      <c r="I2427" s="493"/>
      <c r="J2427" s="493"/>
      <c r="K2427" s="493"/>
      <c r="L2427" s="493"/>
      <c r="M2427" s="493"/>
      <c r="N2427" s="493"/>
    </row>
    <row r="2428" spans="1:14" ht="24.95" customHeight="1" x14ac:dyDescent="0.2">
      <c r="A2428" s="493"/>
      <c r="B2428" s="493"/>
      <c r="C2428" s="493"/>
      <c r="D2428" s="493"/>
      <c r="E2428" s="493"/>
      <c r="F2428" s="493"/>
      <c r="G2428" s="493"/>
      <c r="H2428" s="493"/>
      <c r="I2428" s="493"/>
      <c r="J2428" s="493"/>
      <c r="K2428" s="493"/>
      <c r="L2428" s="493"/>
      <c r="M2428" s="493"/>
      <c r="N2428" s="493"/>
    </row>
    <row r="2429" spans="1:14" ht="24.95" customHeight="1" x14ac:dyDescent="0.2">
      <c r="A2429" s="493"/>
      <c r="B2429" s="493"/>
      <c r="C2429" s="493"/>
      <c r="D2429" s="493"/>
      <c r="E2429" s="493"/>
      <c r="F2429" s="493"/>
      <c r="G2429" s="493"/>
      <c r="H2429" s="493"/>
      <c r="I2429" s="493"/>
      <c r="J2429" s="493"/>
      <c r="K2429" s="493"/>
      <c r="L2429" s="493"/>
      <c r="M2429" s="493"/>
      <c r="N2429" s="493"/>
    </row>
    <row r="2430" spans="1:14" ht="24.95" customHeight="1" x14ac:dyDescent="0.2">
      <c r="A2430" s="493"/>
      <c r="B2430" s="493"/>
      <c r="C2430" s="493"/>
      <c r="D2430" s="493"/>
      <c r="E2430" s="493"/>
      <c r="F2430" s="493"/>
      <c r="G2430" s="493"/>
      <c r="H2430" s="493"/>
      <c r="I2430" s="493"/>
      <c r="J2430" s="493"/>
      <c r="K2430" s="493"/>
      <c r="L2430" s="493"/>
      <c r="M2430" s="493"/>
      <c r="N2430" s="493"/>
    </row>
    <row r="2431" spans="1:14" ht="24.95" customHeight="1" x14ac:dyDescent="0.2">
      <c r="A2431" s="493"/>
      <c r="B2431" s="493"/>
      <c r="C2431" s="493"/>
      <c r="D2431" s="493"/>
      <c r="E2431" s="493"/>
      <c r="F2431" s="493"/>
      <c r="G2431" s="493"/>
      <c r="H2431" s="493"/>
      <c r="I2431" s="493"/>
      <c r="J2431" s="493"/>
      <c r="K2431" s="493"/>
      <c r="L2431" s="493"/>
      <c r="M2431" s="493"/>
      <c r="N2431" s="493"/>
    </row>
    <row r="2432" spans="1:14" ht="24.95" customHeight="1" x14ac:dyDescent="0.2">
      <c r="A2432" s="493"/>
      <c r="B2432" s="493"/>
      <c r="C2432" s="493"/>
      <c r="D2432" s="493"/>
      <c r="E2432" s="493"/>
      <c r="F2432" s="493"/>
      <c r="G2432" s="493"/>
      <c r="H2432" s="493"/>
      <c r="I2432" s="493"/>
      <c r="J2432" s="493"/>
      <c r="K2432" s="493"/>
      <c r="L2432" s="493"/>
      <c r="M2432" s="493"/>
      <c r="N2432" s="493"/>
    </row>
    <row r="2433" spans="1:14" ht="24.95" customHeight="1" x14ac:dyDescent="0.2">
      <c r="A2433" s="493"/>
      <c r="B2433" s="493"/>
      <c r="C2433" s="493"/>
      <c r="D2433" s="493"/>
      <c r="E2433" s="493"/>
      <c r="F2433" s="493"/>
      <c r="G2433" s="493"/>
      <c r="H2433" s="493"/>
      <c r="I2433" s="493"/>
      <c r="J2433" s="493"/>
      <c r="K2433" s="493"/>
      <c r="L2433" s="493"/>
      <c r="M2433" s="493"/>
      <c r="N2433" s="493"/>
    </row>
    <row r="2434" spans="1:14" ht="24.95" customHeight="1" x14ac:dyDescent="0.2">
      <c r="A2434" s="493"/>
      <c r="B2434" s="493"/>
      <c r="C2434" s="493"/>
      <c r="D2434" s="493"/>
      <c r="E2434" s="493"/>
      <c r="F2434" s="493"/>
      <c r="G2434" s="493"/>
      <c r="H2434" s="493"/>
      <c r="I2434" s="493"/>
      <c r="J2434" s="493"/>
      <c r="K2434" s="493"/>
      <c r="L2434" s="493"/>
      <c r="M2434" s="493"/>
      <c r="N2434" s="4">
        <v>29</v>
      </c>
    </row>
    <row r="2435" spans="1:14" ht="24.95" customHeight="1" x14ac:dyDescent="0.2">
      <c r="A2435" s="756" t="s">
        <v>504</v>
      </c>
      <c r="B2435" s="756"/>
      <c r="C2435" s="756"/>
      <c r="D2435" s="756"/>
      <c r="E2435" s="756"/>
      <c r="F2435" s="756"/>
      <c r="G2435" s="756"/>
      <c r="H2435" s="756"/>
      <c r="I2435" s="756"/>
      <c r="J2435" s="756"/>
      <c r="K2435" s="756"/>
      <c r="L2435" s="756"/>
      <c r="M2435" s="756"/>
      <c r="N2435" s="756"/>
    </row>
    <row r="2436" spans="1:14" ht="24.95" customHeight="1" x14ac:dyDescent="0.2">
      <c r="A2436" s="423"/>
      <c r="B2436" s="484"/>
      <c r="C2436" s="484"/>
      <c r="D2436" s="484"/>
      <c r="E2436" s="484"/>
      <c r="F2436" s="484"/>
      <c r="G2436" s="484"/>
      <c r="H2436" s="484"/>
      <c r="I2436" s="484"/>
      <c r="J2436" s="484"/>
      <c r="K2436" s="484"/>
      <c r="L2436" s="484"/>
      <c r="M2436" s="484"/>
      <c r="N2436" s="484"/>
    </row>
    <row r="2437" spans="1:14" ht="24.95" customHeight="1" x14ac:dyDescent="0.2">
      <c r="A2437" s="759" t="s">
        <v>117</v>
      </c>
      <c r="B2437" s="759"/>
      <c r="C2437" s="759"/>
      <c r="D2437" s="759"/>
      <c r="E2437" s="759"/>
      <c r="F2437" s="759"/>
      <c r="G2437" s="759"/>
      <c r="H2437" s="759"/>
      <c r="I2437" s="759"/>
      <c r="J2437" s="759"/>
      <c r="K2437" s="759"/>
      <c r="L2437" s="759"/>
      <c r="M2437" s="759"/>
      <c r="N2437" s="759"/>
    </row>
    <row r="2438" spans="1:14" ht="24.95" customHeight="1" x14ac:dyDescent="0.2">
      <c r="A2438" s="484"/>
      <c r="B2438" s="484"/>
      <c r="C2438" s="484"/>
      <c r="D2438" s="484"/>
      <c r="E2438" s="484"/>
      <c r="F2438" s="484"/>
      <c r="G2438" s="484"/>
      <c r="H2438" s="484"/>
      <c r="I2438" s="484"/>
      <c r="J2438" s="484"/>
      <c r="K2438" s="484"/>
      <c r="L2438" s="484"/>
      <c r="M2438" s="484"/>
      <c r="N2438" s="484"/>
    </row>
    <row r="2439" spans="1:14" ht="24.95" customHeight="1" x14ac:dyDescent="0.2">
      <c r="A2439" s="752" t="s">
        <v>100</v>
      </c>
      <c r="B2439" s="752"/>
      <c r="C2439" s="752"/>
      <c r="D2439" s="752"/>
      <c r="E2439" s="752"/>
      <c r="F2439" s="752"/>
      <c r="G2439" s="752"/>
      <c r="H2439" s="485"/>
      <c r="I2439" s="485"/>
      <c r="J2439" s="485"/>
      <c r="K2439" s="485"/>
      <c r="L2439" s="485"/>
      <c r="M2439" s="485"/>
      <c r="N2439" s="485"/>
    </row>
    <row r="2440" spans="1:14" ht="24.95" customHeight="1" x14ac:dyDescent="0.25">
      <c r="A2440" s="616" t="s">
        <v>101</v>
      </c>
      <c r="B2440" s="617"/>
      <c r="C2440" s="617" t="s">
        <v>554</v>
      </c>
      <c r="D2440" s="617"/>
      <c r="E2440" s="617" t="s">
        <v>611</v>
      </c>
      <c r="F2440" s="617"/>
      <c r="G2440" s="617" t="s">
        <v>32</v>
      </c>
      <c r="H2440" s="486"/>
      <c r="I2440" s="382"/>
      <c r="J2440" s="767"/>
      <c r="K2440" s="767"/>
      <c r="L2440" s="767"/>
      <c r="M2440" s="767"/>
      <c r="N2440" s="477"/>
    </row>
    <row r="2441" spans="1:14" ht="24.95" customHeight="1" x14ac:dyDescent="0.2">
      <c r="A2441" s="618" t="s">
        <v>5</v>
      </c>
      <c r="B2441" s="619"/>
      <c r="C2441" s="619">
        <f>'EV. ESTABL. Y PZAS. X T.A.'!B501</f>
        <v>67</v>
      </c>
      <c r="D2441" s="619"/>
      <c r="E2441" s="619">
        <f>'EV. ESTABL. Y PZAS. X T.A.'!C501</f>
        <v>74</v>
      </c>
      <c r="F2441" s="619"/>
      <c r="G2441" s="620">
        <f>(E2441-C2441)/C2441</f>
        <v>0.1044776119402985</v>
      </c>
      <c r="H2441" s="482"/>
      <c r="I2441" s="486"/>
      <c r="J2441" s="486"/>
      <c r="K2441" s="486"/>
      <c r="L2441" s="486"/>
      <c r="M2441" s="486"/>
      <c r="N2441" s="486"/>
    </row>
    <row r="2442" spans="1:14" ht="24.95" customHeight="1" x14ac:dyDescent="0.2">
      <c r="A2442" s="618" t="s">
        <v>6</v>
      </c>
      <c r="B2442" s="619"/>
      <c r="C2442" s="619">
        <f>'EV. ESTABL. Y PZAS. X T.A.'!B502</f>
        <v>35</v>
      </c>
      <c r="D2442" s="619"/>
      <c r="E2442" s="619">
        <f>'EV. ESTABL. Y PZAS. X T.A.'!C502</f>
        <v>42</v>
      </c>
      <c r="F2442" s="619"/>
      <c r="G2442" s="620">
        <f t="shared" ref="G2442:G2450" si="107">(E2442-C2442)/C2442</f>
        <v>0.2</v>
      </c>
      <c r="H2442" s="482"/>
      <c r="I2442" s="486"/>
      <c r="J2442" s="486"/>
      <c r="K2442" s="486"/>
      <c r="L2442" s="486"/>
      <c r="M2442" s="486"/>
      <c r="N2442" s="486"/>
    </row>
    <row r="2443" spans="1:14" ht="24.95" customHeight="1" x14ac:dyDescent="0.2">
      <c r="A2443" s="618" t="s">
        <v>18</v>
      </c>
      <c r="B2443" s="619"/>
      <c r="C2443" s="619">
        <f>'EV. ESTABL. Y PZAS. X T.A.'!B503</f>
        <v>52</v>
      </c>
      <c r="D2443" s="619"/>
      <c r="E2443" s="619">
        <f>'EV. ESTABL. Y PZAS. X T.A.'!C503</f>
        <v>54</v>
      </c>
      <c r="F2443" s="619"/>
      <c r="G2443" s="620">
        <f t="shared" si="107"/>
        <v>3.8461538461538464E-2</v>
      </c>
      <c r="H2443" s="482"/>
      <c r="I2443" s="486"/>
      <c r="J2443" s="486"/>
      <c r="K2443" s="486"/>
      <c r="L2443" s="486"/>
      <c r="M2443" s="486"/>
      <c r="N2443" s="486"/>
    </row>
    <row r="2444" spans="1:14" ht="24.95" customHeight="1" x14ac:dyDescent="0.2">
      <c r="A2444" s="618" t="s">
        <v>7</v>
      </c>
      <c r="B2444" s="619"/>
      <c r="C2444" s="619">
        <f>'EV. ESTABL. Y PZAS. X T.A.'!B504</f>
        <v>10</v>
      </c>
      <c r="D2444" s="619"/>
      <c r="E2444" s="619">
        <f>'EV. ESTABL. Y PZAS. X T.A.'!C504</f>
        <v>10</v>
      </c>
      <c r="F2444" s="619"/>
      <c r="G2444" s="620">
        <f t="shared" si="107"/>
        <v>0</v>
      </c>
      <c r="H2444" s="482"/>
      <c r="I2444" s="486"/>
      <c r="J2444" s="486"/>
      <c r="K2444" s="486"/>
      <c r="L2444" s="486"/>
      <c r="M2444" s="486"/>
      <c r="N2444" s="486"/>
    </row>
    <row r="2445" spans="1:14" ht="24.95" customHeight="1" x14ac:dyDescent="0.2">
      <c r="A2445" s="618" t="s">
        <v>8</v>
      </c>
      <c r="B2445" s="619"/>
      <c r="C2445" s="619">
        <f>'EV. ESTABL. Y PZAS. X T.A.'!B505</f>
        <v>86</v>
      </c>
      <c r="D2445" s="619"/>
      <c r="E2445" s="619">
        <f>'EV. ESTABL. Y PZAS. X T.A.'!C505</f>
        <v>86</v>
      </c>
      <c r="F2445" s="619"/>
      <c r="G2445" s="620">
        <f t="shared" si="107"/>
        <v>0</v>
      </c>
      <c r="H2445" s="482"/>
      <c r="I2445" s="486"/>
      <c r="J2445" s="486"/>
      <c r="K2445" s="486"/>
      <c r="L2445" s="486"/>
      <c r="M2445" s="486"/>
      <c r="N2445" s="486"/>
    </row>
    <row r="2446" spans="1:14" ht="24.95" customHeight="1" x14ac:dyDescent="0.2">
      <c r="A2446" s="618" t="s">
        <v>9</v>
      </c>
      <c r="B2446" s="619"/>
      <c r="C2446" s="619">
        <f>'EV. ESTABL. Y PZAS. X T.A.'!B506</f>
        <v>53</v>
      </c>
      <c r="D2446" s="619"/>
      <c r="E2446" s="619">
        <f>'EV. ESTABL. Y PZAS. X T.A.'!C506</f>
        <v>58</v>
      </c>
      <c r="F2446" s="619"/>
      <c r="G2446" s="620">
        <f t="shared" si="107"/>
        <v>9.4339622641509441E-2</v>
      </c>
      <c r="H2446" s="482"/>
      <c r="I2446" s="486"/>
      <c r="J2446" s="486"/>
      <c r="K2446" s="486"/>
      <c r="L2446" s="486"/>
      <c r="M2446" s="486"/>
      <c r="N2446" s="486"/>
    </row>
    <row r="2447" spans="1:14" ht="24.95" customHeight="1" x14ac:dyDescent="0.2">
      <c r="A2447" s="618" t="s">
        <v>10</v>
      </c>
      <c r="B2447" s="619"/>
      <c r="C2447" s="619">
        <f>'EV. ESTABL. Y PZAS. X T.A.'!B507</f>
        <v>24</v>
      </c>
      <c r="D2447" s="619"/>
      <c r="E2447" s="619">
        <f>'EV. ESTABL. Y PZAS. X T.A.'!C507</f>
        <v>25</v>
      </c>
      <c r="F2447" s="619"/>
      <c r="G2447" s="620">
        <f t="shared" si="107"/>
        <v>4.1666666666666664E-2</v>
      </c>
      <c r="H2447" s="482"/>
      <c r="I2447" s="486"/>
      <c r="J2447" s="486"/>
      <c r="K2447" s="486"/>
      <c r="L2447" s="486"/>
      <c r="M2447" s="486"/>
      <c r="N2447" s="486"/>
    </row>
    <row r="2448" spans="1:14" ht="24.95" customHeight="1" x14ac:dyDescent="0.2">
      <c r="A2448" s="618" t="s">
        <v>11</v>
      </c>
      <c r="B2448" s="619"/>
      <c r="C2448" s="619">
        <f>'EV. ESTABL. Y PZAS. X T.A.'!B508</f>
        <v>24</v>
      </c>
      <c r="D2448" s="619"/>
      <c r="E2448" s="619">
        <f>'EV. ESTABL. Y PZAS. X T.A.'!C508</f>
        <v>27</v>
      </c>
      <c r="F2448" s="619"/>
      <c r="G2448" s="620">
        <f t="shared" si="107"/>
        <v>0.125</v>
      </c>
      <c r="H2448" s="482"/>
      <c r="I2448" s="486"/>
      <c r="J2448" s="486"/>
      <c r="K2448" s="486"/>
      <c r="L2448" s="486"/>
      <c r="M2448" s="486"/>
      <c r="N2448" s="486"/>
    </row>
    <row r="2449" spans="1:14" ht="24.95" customHeight="1" x14ac:dyDescent="0.2">
      <c r="A2449" s="618" t="s">
        <v>12</v>
      </c>
      <c r="B2449" s="619"/>
      <c r="C2449" s="619">
        <f>'EV. ESTABL. Y PZAS. X T.A.'!B509</f>
        <v>22</v>
      </c>
      <c r="D2449" s="619"/>
      <c r="E2449" s="619">
        <f>'EV. ESTABL. Y PZAS. X T.A.'!C509</f>
        <v>22</v>
      </c>
      <c r="F2449" s="619"/>
      <c r="G2449" s="620">
        <f t="shared" si="107"/>
        <v>0</v>
      </c>
      <c r="H2449" s="482"/>
      <c r="I2449" s="486"/>
      <c r="J2449" s="486"/>
      <c r="K2449" s="486"/>
      <c r="L2449" s="486"/>
      <c r="M2449" s="486"/>
      <c r="N2449" s="486"/>
    </row>
    <row r="2450" spans="1:14" ht="24.95" customHeight="1" x14ac:dyDescent="0.2">
      <c r="A2450" s="553" t="s">
        <v>13</v>
      </c>
      <c r="B2450" s="625"/>
      <c r="C2450" s="625">
        <f>SUM(C2441:C2449)</f>
        <v>373</v>
      </c>
      <c r="D2450" s="625"/>
      <c r="E2450" s="625">
        <f>SUM(E2441:E2449)</f>
        <v>398</v>
      </c>
      <c r="F2450" s="625"/>
      <c r="G2450" s="627">
        <f t="shared" si="107"/>
        <v>6.7024128686327081E-2</v>
      </c>
      <c r="H2450" s="482"/>
      <c r="I2450" s="486"/>
      <c r="J2450" s="486"/>
      <c r="K2450" s="486"/>
      <c r="L2450" s="486"/>
      <c r="M2450" s="486"/>
      <c r="N2450" s="486"/>
    </row>
    <row r="2451" spans="1:14" ht="24.95" customHeight="1" x14ac:dyDescent="0.25">
      <c r="A2451" s="477"/>
      <c r="B2451" s="478"/>
      <c r="C2451" s="478"/>
      <c r="D2451" s="478"/>
      <c r="E2451" s="478"/>
      <c r="F2451" s="479"/>
      <c r="G2451" s="479"/>
      <c r="H2451" s="486"/>
      <c r="I2451" s="486"/>
      <c r="J2451" s="486"/>
      <c r="K2451" s="486"/>
      <c r="L2451" s="486"/>
      <c r="M2451" s="486"/>
      <c r="N2451" s="486"/>
    </row>
    <row r="2452" spans="1:14" ht="24.95" customHeight="1" x14ac:dyDescent="0.25">
      <c r="A2452" s="477"/>
      <c r="B2452" s="478"/>
      <c r="C2452" s="478"/>
      <c r="D2452" s="478"/>
      <c r="E2452" s="478"/>
      <c r="F2452" s="479"/>
      <c r="G2452" s="479"/>
      <c r="H2452" s="486"/>
      <c r="I2452" s="486"/>
      <c r="J2452" s="486"/>
      <c r="K2452" s="486"/>
      <c r="L2452" s="486"/>
      <c r="M2452" s="486"/>
      <c r="N2452" s="486"/>
    </row>
    <row r="2453" spans="1:14" ht="24.95" customHeight="1" x14ac:dyDescent="0.25">
      <c r="A2453" s="765"/>
      <c r="B2453" s="765"/>
      <c r="C2453" s="765"/>
      <c r="D2453" s="765"/>
      <c r="E2453" s="489"/>
      <c r="F2453" s="766"/>
      <c r="G2453" s="766"/>
      <c r="H2453" s="766"/>
      <c r="I2453" s="490"/>
      <c r="J2453" s="472"/>
      <c r="K2453" s="472"/>
      <c r="L2453" s="381"/>
      <c r="M2453" s="491"/>
      <c r="N2453" s="491"/>
    </row>
    <row r="2454" spans="1:14" ht="24.95" customHeight="1" x14ac:dyDescent="0.2">
      <c r="A2454" s="482"/>
      <c r="B2454" s="482"/>
      <c r="C2454" s="482"/>
      <c r="D2454" s="482"/>
      <c r="E2454" s="482"/>
      <c r="F2454" s="482"/>
      <c r="G2454" s="482"/>
      <c r="H2454" s="482"/>
      <c r="I2454" s="482"/>
      <c r="J2454" s="482"/>
      <c r="K2454" s="482"/>
      <c r="L2454" s="482"/>
      <c r="M2454" s="486"/>
      <c r="N2454" s="486"/>
    </row>
    <row r="2455" spans="1:14" ht="24.95" customHeight="1" x14ac:dyDescent="0.25">
      <c r="A2455" s="477"/>
      <c r="B2455" s="478"/>
      <c r="C2455" s="478"/>
      <c r="D2455" s="478"/>
      <c r="E2455" s="478"/>
      <c r="F2455" s="479"/>
      <c r="G2455" s="479"/>
      <c r="H2455" s="486"/>
      <c r="I2455" s="486"/>
      <c r="J2455" s="486"/>
      <c r="K2455" s="486"/>
      <c r="L2455" s="486"/>
      <c r="M2455" s="486"/>
      <c r="N2455" s="486"/>
    </row>
    <row r="2456" spans="1:14" ht="24.95" customHeight="1" x14ac:dyDescent="0.25">
      <c r="A2456" s="477"/>
      <c r="B2456" s="478"/>
      <c r="C2456" s="478"/>
      <c r="D2456" s="478"/>
      <c r="E2456" s="478"/>
      <c r="F2456" s="479"/>
      <c r="G2456" s="479"/>
      <c r="H2456" s="486"/>
      <c r="I2456" s="486"/>
      <c r="J2456" s="486"/>
      <c r="K2456" s="486"/>
      <c r="L2456" s="486"/>
      <c r="M2456" s="486"/>
      <c r="N2456" s="486"/>
    </row>
    <row r="2457" spans="1:14" ht="24.95" customHeight="1" x14ac:dyDescent="0.25">
      <c r="A2457" s="477"/>
      <c r="B2457" s="478"/>
      <c r="C2457" s="478"/>
      <c r="D2457" s="478"/>
      <c r="E2457" s="478"/>
      <c r="F2457" s="479"/>
      <c r="G2457" s="479"/>
      <c r="H2457" s="486"/>
      <c r="I2457" s="486"/>
      <c r="J2457" s="486"/>
      <c r="K2457" s="486"/>
      <c r="L2457" s="486"/>
      <c r="M2457" s="486"/>
      <c r="N2457" s="486"/>
    </row>
    <row r="2458" spans="1:14" ht="24.95" customHeight="1" x14ac:dyDescent="0.25">
      <c r="A2458" s="477"/>
      <c r="B2458" s="478"/>
      <c r="C2458" s="478"/>
      <c r="D2458" s="478"/>
      <c r="E2458" s="478"/>
      <c r="F2458" s="479"/>
      <c r="G2458" s="479"/>
      <c r="H2458" s="486"/>
      <c r="I2458" s="486"/>
      <c r="J2458" s="486"/>
      <c r="K2458" s="486"/>
      <c r="L2458" s="486"/>
      <c r="M2458" s="486"/>
      <c r="N2458" s="486"/>
    </row>
    <row r="2459" spans="1:14" ht="24.95" customHeight="1" x14ac:dyDescent="0.25">
      <c r="A2459" s="477"/>
      <c r="B2459" s="478"/>
      <c r="C2459" s="478"/>
      <c r="D2459" s="478"/>
      <c r="E2459" s="478"/>
      <c r="F2459" s="479"/>
      <c r="G2459" s="479"/>
      <c r="H2459" s="486"/>
      <c r="I2459" s="486"/>
      <c r="J2459" s="486"/>
      <c r="K2459" s="486"/>
      <c r="L2459" s="486"/>
      <c r="M2459" s="486"/>
      <c r="N2459" s="486"/>
    </row>
    <row r="2460" spans="1:14" ht="24.95" customHeight="1" x14ac:dyDescent="0.25">
      <c r="A2460" s="477"/>
      <c r="B2460" s="478"/>
      <c r="C2460" s="478"/>
      <c r="D2460" s="478"/>
      <c r="E2460" s="478"/>
      <c r="F2460" s="479"/>
      <c r="G2460" s="479"/>
      <c r="H2460" s="486"/>
      <c r="I2460" s="486"/>
      <c r="J2460" s="486"/>
      <c r="K2460" s="486"/>
      <c r="L2460" s="486"/>
      <c r="M2460" s="486"/>
      <c r="N2460" s="486"/>
    </row>
    <row r="2461" spans="1:14" ht="24.95" customHeight="1" x14ac:dyDescent="0.25">
      <c r="A2461" s="477"/>
      <c r="B2461" s="478"/>
      <c r="C2461" s="478"/>
      <c r="D2461" s="478"/>
      <c r="E2461" s="478"/>
      <c r="F2461" s="479"/>
      <c r="G2461" s="479"/>
      <c r="H2461" s="486"/>
      <c r="I2461" s="486"/>
      <c r="J2461" s="486"/>
      <c r="K2461" s="486"/>
      <c r="L2461" s="486"/>
      <c r="M2461" s="486"/>
      <c r="N2461" s="486"/>
    </row>
    <row r="2462" spans="1:14" ht="24.95" customHeight="1" x14ac:dyDescent="0.25">
      <c r="A2462" s="477"/>
      <c r="B2462" s="478"/>
      <c r="C2462" s="478"/>
      <c r="D2462" s="478"/>
      <c r="E2462" s="478"/>
      <c r="F2462" s="479"/>
      <c r="G2462" s="479"/>
      <c r="H2462" s="486"/>
      <c r="I2462" s="486"/>
      <c r="J2462" s="486"/>
      <c r="K2462" s="486"/>
      <c r="L2462" s="486"/>
      <c r="M2462" s="486"/>
      <c r="N2462" s="486"/>
    </row>
    <row r="2463" spans="1:14" ht="24.95" customHeight="1" x14ac:dyDescent="0.25">
      <c r="A2463" s="477"/>
      <c r="B2463" s="478"/>
      <c r="C2463" s="478"/>
      <c r="D2463" s="478"/>
      <c r="E2463" s="478"/>
      <c r="F2463" s="479"/>
      <c r="G2463" s="479"/>
      <c r="H2463" s="486"/>
      <c r="I2463" s="486"/>
      <c r="J2463" s="486"/>
      <c r="K2463" s="486"/>
      <c r="L2463" s="486"/>
      <c r="M2463" s="486"/>
      <c r="N2463" s="486"/>
    </row>
    <row r="2464" spans="1:14" ht="24.95" customHeight="1" x14ac:dyDescent="0.25">
      <c r="A2464" s="492"/>
      <c r="B2464" s="478"/>
      <c r="C2464" s="478"/>
      <c r="D2464" s="478"/>
      <c r="E2464" s="478"/>
      <c r="F2464" s="479"/>
      <c r="G2464" s="479"/>
      <c r="H2464" s="486"/>
      <c r="I2464" s="482"/>
      <c r="J2464" s="482"/>
      <c r="K2464" s="482"/>
      <c r="L2464" s="482"/>
      <c r="M2464" s="482"/>
      <c r="N2464" s="482"/>
    </row>
    <row r="2465" spans="1:14" ht="24.95" customHeight="1" x14ac:dyDescent="0.2">
      <c r="A2465" s="752" t="s">
        <v>102</v>
      </c>
      <c r="B2465" s="752"/>
      <c r="C2465" s="752"/>
      <c r="D2465" s="752"/>
      <c r="E2465" s="752"/>
      <c r="F2465" s="752"/>
      <c r="G2465" s="752"/>
      <c r="H2465" s="485"/>
      <c r="I2465" s="485"/>
      <c r="J2465" s="485"/>
      <c r="K2465" s="485"/>
      <c r="L2465" s="485"/>
      <c r="M2465" s="485"/>
      <c r="N2465" s="485"/>
    </row>
    <row r="2466" spans="1:14" ht="24.95" customHeight="1" x14ac:dyDescent="0.2">
      <c r="A2466" s="616" t="s">
        <v>101</v>
      </c>
      <c r="B2466" s="617"/>
      <c r="C2466" s="617" t="s">
        <v>554</v>
      </c>
      <c r="D2466" s="617"/>
      <c r="E2466" s="617" t="s">
        <v>611</v>
      </c>
      <c r="F2466" s="617"/>
      <c r="G2466" s="617" t="s">
        <v>32</v>
      </c>
      <c r="H2466" s="482"/>
      <c r="I2466" s="482"/>
      <c r="J2466" s="482"/>
      <c r="K2466" s="482"/>
      <c r="L2466" s="482"/>
      <c r="M2466" s="482"/>
      <c r="N2466" s="482"/>
    </row>
    <row r="2467" spans="1:14" ht="24.95" customHeight="1" x14ac:dyDescent="0.2">
      <c r="A2467" s="618" t="s">
        <v>5</v>
      </c>
      <c r="B2467" s="619"/>
      <c r="C2467" s="619">
        <f>'EV. ESTABL. Y PZAS. X T.A.'!B536</f>
        <v>949</v>
      </c>
      <c r="D2467" s="619"/>
      <c r="E2467" s="619">
        <f>'EV. ESTABL. Y PZAS. X T.A.'!C536</f>
        <v>1021</v>
      </c>
      <c r="F2467" s="619"/>
      <c r="G2467" s="620">
        <f>(E2467-C2467)/C2467</f>
        <v>7.5869336143308749E-2</v>
      </c>
      <c r="H2467" s="482"/>
      <c r="I2467" s="482"/>
      <c r="J2467" s="482"/>
      <c r="K2467" s="482"/>
      <c r="L2467" s="482"/>
      <c r="M2467" s="482"/>
      <c r="N2467" s="482"/>
    </row>
    <row r="2468" spans="1:14" ht="24.95" customHeight="1" x14ac:dyDescent="0.2">
      <c r="A2468" s="618" t="s">
        <v>6</v>
      </c>
      <c r="B2468" s="619"/>
      <c r="C2468" s="619">
        <f>'EV. ESTABL. Y PZAS. X T.A.'!B537</f>
        <v>708</v>
      </c>
      <c r="D2468" s="619"/>
      <c r="E2468" s="619">
        <f>'EV. ESTABL. Y PZAS. X T.A.'!C537</f>
        <v>820</v>
      </c>
      <c r="F2468" s="619"/>
      <c r="G2468" s="620">
        <f t="shared" ref="G2468:G2476" si="108">(E2468-C2468)/C2468</f>
        <v>0.15819209039548024</v>
      </c>
      <c r="H2468" s="482"/>
      <c r="I2468" s="482"/>
      <c r="J2468" s="482"/>
      <c r="K2468" s="482"/>
      <c r="L2468" s="482"/>
      <c r="M2468" s="482"/>
      <c r="N2468" s="482"/>
    </row>
    <row r="2469" spans="1:14" ht="24.95" customHeight="1" x14ac:dyDescent="0.2">
      <c r="A2469" s="618" t="s">
        <v>18</v>
      </c>
      <c r="B2469" s="619"/>
      <c r="C2469" s="619">
        <f>'EV. ESTABL. Y PZAS. X T.A.'!B538</f>
        <v>1024</v>
      </c>
      <c r="D2469" s="619"/>
      <c r="E2469" s="619">
        <f>'EV. ESTABL. Y PZAS. X T.A.'!C538</f>
        <v>1101</v>
      </c>
      <c r="F2469" s="619"/>
      <c r="G2469" s="620">
        <f t="shared" si="108"/>
        <v>7.51953125E-2</v>
      </c>
      <c r="H2469" s="482"/>
      <c r="I2469" s="482"/>
      <c r="J2469" s="482"/>
      <c r="K2469" s="482"/>
      <c r="L2469" s="482"/>
      <c r="M2469" s="482"/>
      <c r="N2469" s="482"/>
    </row>
    <row r="2470" spans="1:14" ht="24.95" customHeight="1" x14ac:dyDescent="0.2">
      <c r="A2470" s="618" t="s">
        <v>7</v>
      </c>
      <c r="B2470" s="619"/>
      <c r="C2470" s="619">
        <f>'EV. ESTABL. Y PZAS. X T.A.'!B539</f>
        <v>205</v>
      </c>
      <c r="D2470" s="619"/>
      <c r="E2470" s="619">
        <f>'EV. ESTABL. Y PZAS. X T.A.'!C539</f>
        <v>205</v>
      </c>
      <c r="F2470" s="619"/>
      <c r="G2470" s="620">
        <f t="shared" si="108"/>
        <v>0</v>
      </c>
      <c r="H2470" s="482"/>
      <c r="I2470" s="482"/>
      <c r="J2470" s="482"/>
      <c r="K2470" s="482"/>
      <c r="L2470" s="482"/>
      <c r="M2470" s="482"/>
      <c r="N2470" s="482"/>
    </row>
    <row r="2471" spans="1:14" ht="24.95" customHeight="1" x14ac:dyDescent="0.2">
      <c r="A2471" s="618" t="s">
        <v>8</v>
      </c>
      <c r="B2471" s="619"/>
      <c r="C2471" s="619">
        <f>'EV. ESTABL. Y PZAS. X T.A.'!B540</f>
        <v>1836</v>
      </c>
      <c r="D2471" s="619"/>
      <c r="E2471" s="619">
        <f>'EV. ESTABL. Y PZAS. X T.A.'!C540</f>
        <v>1832</v>
      </c>
      <c r="F2471" s="619"/>
      <c r="G2471" s="620">
        <f t="shared" si="108"/>
        <v>-2.1786492374727671E-3</v>
      </c>
      <c r="H2471" s="482"/>
      <c r="I2471" s="482"/>
      <c r="J2471" s="482"/>
      <c r="K2471" s="482"/>
      <c r="L2471" s="482"/>
      <c r="M2471" s="482"/>
      <c r="N2471" s="482"/>
    </row>
    <row r="2472" spans="1:14" ht="24.95" customHeight="1" x14ac:dyDescent="0.2">
      <c r="A2472" s="618" t="s">
        <v>9</v>
      </c>
      <c r="B2472" s="619"/>
      <c r="C2472" s="619">
        <f>'EV. ESTABL. Y PZAS. X T.A.'!B541</f>
        <v>902</v>
      </c>
      <c r="D2472" s="619"/>
      <c r="E2472" s="619">
        <f>'EV. ESTABL. Y PZAS. X T.A.'!C541</f>
        <v>1021</v>
      </c>
      <c r="F2472" s="619"/>
      <c r="G2472" s="620">
        <f t="shared" si="108"/>
        <v>0.1319290465631929</v>
      </c>
      <c r="H2472" s="482"/>
      <c r="I2472" s="482"/>
      <c r="J2472" s="482"/>
      <c r="K2472" s="482"/>
      <c r="L2472" s="482"/>
      <c r="M2472" s="482"/>
      <c r="N2472" s="482"/>
    </row>
    <row r="2473" spans="1:14" ht="24.95" customHeight="1" x14ac:dyDescent="0.2">
      <c r="A2473" s="618" t="s">
        <v>10</v>
      </c>
      <c r="B2473" s="619"/>
      <c r="C2473" s="619">
        <f>'EV. ESTABL. Y PZAS. X T.A.'!B542</f>
        <v>421</v>
      </c>
      <c r="D2473" s="619"/>
      <c r="E2473" s="619">
        <f>'EV. ESTABL. Y PZAS. X T.A.'!C542</f>
        <v>432</v>
      </c>
      <c r="F2473" s="619"/>
      <c r="G2473" s="620">
        <f t="shared" si="108"/>
        <v>2.6128266033254157E-2</v>
      </c>
      <c r="H2473" s="482"/>
      <c r="I2473" s="482"/>
      <c r="J2473" s="482"/>
      <c r="K2473" s="482"/>
      <c r="L2473" s="482"/>
      <c r="M2473" s="482"/>
      <c r="N2473" s="482"/>
    </row>
    <row r="2474" spans="1:14" ht="24.95" customHeight="1" x14ac:dyDescent="0.2">
      <c r="A2474" s="618" t="s">
        <v>11</v>
      </c>
      <c r="B2474" s="619"/>
      <c r="C2474" s="619">
        <f>'EV. ESTABL. Y PZAS. X T.A.'!B543</f>
        <v>400</v>
      </c>
      <c r="D2474" s="619"/>
      <c r="E2474" s="619">
        <f>'EV. ESTABL. Y PZAS. X T.A.'!C543</f>
        <v>446</v>
      </c>
      <c r="F2474" s="619"/>
      <c r="G2474" s="620">
        <f t="shared" si="108"/>
        <v>0.115</v>
      </c>
      <c r="H2474" s="482"/>
      <c r="I2474" s="482"/>
      <c r="J2474" s="482"/>
      <c r="K2474" s="482"/>
      <c r="L2474" s="482"/>
      <c r="M2474" s="482"/>
      <c r="N2474" s="482"/>
    </row>
    <row r="2475" spans="1:14" ht="24.95" customHeight="1" x14ac:dyDescent="0.2">
      <c r="A2475" s="618" t="s">
        <v>12</v>
      </c>
      <c r="B2475" s="619"/>
      <c r="C2475" s="619">
        <f>'EV. ESTABL. Y PZAS. X T.A.'!B544</f>
        <v>360</v>
      </c>
      <c r="D2475" s="619"/>
      <c r="E2475" s="619">
        <f>'EV. ESTABL. Y PZAS. X T.A.'!C544</f>
        <v>360</v>
      </c>
      <c r="F2475" s="619"/>
      <c r="G2475" s="620">
        <f t="shared" si="108"/>
        <v>0</v>
      </c>
      <c r="H2475" s="482"/>
      <c r="I2475" s="482"/>
      <c r="J2475" s="482"/>
      <c r="K2475" s="482"/>
      <c r="L2475" s="482"/>
      <c r="M2475" s="482"/>
      <c r="N2475" s="482"/>
    </row>
    <row r="2476" spans="1:14" ht="24.95" customHeight="1" x14ac:dyDescent="0.2">
      <c r="A2476" s="553" t="s">
        <v>13</v>
      </c>
      <c r="B2476" s="625"/>
      <c r="C2476" s="625">
        <f>SUM(C2467:C2475)</f>
        <v>6805</v>
      </c>
      <c r="D2476" s="625"/>
      <c r="E2476" s="625">
        <f>SUM(E2467:E2475)</f>
        <v>7238</v>
      </c>
      <c r="F2476" s="625"/>
      <c r="G2476" s="627">
        <f t="shared" si="108"/>
        <v>6.3629684055841296E-2</v>
      </c>
      <c r="H2476" s="482"/>
      <c r="I2476" s="482"/>
      <c r="J2476" s="482"/>
      <c r="K2476" s="482"/>
      <c r="L2476" s="482"/>
      <c r="M2476" s="482"/>
      <c r="N2476" s="482"/>
    </row>
    <row r="2477" spans="1:14" ht="24.95" customHeight="1" x14ac:dyDescent="0.25">
      <c r="A2477" s="477"/>
      <c r="B2477" s="478"/>
      <c r="C2477" s="478"/>
      <c r="D2477" s="478"/>
      <c r="E2477" s="478"/>
      <c r="F2477" s="479"/>
      <c r="G2477" s="479"/>
      <c r="H2477" s="486"/>
      <c r="I2477" s="486"/>
      <c r="J2477" s="486"/>
      <c r="K2477" s="486"/>
      <c r="L2477" s="486"/>
      <c r="M2477" s="486"/>
      <c r="N2477" s="486"/>
    </row>
    <row r="2478" spans="1:14" ht="24.95" customHeight="1" x14ac:dyDescent="0.25">
      <c r="A2478" s="477"/>
      <c r="B2478" s="478"/>
      <c r="C2478" s="478"/>
      <c r="D2478" s="478"/>
      <c r="E2478" s="478"/>
      <c r="F2478" s="479"/>
      <c r="G2478" s="479"/>
      <c r="H2478" s="486"/>
      <c r="I2478" s="486"/>
      <c r="J2478" s="486"/>
      <c r="K2478" s="486"/>
      <c r="L2478" s="486"/>
      <c r="M2478" s="486"/>
      <c r="N2478" s="486"/>
    </row>
    <row r="2479" spans="1:14" ht="24.95" customHeight="1" x14ac:dyDescent="0.25">
      <c r="A2479" s="765"/>
      <c r="B2479" s="765"/>
      <c r="C2479" s="765"/>
      <c r="D2479" s="765"/>
      <c r="E2479" s="489"/>
      <c r="F2479" s="766"/>
      <c r="G2479" s="766"/>
      <c r="H2479" s="766"/>
      <c r="I2479" s="490"/>
      <c r="J2479" s="472"/>
      <c r="K2479" s="491"/>
      <c r="L2479" s="491"/>
      <c r="M2479" s="491"/>
      <c r="N2479" s="491"/>
    </row>
    <row r="2480" spans="1:14" ht="24.95" customHeight="1" x14ac:dyDescent="0.2">
      <c r="A2480" s="493"/>
      <c r="B2480" s="493"/>
      <c r="C2480" s="493"/>
      <c r="D2480" s="493"/>
      <c r="E2480" s="493"/>
      <c r="F2480" s="493"/>
      <c r="G2480" s="493"/>
      <c r="H2480" s="493"/>
      <c r="I2480" s="493"/>
      <c r="J2480" s="493"/>
      <c r="K2480" s="493"/>
      <c r="L2480" s="493"/>
      <c r="M2480" s="493"/>
      <c r="N2480" s="493"/>
    </row>
    <row r="2481" spans="1:14" ht="24.95" customHeight="1" x14ac:dyDescent="0.2">
      <c r="A2481" s="493"/>
      <c r="B2481" s="493"/>
      <c r="C2481" s="493"/>
      <c r="D2481" s="493"/>
      <c r="E2481" s="493"/>
      <c r="F2481" s="493"/>
      <c r="G2481" s="493"/>
      <c r="H2481" s="493"/>
      <c r="I2481" s="493"/>
      <c r="J2481" s="493"/>
      <c r="K2481" s="493"/>
      <c r="L2481" s="493"/>
      <c r="M2481" s="493"/>
      <c r="N2481" s="493"/>
    </row>
    <row r="2482" spans="1:14" ht="24.95" customHeight="1" x14ac:dyDescent="0.2">
      <c r="A2482" s="493"/>
      <c r="B2482" s="493"/>
      <c r="C2482" s="493"/>
      <c r="D2482" s="493"/>
      <c r="E2482" s="493"/>
      <c r="F2482" s="493"/>
      <c r="G2482" s="493"/>
      <c r="H2482" s="493"/>
      <c r="I2482" s="493"/>
      <c r="J2482" s="493"/>
      <c r="K2482" s="493"/>
      <c r="L2482" s="493"/>
      <c r="M2482" s="493"/>
      <c r="N2482" s="493"/>
    </row>
    <row r="2483" spans="1:14" ht="24.95" customHeight="1" x14ac:dyDescent="0.2">
      <c r="A2483" s="493"/>
      <c r="B2483" s="493"/>
      <c r="C2483" s="493"/>
      <c r="D2483" s="493"/>
      <c r="E2483" s="493"/>
      <c r="F2483" s="493"/>
      <c r="G2483" s="493"/>
      <c r="H2483" s="493"/>
      <c r="I2483" s="493"/>
      <c r="J2483" s="493"/>
      <c r="K2483" s="493"/>
      <c r="L2483" s="493"/>
      <c r="M2483" s="493"/>
      <c r="N2483" s="493"/>
    </row>
    <row r="2484" spans="1:14" ht="24.95" customHeight="1" x14ac:dyDescent="0.2">
      <c r="A2484" s="493"/>
      <c r="B2484" s="493"/>
      <c r="C2484" s="493"/>
      <c r="D2484" s="493"/>
      <c r="E2484" s="493"/>
      <c r="F2484" s="493"/>
      <c r="G2484" s="493"/>
      <c r="H2484" s="493"/>
      <c r="I2484" s="493"/>
      <c r="J2484" s="493"/>
      <c r="K2484" s="493"/>
      <c r="L2484" s="493"/>
      <c r="M2484" s="493"/>
      <c r="N2484" s="493"/>
    </row>
    <row r="2485" spans="1:14" ht="24.95" customHeight="1" x14ac:dyDescent="0.2">
      <c r="A2485" s="493"/>
      <c r="B2485" s="493"/>
      <c r="C2485" s="493"/>
      <c r="D2485" s="493"/>
      <c r="E2485" s="493"/>
      <c r="F2485" s="493"/>
      <c r="G2485" s="493"/>
      <c r="H2485" s="493"/>
      <c r="I2485" s="493"/>
      <c r="J2485" s="493"/>
      <c r="K2485" s="493"/>
      <c r="L2485" s="493"/>
      <c r="M2485" s="493"/>
      <c r="N2485" s="493"/>
    </row>
    <row r="2486" spans="1:14" ht="24.95" customHeight="1" x14ac:dyDescent="0.2">
      <c r="A2486" s="493"/>
      <c r="B2486" s="493"/>
      <c r="C2486" s="493"/>
      <c r="D2486" s="493"/>
      <c r="E2486" s="493"/>
      <c r="F2486" s="493"/>
      <c r="G2486" s="493"/>
      <c r="H2486" s="493"/>
      <c r="I2486" s="493"/>
      <c r="J2486" s="493"/>
      <c r="K2486" s="493"/>
      <c r="L2486" s="493"/>
      <c r="M2486" s="493"/>
      <c r="N2486" s="493"/>
    </row>
    <row r="2487" spans="1:14" ht="24.95" customHeight="1" x14ac:dyDescent="0.2">
      <c r="A2487" s="493"/>
      <c r="B2487" s="493"/>
      <c r="C2487" s="493"/>
      <c r="D2487" s="493"/>
      <c r="E2487" s="493"/>
      <c r="F2487" s="493"/>
      <c r="G2487" s="493"/>
      <c r="H2487" s="493"/>
      <c r="I2487" s="493"/>
      <c r="J2487" s="493"/>
      <c r="K2487" s="493"/>
      <c r="L2487" s="493"/>
      <c r="M2487" s="493"/>
      <c r="N2487" s="493"/>
    </row>
    <row r="2488" spans="1:14" ht="24.95" customHeight="1" x14ac:dyDescent="0.2">
      <c r="A2488" s="493"/>
      <c r="B2488" s="493"/>
      <c r="C2488" s="493"/>
      <c r="D2488" s="493"/>
      <c r="E2488" s="493"/>
      <c r="F2488" s="493"/>
      <c r="G2488" s="493"/>
      <c r="H2488" s="493"/>
      <c r="I2488" s="493"/>
      <c r="J2488" s="493"/>
      <c r="K2488" s="493"/>
      <c r="L2488" s="493"/>
      <c r="M2488" s="493"/>
      <c r="N2488" s="493"/>
    </row>
    <row r="2489" spans="1:14" ht="24.95" customHeight="1" x14ac:dyDescent="0.2">
      <c r="A2489" s="493"/>
      <c r="B2489" s="493"/>
      <c r="C2489" s="493"/>
      <c r="D2489" s="493"/>
      <c r="E2489" s="493"/>
      <c r="F2489" s="493"/>
      <c r="G2489" s="493"/>
      <c r="H2489" s="493"/>
      <c r="I2489" s="493"/>
      <c r="J2489" s="493"/>
      <c r="K2489" s="493"/>
      <c r="L2489" s="493"/>
      <c r="M2489" s="493"/>
      <c r="N2489" s="493"/>
    </row>
    <row r="2490" spans="1:14" ht="24.95" customHeight="1" x14ac:dyDescent="0.2">
      <c r="A2490" s="493"/>
      <c r="B2490" s="493"/>
      <c r="C2490" s="493"/>
      <c r="D2490" s="493"/>
      <c r="E2490" s="493"/>
      <c r="F2490" s="493"/>
      <c r="G2490" s="493"/>
      <c r="H2490" s="493"/>
      <c r="I2490" s="493"/>
      <c r="J2490" s="493"/>
      <c r="K2490" s="493"/>
      <c r="L2490" s="493"/>
      <c r="M2490" s="493"/>
      <c r="N2490" s="493"/>
    </row>
    <row r="2491" spans="1:14" ht="24.95" customHeight="1" x14ac:dyDescent="0.2">
      <c r="A2491" s="493"/>
      <c r="B2491" s="493"/>
      <c r="C2491" s="493"/>
      <c r="D2491" s="493"/>
      <c r="E2491" s="493"/>
      <c r="F2491" s="493"/>
      <c r="G2491" s="493"/>
      <c r="H2491" s="493"/>
      <c r="I2491" s="493"/>
      <c r="J2491" s="493"/>
      <c r="K2491" s="493"/>
      <c r="L2491" s="493"/>
      <c r="M2491" s="493"/>
      <c r="N2491" s="493"/>
    </row>
    <row r="2492" spans="1:14" ht="24.95" customHeight="1" x14ac:dyDescent="0.2">
      <c r="A2492" s="493"/>
      <c r="B2492" s="493"/>
      <c r="C2492" s="493"/>
      <c r="D2492" s="493"/>
      <c r="E2492" s="493"/>
      <c r="F2492" s="493"/>
      <c r="G2492" s="493"/>
      <c r="H2492" s="493"/>
      <c r="I2492" s="493"/>
      <c r="J2492" s="493"/>
      <c r="K2492" s="493"/>
      <c r="L2492" s="493"/>
      <c r="M2492" s="493"/>
      <c r="N2492" s="493"/>
    </row>
    <row r="2493" spans="1:14" ht="24.95" customHeight="1" x14ac:dyDescent="0.2">
      <c r="A2493" s="493"/>
      <c r="B2493" s="493"/>
      <c r="C2493" s="493"/>
      <c r="D2493" s="493"/>
      <c r="E2493" s="493"/>
      <c r="F2493" s="493"/>
      <c r="G2493" s="493"/>
      <c r="H2493" s="493"/>
      <c r="I2493" s="493"/>
      <c r="J2493" s="493"/>
      <c r="K2493" s="493"/>
      <c r="L2493" s="493"/>
      <c r="M2493" s="493"/>
      <c r="N2493" s="493"/>
    </row>
    <row r="2494" spans="1:14" ht="24.95" customHeight="1" x14ac:dyDescent="0.2">
      <c r="A2494" s="493"/>
      <c r="B2494" s="493"/>
      <c r="C2494" s="493"/>
      <c r="D2494" s="493"/>
      <c r="E2494" s="493"/>
      <c r="F2494" s="493"/>
      <c r="G2494" s="493"/>
      <c r="H2494" s="493"/>
      <c r="I2494" s="493"/>
      <c r="J2494" s="493"/>
      <c r="K2494" s="493"/>
      <c r="L2494" s="493"/>
      <c r="M2494" s="493"/>
      <c r="N2494" s="493"/>
    </row>
    <row r="2495" spans="1:14" ht="24.95" customHeight="1" x14ac:dyDescent="0.2">
      <c r="A2495" s="493"/>
      <c r="B2495" s="493"/>
      <c r="C2495" s="493"/>
      <c r="D2495" s="493"/>
      <c r="E2495" s="493"/>
      <c r="F2495" s="493"/>
      <c r="G2495" s="493"/>
      <c r="H2495" s="493"/>
      <c r="I2495" s="493"/>
      <c r="J2495" s="493"/>
      <c r="K2495" s="493"/>
      <c r="L2495" s="493"/>
      <c r="M2495" s="493"/>
      <c r="N2495" s="493"/>
    </row>
    <row r="2496" spans="1:14" ht="24.95" customHeight="1" x14ac:dyDescent="0.2">
      <c r="A2496" s="493"/>
      <c r="B2496" s="493"/>
      <c r="C2496" s="493"/>
      <c r="D2496" s="493"/>
      <c r="E2496" s="493"/>
      <c r="F2496" s="493"/>
      <c r="G2496" s="493"/>
      <c r="H2496" s="493"/>
      <c r="I2496" s="493"/>
      <c r="J2496" s="493"/>
      <c r="K2496" s="493"/>
      <c r="L2496" s="493"/>
      <c r="M2496" s="493"/>
      <c r="N2496" s="493"/>
    </row>
    <row r="2497" spans="1:14" ht="24.95" customHeight="1" x14ac:dyDescent="0.2">
      <c r="A2497" s="493"/>
      <c r="B2497" s="493"/>
      <c r="C2497" s="493"/>
      <c r="D2497" s="493"/>
      <c r="E2497" s="493"/>
      <c r="F2497" s="493"/>
      <c r="G2497" s="493"/>
      <c r="H2497" s="493"/>
      <c r="I2497" s="493"/>
      <c r="J2497" s="493"/>
      <c r="K2497" s="493"/>
      <c r="L2497" s="493"/>
      <c r="M2497" s="493"/>
      <c r="N2497" s="493"/>
    </row>
    <row r="2498" spans="1:14" ht="24.95" customHeight="1" x14ac:dyDescent="0.2">
      <c r="A2498" s="493"/>
      <c r="B2498" s="493"/>
      <c r="C2498" s="493"/>
      <c r="D2498" s="493"/>
      <c r="E2498" s="493"/>
      <c r="F2498" s="493"/>
      <c r="G2498" s="493"/>
      <c r="H2498" s="493"/>
      <c r="I2498" s="493"/>
      <c r="J2498" s="493"/>
      <c r="K2498" s="493"/>
      <c r="L2498" s="493"/>
      <c r="M2498" s="493"/>
      <c r="N2498" s="493"/>
    </row>
    <row r="2499" spans="1:14" ht="24.95" customHeight="1" x14ac:dyDescent="0.2">
      <c r="A2499" s="493"/>
      <c r="B2499" s="493"/>
      <c r="C2499" s="493"/>
      <c r="D2499" s="493"/>
      <c r="E2499" s="493"/>
      <c r="F2499" s="493"/>
      <c r="G2499" s="493"/>
      <c r="H2499" s="493"/>
      <c r="I2499" s="493"/>
      <c r="J2499" s="493"/>
      <c r="K2499" s="493"/>
      <c r="L2499" s="493"/>
      <c r="M2499" s="493"/>
      <c r="N2499" s="493"/>
    </row>
    <row r="2500" spans="1:14" ht="24.95" customHeight="1" x14ac:dyDescent="0.2">
      <c r="A2500" s="493"/>
      <c r="B2500" s="493"/>
      <c r="C2500" s="493"/>
      <c r="D2500" s="493"/>
      <c r="E2500" s="493"/>
      <c r="F2500" s="493"/>
      <c r="G2500" s="493"/>
      <c r="H2500" s="493"/>
      <c r="I2500" s="493"/>
      <c r="J2500" s="493"/>
      <c r="K2500" s="493"/>
      <c r="L2500" s="493"/>
      <c r="M2500" s="493"/>
      <c r="N2500" s="493"/>
    </row>
    <row r="2501" spans="1:14" ht="24.95" customHeight="1" x14ac:dyDescent="0.2">
      <c r="A2501" s="493"/>
      <c r="B2501" s="493"/>
      <c r="C2501" s="493"/>
      <c r="D2501" s="493"/>
      <c r="E2501" s="493"/>
      <c r="F2501" s="493"/>
      <c r="G2501" s="493"/>
      <c r="H2501" s="493"/>
      <c r="I2501" s="493"/>
      <c r="J2501" s="493"/>
      <c r="K2501" s="493"/>
      <c r="L2501" s="493"/>
      <c r="M2501" s="493"/>
      <c r="N2501" s="493"/>
    </row>
    <row r="2502" spans="1:14" ht="24.95" customHeight="1" x14ac:dyDescent="0.2">
      <c r="A2502" s="493"/>
      <c r="B2502" s="493"/>
      <c r="C2502" s="493"/>
      <c r="D2502" s="493"/>
      <c r="E2502" s="493"/>
      <c r="F2502" s="493"/>
      <c r="G2502" s="493"/>
      <c r="H2502" s="493"/>
      <c r="I2502" s="493"/>
      <c r="J2502" s="493"/>
      <c r="K2502" s="493"/>
      <c r="L2502" s="493"/>
      <c r="M2502" s="493"/>
      <c r="N2502" s="493"/>
    </row>
    <row r="2503" spans="1:14" ht="24.95" customHeight="1" x14ac:dyDescent="0.2">
      <c r="A2503" s="493"/>
      <c r="B2503" s="493"/>
      <c r="C2503" s="493"/>
      <c r="D2503" s="493"/>
      <c r="E2503" s="493"/>
      <c r="F2503" s="493"/>
      <c r="G2503" s="493"/>
      <c r="H2503" s="493"/>
      <c r="I2503" s="493"/>
      <c r="J2503" s="493"/>
      <c r="K2503" s="493"/>
      <c r="L2503" s="493"/>
      <c r="M2503" s="493"/>
      <c r="N2503" s="493"/>
    </row>
    <row r="2504" spans="1:14" ht="24.95" customHeight="1" x14ac:dyDescent="0.2">
      <c r="A2504" s="493"/>
      <c r="B2504" s="493"/>
      <c r="C2504" s="493"/>
      <c r="D2504" s="493"/>
      <c r="E2504" s="493"/>
      <c r="F2504" s="493"/>
      <c r="G2504" s="493"/>
      <c r="H2504" s="493"/>
      <c r="I2504" s="493"/>
      <c r="J2504" s="493"/>
      <c r="K2504" s="493"/>
      <c r="L2504" s="493"/>
      <c r="M2504" s="493"/>
      <c r="N2504" s="4">
        <v>30</v>
      </c>
    </row>
    <row r="2505" spans="1:14" ht="39.950000000000003" customHeight="1" x14ac:dyDescent="0.4">
      <c r="A2505" s="791" t="s">
        <v>492</v>
      </c>
      <c r="B2505" s="791"/>
      <c r="C2505" s="791"/>
      <c r="D2505" s="791"/>
      <c r="E2505" s="791"/>
      <c r="F2505" s="791"/>
      <c r="G2505" s="791"/>
      <c r="H2505" s="791"/>
      <c r="I2505" s="791"/>
      <c r="J2505" s="791"/>
      <c r="K2505" s="791"/>
      <c r="L2505" s="791"/>
      <c r="M2505" s="791"/>
      <c r="N2505" s="791"/>
    </row>
    <row r="2506" spans="1:14" ht="24.95" customHeight="1" x14ac:dyDescent="0.2">
      <c r="A2506" s="482"/>
      <c r="B2506" s="482"/>
      <c r="C2506" s="482"/>
      <c r="D2506" s="482"/>
      <c r="E2506" s="482"/>
      <c r="F2506" s="482"/>
      <c r="G2506" s="482"/>
      <c r="H2506" s="482"/>
      <c r="I2506" s="482"/>
      <c r="J2506" s="482"/>
      <c r="K2506" s="482"/>
      <c r="L2506" s="482"/>
      <c r="M2506" s="482"/>
      <c r="N2506" s="482"/>
    </row>
    <row r="2507" spans="1:14" ht="24.95" customHeight="1" x14ac:dyDescent="0.2">
      <c r="A2507" s="752" t="s">
        <v>100</v>
      </c>
      <c r="B2507" s="752"/>
      <c r="C2507" s="752"/>
      <c r="D2507" s="752"/>
      <c r="E2507" s="752"/>
      <c r="F2507" s="752"/>
      <c r="G2507" s="752"/>
      <c r="H2507" s="485"/>
      <c r="I2507" s="485"/>
      <c r="J2507" s="485"/>
      <c r="K2507" s="485"/>
      <c r="L2507" s="485"/>
      <c r="M2507" s="485"/>
      <c r="N2507" s="485"/>
    </row>
    <row r="2508" spans="1:14" ht="24.95" customHeight="1" x14ac:dyDescent="0.2">
      <c r="A2508" s="616" t="s">
        <v>101</v>
      </c>
      <c r="B2508" s="617"/>
      <c r="C2508" s="617" t="s">
        <v>554</v>
      </c>
      <c r="D2508" s="617"/>
      <c r="E2508" s="617" t="s">
        <v>611</v>
      </c>
      <c r="F2508" s="617"/>
      <c r="G2508" s="617" t="s">
        <v>32</v>
      </c>
      <c r="H2508" s="482"/>
      <c r="I2508" s="482"/>
      <c r="J2508" s="482"/>
      <c r="K2508" s="482"/>
      <c r="L2508" s="482"/>
      <c r="M2508" s="482"/>
      <c r="N2508" s="482"/>
    </row>
    <row r="2509" spans="1:14" ht="24.95" customHeight="1" x14ac:dyDescent="0.2">
      <c r="A2509" s="618" t="s">
        <v>5</v>
      </c>
      <c r="B2509" s="619"/>
      <c r="C2509" s="619">
        <f>'REST.'!B10</f>
        <v>610</v>
      </c>
      <c r="D2509" s="619"/>
      <c r="E2509" s="619">
        <f>'REST.'!C10</f>
        <v>611</v>
      </c>
      <c r="F2509" s="619"/>
      <c r="G2509" s="620">
        <f>(E2509-C2509)/C2509</f>
        <v>1.639344262295082E-3</v>
      </c>
      <c r="H2509" s="482"/>
      <c r="I2509" s="482"/>
      <c r="J2509" s="482"/>
      <c r="K2509" s="482"/>
      <c r="L2509" s="482"/>
      <c r="M2509" s="482"/>
      <c r="N2509" s="482"/>
    </row>
    <row r="2510" spans="1:14" ht="24.95" customHeight="1" x14ac:dyDescent="0.2">
      <c r="A2510" s="618" t="s">
        <v>6</v>
      </c>
      <c r="B2510" s="619"/>
      <c r="C2510" s="619">
        <f>'REST.'!B11</f>
        <v>858</v>
      </c>
      <c r="D2510" s="619"/>
      <c r="E2510" s="619">
        <f>'REST.'!C11</f>
        <v>853</v>
      </c>
      <c r="F2510" s="619"/>
      <c r="G2510" s="620">
        <f t="shared" ref="G2510:G2518" si="109">(E2510-C2510)/C2510</f>
        <v>-5.8275058275058279E-3</v>
      </c>
      <c r="H2510" s="482"/>
      <c r="I2510" s="482"/>
      <c r="J2510" s="482"/>
      <c r="K2510" s="482"/>
      <c r="L2510" s="482"/>
      <c r="M2510" s="482"/>
      <c r="N2510" s="482"/>
    </row>
    <row r="2511" spans="1:14" ht="24.95" customHeight="1" x14ac:dyDescent="0.2">
      <c r="A2511" s="618" t="s">
        <v>18</v>
      </c>
      <c r="B2511" s="619"/>
      <c r="C2511" s="619">
        <f>'REST.'!B12</f>
        <v>1250</v>
      </c>
      <c r="D2511" s="619"/>
      <c r="E2511" s="619">
        <f>'REST.'!C12</f>
        <v>1265</v>
      </c>
      <c r="F2511" s="619"/>
      <c r="G2511" s="620">
        <f t="shared" si="109"/>
        <v>1.2E-2</v>
      </c>
      <c r="H2511" s="482"/>
      <c r="I2511" s="482"/>
      <c r="J2511" s="482"/>
      <c r="K2511" s="482"/>
      <c r="L2511" s="482"/>
      <c r="M2511" s="482"/>
      <c r="N2511" s="482"/>
    </row>
    <row r="2512" spans="1:14" ht="24.95" customHeight="1" x14ac:dyDescent="0.2">
      <c r="A2512" s="618" t="s">
        <v>7</v>
      </c>
      <c r="B2512" s="619"/>
      <c r="C2512" s="619">
        <f>'REST.'!B13</f>
        <v>343</v>
      </c>
      <c r="D2512" s="619"/>
      <c r="E2512" s="619">
        <f>'REST.'!C13</f>
        <v>345</v>
      </c>
      <c r="F2512" s="619"/>
      <c r="G2512" s="620">
        <f t="shared" si="109"/>
        <v>5.8309037900874635E-3</v>
      </c>
      <c r="H2512" s="482"/>
      <c r="I2512" s="482"/>
      <c r="J2512" s="482"/>
      <c r="K2512" s="482"/>
      <c r="L2512" s="482"/>
      <c r="M2512" s="482"/>
      <c r="N2512" s="482"/>
    </row>
    <row r="2513" spans="1:14" ht="24.95" customHeight="1" x14ac:dyDescent="0.2">
      <c r="A2513" s="618" t="s">
        <v>8</v>
      </c>
      <c r="B2513" s="619"/>
      <c r="C2513" s="619">
        <f>'REST.'!B14</f>
        <v>712</v>
      </c>
      <c r="D2513" s="619"/>
      <c r="E2513" s="619">
        <f>'REST.'!C14</f>
        <v>723</v>
      </c>
      <c r="F2513" s="619"/>
      <c r="G2513" s="620">
        <f t="shared" si="109"/>
        <v>1.5449438202247191E-2</v>
      </c>
      <c r="H2513" s="482"/>
      <c r="I2513" s="482"/>
      <c r="J2513" s="482"/>
      <c r="K2513" s="482"/>
      <c r="L2513" s="482"/>
      <c r="M2513" s="482"/>
      <c r="N2513" s="482"/>
    </row>
    <row r="2514" spans="1:14" ht="24.95" customHeight="1" x14ac:dyDescent="0.2">
      <c r="A2514" s="618" t="s">
        <v>9</v>
      </c>
      <c r="B2514" s="619"/>
      <c r="C2514" s="619">
        <f>'REST.'!B15</f>
        <v>526</v>
      </c>
      <c r="D2514" s="619"/>
      <c r="E2514" s="619">
        <f>'REST.'!C15</f>
        <v>531</v>
      </c>
      <c r="F2514" s="619"/>
      <c r="G2514" s="620">
        <f t="shared" si="109"/>
        <v>9.5057034220532317E-3</v>
      </c>
      <c r="H2514" s="482"/>
      <c r="I2514" s="482"/>
      <c r="J2514" s="482"/>
      <c r="K2514" s="482"/>
      <c r="L2514" s="482"/>
      <c r="M2514" s="482"/>
      <c r="N2514" s="482"/>
    </row>
    <row r="2515" spans="1:14" ht="24.95" customHeight="1" x14ac:dyDescent="0.2">
      <c r="A2515" s="618" t="s">
        <v>10</v>
      </c>
      <c r="B2515" s="619"/>
      <c r="C2515" s="619">
        <f>'REST.'!B16</f>
        <v>334</v>
      </c>
      <c r="D2515" s="619"/>
      <c r="E2515" s="619">
        <f>'REST.'!C16</f>
        <v>341</v>
      </c>
      <c r="F2515" s="619"/>
      <c r="G2515" s="620">
        <f t="shared" si="109"/>
        <v>2.0958083832335328E-2</v>
      </c>
      <c r="H2515" s="482"/>
      <c r="I2515" s="482"/>
      <c r="J2515" s="482"/>
      <c r="K2515" s="482"/>
      <c r="L2515" s="482"/>
      <c r="M2515" s="482"/>
      <c r="N2515" s="482"/>
    </row>
    <row r="2516" spans="1:14" ht="24.95" customHeight="1" x14ac:dyDescent="0.2">
      <c r="A2516" s="618" t="s">
        <v>11</v>
      </c>
      <c r="B2516" s="619"/>
      <c r="C2516" s="619">
        <f>'REST.'!B17</f>
        <v>871</v>
      </c>
      <c r="D2516" s="619"/>
      <c r="E2516" s="619">
        <f>'REST.'!C17</f>
        <v>875</v>
      </c>
      <c r="F2516" s="619"/>
      <c r="G2516" s="620">
        <f t="shared" si="109"/>
        <v>4.5924225028702642E-3</v>
      </c>
      <c r="H2516" s="482"/>
      <c r="I2516" s="482"/>
      <c r="J2516" s="482"/>
      <c r="K2516" s="482"/>
      <c r="L2516" s="482"/>
      <c r="M2516" s="482"/>
      <c r="N2516" s="482"/>
    </row>
    <row r="2517" spans="1:14" ht="24.95" customHeight="1" x14ac:dyDescent="0.2">
      <c r="A2517" s="618" t="s">
        <v>12</v>
      </c>
      <c r="B2517" s="619"/>
      <c r="C2517" s="619">
        <f>'REST.'!B18</f>
        <v>455</v>
      </c>
      <c r="D2517" s="619"/>
      <c r="E2517" s="619">
        <f>'REST.'!C18</f>
        <v>452</v>
      </c>
      <c r="F2517" s="619"/>
      <c r="G2517" s="620">
        <f t="shared" si="109"/>
        <v>-6.5934065934065934E-3</v>
      </c>
      <c r="H2517" s="482"/>
      <c r="I2517" s="482"/>
      <c r="J2517" s="482"/>
      <c r="K2517" s="482"/>
      <c r="L2517" s="482"/>
      <c r="M2517" s="482"/>
      <c r="N2517" s="482"/>
    </row>
    <row r="2518" spans="1:14" ht="24.95" customHeight="1" x14ac:dyDescent="0.2">
      <c r="A2518" s="553" t="s">
        <v>13</v>
      </c>
      <c r="B2518" s="625"/>
      <c r="C2518" s="625">
        <f>SUM(C2509:C2517)</f>
        <v>5959</v>
      </c>
      <c r="D2518" s="625"/>
      <c r="E2518" s="625">
        <f>SUM(E2509:E2517)</f>
        <v>5996</v>
      </c>
      <c r="F2518" s="625"/>
      <c r="G2518" s="627">
        <f t="shared" si="109"/>
        <v>6.2090954858197685E-3</v>
      </c>
      <c r="H2518" s="482"/>
      <c r="I2518" s="482"/>
      <c r="J2518" s="482"/>
      <c r="K2518" s="482"/>
      <c r="L2518" s="482"/>
      <c r="M2518" s="482"/>
      <c r="N2518" s="482"/>
    </row>
    <row r="2519" spans="1:14" ht="24.95" customHeight="1" x14ac:dyDescent="0.2">
      <c r="A2519" s="482"/>
      <c r="B2519" s="482"/>
      <c r="C2519" s="482"/>
      <c r="D2519" s="482"/>
      <c r="E2519" s="482"/>
      <c r="F2519" s="482"/>
      <c r="G2519" s="482"/>
      <c r="H2519" s="482"/>
      <c r="I2519" s="482"/>
      <c r="J2519" s="482"/>
      <c r="K2519" s="482"/>
      <c r="L2519" s="482"/>
      <c r="M2519" s="482"/>
      <c r="N2519" s="482"/>
    </row>
    <row r="2520" spans="1:14" ht="24.95" customHeight="1" x14ac:dyDescent="0.2">
      <c r="A2520" s="482"/>
      <c r="B2520" s="482"/>
      <c r="C2520" s="482"/>
      <c r="D2520" s="482"/>
      <c r="E2520" s="482"/>
      <c r="F2520" s="482"/>
      <c r="G2520" s="482"/>
      <c r="H2520" s="482"/>
      <c r="I2520" s="482"/>
      <c r="J2520" s="482"/>
      <c r="K2520" s="482"/>
      <c r="L2520" s="482"/>
      <c r="M2520" s="482"/>
      <c r="N2520" s="482"/>
    </row>
    <row r="2521" spans="1:14" s="381" customFormat="1" ht="24.95" customHeight="1" x14ac:dyDescent="0.25">
      <c r="C2521" s="476"/>
      <c r="D2521" s="761"/>
      <c r="E2521" s="761"/>
      <c r="F2521" s="472"/>
      <c r="G2521" s="775"/>
      <c r="H2521" s="775"/>
      <c r="I2521" s="775"/>
      <c r="J2521" s="472"/>
      <c r="K2521" s="472"/>
      <c r="M2521" s="491"/>
      <c r="N2521" s="491"/>
    </row>
    <row r="2522" spans="1:14" ht="24.95" customHeight="1" x14ac:dyDescent="0.2">
      <c r="A2522" s="482"/>
      <c r="B2522" s="482"/>
      <c r="C2522" s="482"/>
      <c r="D2522" s="482"/>
      <c r="E2522" s="482"/>
      <c r="F2522" s="482"/>
      <c r="G2522" s="482"/>
      <c r="H2522" s="482"/>
      <c r="I2522" s="482"/>
      <c r="J2522" s="482"/>
      <c r="K2522" s="482"/>
      <c r="L2522" s="482"/>
      <c r="M2522" s="482"/>
      <c r="N2522" s="482"/>
    </row>
    <row r="2523" spans="1:14" ht="24.95" customHeight="1" x14ac:dyDescent="0.2">
      <c r="A2523" s="482"/>
      <c r="B2523" s="482"/>
      <c r="C2523" s="482"/>
      <c r="D2523" s="482"/>
      <c r="E2523" s="482"/>
      <c r="F2523" s="482"/>
      <c r="G2523" s="482"/>
      <c r="H2523" s="482"/>
      <c r="I2523" s="482"/>
      <c r="J2523" s="482"/>
      <c r="K2523" s="482"/>
      <c r="L2523" s="482"/>
      <c r="M2523" s="482"/>
      <c r="N2523" s="482"/>
    </row>
    <row r="2524" spans="1:14" ht="24.95" customHeight="1" x14ac:dyDescent="0.2">
      <c r="A2524" s="482"/>
      <c r="B2524" s="482"/>
      <c r="C2524" s="482"/>
      <c r="D2524" s="482"/>
      <c r="E2524" s="482"/>
      <c r="F2524" s="482"/>
      <c r="G2524" s="482"/>
      <c r="H2524" s="482"/>
      <c r="I2524" s="482"/>
      <c r="J2524" s="482"/>
      <c r="K2524" s="482"/>
      <c r="L2524" s="482"/>
      <c r="M2524" s="482"/>
      <c r="N2524" s="482"/>
    </row>
    <row r="2525" spans="1:14" ht="24.95" customHeight="1" x14ac:dyDescent="0.2">
      <c r="A2525" s="482"/>
      <c r="B2525" s="482"/>
      <c r="C2525" s="482"/>
      <c r="D2525" s="482"/>
      <c r="E2525" s="482"/>
      <c r="F2525" s="482"/>
      <c r="G2525" s="482"/>
      <c r="H2525" s="482"/>
      <c r="I2525" s="482"/>
      <c r="J2525" s="482"/>
      <c r="K2525" s="482"/>
      <c r="L2525" s="482"/>
      <c r="M2525" s="482"/>
      <c r="N2525" s="482"/>
    </row>
    <row r="2526" spans="1:14" ht="24.95" customHeight="1" x14ac:dyDescent="0.2">
      <c r="A2526" s="482"/>
      <c r="B2526" s="482"/>
      <c r="C2526" s="482"/>
      <c r="D2526" s="482"/>
      <c r="E2526" s="482"/>
      <c r="F2526" s="482"/>
      <c r="G2526" s="482"/>
      <c r="H2526" s="482"/>
      <c r="I2526" s="482"/>
      <c r="J2526" s="482"/>
      <c r="K2526" s="482"/>
      <c r="L2526" s="482"/>
      <c r="M2526" s="482"/>
      <c r="N2526" s="482"/>
    </row>
    <row r="2527" spans="1:14" ht="24.95" customHeight="1" x14ac:dyDescent="0.2">
      <c r="A2527" s="482"/>
      <c r="B2527" s="482"/>
      <c r="C2527" s="482"/>
      <c r="D2527" s="482"/>
      <c r="E2527" s="482"/>
      <c r="F2527" s="482"/>
      <c r="G2527" s="482"/>
      <c r="H2527" s="482"/>
      <c r="I2527" s="482"/>
      <c r="J2527" s="482"/>
      <c r="K2527" s="482"/>
      <c r="L2527" s="482"/>
      <c r="M2527" s="482"/>
      <c r="N2527" s="482"/>
    </row>
    <row r="2528" spans="1:14" ht="24.95" customHeight="1" x14ac:dyDescent="0.2">
      <c r="A2528" s="482"/>
      <c r="B2528" s="482"/>
      <c r="C2528" s="482"/>
      <c r="D2528" s="482"/>
      <c r="E2528" s="482"/>
      <c r="F2528" s="482"/>
      <c r="G2528" s="482"/>
      <c r="H2528" s="482"/>
      <c r="I2528" s="482"/>
      <c r="J2528" s="482"/>
      <c r="K2528" s="482"/>
      <c r="L2528" s="482"/>
      <c r="M2528" s="482"/>
      <c r="N2528" s="482"/>
    </row>
    <row r="2529" spans="1:14" ht="24.95" customHeight="1" x14ac:dyDescent="0.2">
      <c r="A2529" s="482"/>
      <c r="B2529" s="482"/>
      <c r="C2529" s="482"/>
      <c r="D2529" s="482"/>
      <c r="E2529" s="482"/>
      <c r="F2529" s="482"/>
      <c r="G2529" s="482"/>
      <c r="H2529" s="482"/>
      <c r="I2529" s="482"/>
      <c r="J2529" s="482"/>
      <c r="K2529" s="482"/>
      <c r="L2529" s="482"/>
      <c r="M2529" s="482"/>
      <c r="N2529" s="482"/>
    </row>
    <row r="2530" spans="1:14" ht="24.95" customHeight="1" x14ac:dyDescent="0.2">
      <c r="A2530" s="482"/>
      <c r="B2530" s="482"/>
      <c r="C2530" s="482"/>
      <c r="D2530" s="482"/>
      <c r="E2530" s="482"/>
      <c r="F2530" s="482"/>
      <c r="G2530" s="482"/>
      <c r="H2530" s="482"/>
      <c r="I2530" s="482"/>
      <c r="J2530" s="482"/>
      <c r="K2530" s="482"/>
      <c r="L2530" s="482"/>
      <c r="M2530" s="482"/>
      <c r="N2530" s="482"/>
    </row>
    <row r="2531" spans="1:14" ht="24.95" customHeight="1" x14ac:dyDescent="0.2">
      <c r="A2531" s="482"/>
      <c r="B2531" s="482"/>
      <c r="C2531" s="482"/>
      <c r="D2531" s="482"/>
      <c r="E2531" s="482"/>
      <c r="F2531" s="482"/>
      <c r="G2531" s="482"/>
      <c r="H2531" s="482"/>
      <c r="I2531" s="482"/>
      <c r="J2531" s="482"/>
      <c r="K2531" s="482"/>
      <c r="L2531" s="482"/>
      <c r="M2531" s="482"/>
      <c r="N2531" s="482"/>
    </row>
    <row r="2532" spans="1:14" ht="24.95" customHeight="1" x14ac:dyDescent="0.2">
      <c r="A2532" s="482"/>
      <c r="B2532" s="482"/>
      <c r="C2532" s="482"/>
      <c r="D2532" s="482"/>
      <c r="E2532" s="482"/>
      <c r="F2532" s="482"/>
      <c r="G2532" s="482"/>
      <c r="H2532" s="482"/>
      <c r="I2532" s="482"/>
      <c r="J2532" s="482"/>
      <c r="K2532" s="482"/>
      <c r="L2532" s="482"/>
      <c r="M2532" s="482"/>
      <c r="N2532" s="482"/>
    </row>
    <row r="2533" spans="1:14" ht="24.95" customHeight="1" x14ac:dyDescent="0.2">
      <c r="A2533" s="752" t="s">
        <v>102</v>
      </c>
      <c r="B2533" s="752"/>
      <c r="C2533" s="752"/>
      <c r="D2533" s="752"/>
      <c r="E2533" s="752"/>
      <c r="F2533" s="752"/>
      <c r="G2533" s="752"/>
      <c r="H2533" s="485"/>
      <c r="I2533" s="485"/>
      <c r="J2533" s="485"/>
      <c r="K2533" s="485"/>
      <c r="L2533" s="485"/>
      <c r="M2533" s="485"/>
      <c r="N2533" s="485"/>
    </row>
    <row r="2534" spans="1:14" ht="24.95" customHeight="1" x14ac:dyDescent="0.2">
      <c r="A2534" s="616" t="s">
        <v>101</v>
      </c>
      <c r="B2534" s="617"/>
      <c r="C2534" s="617" t="s">
        <v>554</v>
      </c>
      <c r="D2534" s="617"/>
      <c r="E2534" s="617" t="s">
        <v>611</v>
      </c>
      <c r="F2534" s="617"/>
      <c r="G2534" s="617" t="s">
        <v>32</v>
      </c>
      <c r="H2534" s="482"/>
      <c r="I2534" s="482"/>
      <c r="J2534" s="482"/>
      <c r="K2534" s="482"/>
      <c r="L2534" s="482"/>
      <c r="M2534" s="482"/>
      <c r="N2534" s="482"/>
    </row>
    <row r="2535" spans="1:14" ht="24.95" customHeight="1" x14ac:dyDescent="0.2">
      <c r="A2535" s="618" t="s">
        <v>5</v>
      </c>
      <c r="B2535" s="619"/>
      <c r="C2535" s="619">
        <f>'REST.'!B52</f>
        <v>59182</v>
      </c>
      <c r="D2535" s="619"/>
      <c r="E2535" s="619">
        <f>'REST.'!C52</f>
        <v>60473</v>
      </c>
      <c r="F2535" s="619"/>
      <c r="G2535" s="620">
        <f>(E2535-C2535)/C2535</f>
        <v>2.1814065087357642E-2</v>
      </c>
      <c r="H2535" s="482"/>
      <c r="I2535" s="482"/>
      <c r="J2535" s="482"/>
      <c r="K2535" s="482"/>
      <c r="L2535" s="482"/>
      <c r="M2535" s="482"/>
      <c r="N2535" s="482"/>
    </row>
    <row r="2536" spans="1:14" ht="24.95" customHeight="1" x14ac:dyDescent="0.2">
      <c r="A2536" s="618" t="s">
        <v>6</v>
      </c>
      <c r="B2536" s="619"/>
      <c r="C2536" s="619">
        <f>'REST.'!B53</f>
        <v>72808</v>
      </c>
      <c r="D2536" s="619"/>
      <c r="E2536" s="619">
        <f>'REST.'!C53</f>
        <v>73048</v>
      </c>
      <c r="F2536" s="619"/>
      <c r="G2536" s="620">
        <f t="shared" ref="G2536:G2544" si="110">(E2536-C2536)/C2536</f>
        <v>3.2963410614218216E-3</v>
      </c>
      <c r="H2536" s="482"/>
      <c r="I2536" s="482"/>
      <c r="J2536" s="482"/>
      <c r="K2536" s="482"/>
      <c r="L2536" s="482"/>
      <c r="M2536" s="482"/>
      <c r="N2536" s="482"/>
    </row>
    <row r="2537" spans="1:14" ht="24.95" customHeight="1" x14ac:dyDescent="0.2">
      <c r="A2537" s="618" t="s">
        <v>18</v>
      </c>
      <c r="B2537" s="619"/>
      <c r="C2537" s="619">
        <f>'REST.'!B54</f>
        <v>76312</v>
      </c>
      <c r="D2537" s="619"/>
      <c r="E2537" s="619">
        <f>'REST.'!C54</f>
        <v>76587</v>
      </c>
      <c r="F2537" s="619"/>
      <c r="G2537" s="620">
        <f t="shared" si="110"/>
        <v>3.6036272145927245E-3</v>
      </c>
      <c r="H2537" s="482"/>
      <c r="I2537" s="482"/>
      <c r="J2537" s="482"/>
      <c r="K2537" s="482"/>
      <c r="L2537" s="482"/>
      <c r="M2537" s="482"/>
      <c r="N2537" s="482"/>
    </row>
    <row r="2538" spans="1:14" ht="24.95" customHeight="1" x14ac:dyDescent="0.2">
      <c r="A2538" s="618" t="s">
        <v>7</v>
      </c>
      <c r="B2538" s="619"/>
      <c r="C2538" s="619">
        <f>'REST.'!B55</f>
        <v>30074</v>
      </c>
      <c r="D2538" s="619"/>
      <c r="E2538" s="619">
        <f>'REST.'!C55</f>
        <v>29864</v>
      </c>
      <c r="F2538" s="619"/>
      <c r="G2538" s="620">
        <f t="shared" si="110"/>
        <v>-6.9827758196448764E-3</v>
      </c>
      <c r="H2538" s="482"/>
      <c r="I2538" s="482"/>
      <c r="J2538" s="482"/>
      <c r="K2538" s="482"/>
      <c r="L2538" s="482"/>
      <c r="M2538" s="482"/>
      <c r="N2538" s="482"/>
    </row>
    <row r="2539" spans="1:14" ht="24.95" customHeight="1" x14ac:dyDescent="0.2">
      <c r="A2539" s="618" t="s">
        <v>8</v>
      </c>
      <c r="B2539" s="619"/>
      <c r="C2539" s="619">
        <f>'REST.'!B56</f>
        <v>54044</v>
      </c>
      <c r="D2539" s="619"/>
      <c r="E2539" s="619">
        <f>'REST.'!C56</f>
        <v>55017</v>
      </c>
      <c r="F2539" s="619"/>
      <c r="G2539" s="620">
        <f t="shared" si="110"/>
        <v>1.8003848715861151E-2</v>
      </c>
      <c r="H2539" s="482"/>
      <c r="I2539" s="482"/>
      <c r="J2539" s="482"/>
      <c r="K2539" s="482"/>
      <c r="L2539" s="482"/>
      <c r="M2539" s="482"/>
      <c r="N2539" s="482"/>
    </row>
    <row r="2540" spans="1:14" ht="24.95" customHeight="1" x14ac:dyDescent="0.2">
      <c r="A2540" s="618" t="s">
        <v>9</v>
      </c>
      <c r="B2540" s="619"/>
      <c r="C2540" s="619">
        <f>'REST.'!B57</f>
        <v>58719</v>
      </c>
      <c r="D2540" s="619"/>
      <c r="E2540" s="619">
        <f>'REST.'!C57</f>
        <v>58449</v>
      </c>
      <c r="F2540" s="619"/>
      <c r="G2540" s="620">
        <f t="shared" si="110"/>
        <v>-4.5981709497777551E-3</v>
      </c>
      <c r="H2540" s="482"/>
      <c r="I2540" s="482"/>
      <c r="J2540" s="482"/>
      <c r="K2540" s="482"/>
      <c r="L2540" s="482"/>
      <c r="M2540" s="482"/>
      <c r="N2540" s="482"/>
    </row>
    <row r="2541" spans="1:14" ht="24.95" customHeight="1" x14ac:dyDescent="0.2">
      <c r="A2541" s="618" t="s">
        <v>10</v>
      </c>
      <c r="B2541" s="619"/>
      <c r="C2541" s="619">
        <f>'REST.'!B58</f>
        <v>27884</v>
      </c>
      <c r="D2541" s="619"/>
      <c r="E2541" s="619">
        <f>'REST.'!C58</f>
        <v>28590</v>
      </c>
      <c r="F2541" s="619"/>
      <c r="G2541" s="620">
        <f t="shared" si="110"/>
        <v>2.5319179457753551E-2</v>
      </c>
      <c r="H2541" s="482"/>
      <c r="I2541" s="482"/>
      <c r="J2541" s="482"/>
      <c r="K2541" s="482"/>
      <c r="L2541" s="482"/>
      <c r="M2541" s="482"/>
      <c r="N2541" s="482"/>
    </row>
    <row r="2542" spans="1:14" ht="24.95" customHeight="1" x14ac:dyDescent="0.2">
      <c r="A2542" s="618" t="s">
        <v>11</v>
      </c>
      <c r="B2542" s="619"/>
      <c r="C2542" s="619">
        <f>'REST.'!B59</f>
        <v>92730</v>
      </c>
      <c r="D2542" s="619"/>
      <c r="E2542" s="619">
        <f>'REST.'!C59</f>
        <v>93271</v>
      </c>
      <c r="F2542" s="619"/>
      <c r="G2542" s="620">
        <f t="shared" si="110"/>
        <v>5.8341421330745172E-3</v>
      </c>
      <c r="H2542" s="482"/>
      <c r="I2542" s="482"/>
      <c r="J2542" s="482"/>
      <c r="K2542" s="482"/>
      <c r="L2542" s="482"/>
      <c r="M2542" s="482"/>
      <c r="N2542" s="482"/>
    </row>
    <row r="2543" spans="1:14" ht="24.95" customHeight="1" x14ac:dyDescent="0.2">
      <c r="A2543" s="618" t="s">
        <v>12</v>
      </c>
      <c r="B2543" s="619"/>
      <c r="C2543" s="619">
        <f>'REST.'!B60</f>
        <v>38277</v>
      </c>
      <c r="D2543" s="619"/>
      <c r="E2543" s="619">
        <f>'REST.'!C60</f>
        <v>38225</v>
      </c>
      <c r="F2543" s="619"/>
      <c r="G2543" s="620">
        <f t="shared" si="110"/>
        <v>-1.3585181701805261E-3</v>
      </c>
      <c r="H2543" s="482"/>
      <c r="I2543" s="482"/>
      <c r="J2543" s="482"/>
      <c r="K2543" s="482"/>
      <c r="L2543" s="499"/>
      <c r="M2543" s="482"/>
      <c r="N2543" s="482"/>
    </row>
    <row r="2544" spans="1:14" ht="24.95" customHeight="1" x14ac:dyDescent="0.2">
      <c r="A2544" s="553" t="s">
        <v>13</v>
      </c>
      <c r="B2544" s="625"/>
      <c r="C2544" s="625">
        <f>SUM(C2535:C2543)</f>
        <v>510030</v>
      </c>
      <c r="D2544" s="625"/>
      <c r="E2544" s="625">
        <f>SUM(E2535:E2543)</f>
        <v>513524</v>
      </c>
      <c r="F2544" s="625"/>
      <c r="G2544" s="627">
        <f t="shared" si="110"/>
        <v>6.850577417014685E-3</v>
      </c>
      <c r="H2544" s="482"/>
      <c r="I2544" s="482"/>
      <c r="J2544" s="482"/>
      <c r="K2544" s="482"/>
      <c r="L2544" s="499"/>
      <c r="M2544" s="482"/>
      <c r="N2544" s="482"/>
    </row>
    <row r="2545" spans="1:14" ht="24.95" customHeight="1" x14ac:dyDescent="0.2">
      <c r="A2545" s="482"/>
      <c r="B2545" s="482"/>
      <c r="C2545" s="482"/>
      <c r="D2545" s="482"/>
      <c r="E2545" s="482"/>
      <c r="F2545" s="482"/>
      <c r="G2545" s="482"/>
      <c r="H2545" s="482"/>
      <c r="I2545" s="482"/>
      <c r="J2545" s="482"/>
      <c r="K2545" s="482"/>
      <c r="L2545" s="499"/>
      <c r="M2545" s="482"/>
      <c r="N2545" s="482"/>
    </row>
    <row r="2546" spans="1:14" ht="24.95" customHeight="1" x14ac:dyDescent="0.2">
      <c r="A2546" s="482"/>
      <c r="B2546" s="482"/>
      <c r="C2546" s="482"/>
      <c r="D2546" s="482"/>
      <c r="E2546" s="482"/>
      <c r="F2546" s="482"/>
      <c r="G2546" s="482"/>
      <c r="H2546" s="482"/>
      <c r="I2546" s="482"/>
      <c r="J2546" s="482"/>
      <c r="K2546" s="482"/>
      <c r="L2546" s="499"/>
      <c r="M2546" s="482"/>
      <c r="N2546" s="482"/>
    </row>
    <row r="2547" spans="1:14" ht="24.95" customHeight="1" x14ac:dyDescent="0.2">
      <c r="A2547" s="482"/>
      <c r="B2547" s="482"/>
      <c r="C2547" s="482"/>
      <c r="D2547" s="482"/>
      <c r="E2547" s="482"/>
      <c r="F2547" s="482"/>
      <c r="G2547" s="482"/>
      <c r="H2547" s="482"/>
      <c r="I2547" s="482"/>
      <c r="J2547" s="482"/>
      <c r="K2547" s="482"/>
      <c r="L2547" s="499"/>
      <c r="M2547" s="482"/>
      <c r="N2547" s="482"/>
    </row>
    <row r="2548" spans="1:14" ht="24.95" customHeight="1" x14ac:dyDescent="0.2">
      <c r="A2548" s="482"/>
      <c r="B2548" s="482"/>
      <c r="C2548" s="482"/>
      <c r="D2548" s="482"/>
      <c r="E2548" s="482"/>
      <c r="F2548" s="482"/>
      <c r="G2548" s="482"/>
      <c r="H2548" s="482"/>
      <c r="I2548" s="482"/>
      <c r="J2548" s="482"/>
      <c r="K2548" s="482"/>
      <c r="L2548" s="499"/>
      <c r="M2548" s="482"/>
      <c r="N2548" s="482"/>
    </row>
    <row r="2549" spans="1:14" ht="24.95" customHeight="1" x14ac:dyDescent="0.2">
      <c r="A2549" s="482"/>
      <c r="B2549" s="482"/>
      <c r="C2549" s="482"/>
      <c r="D2549" s="482"/>
      <c r="E2549" s="482"/>
      <c r="F2549" s="482"/>
      <c r="G2549" s="482"/>
      <c r="H2549" s="482"/>
      <c r="I2549" s="482"/>
      <c r="J2549" s="482"/>
      <c r="K2549" s="482"/>
      <c r="L2549" s="499"/>
      <c r="M2549" s="482"/>
      <c r="N2549" s="482"/>
    </row>
    <row r="2550" spans="1:14" ht="24.95" customHeight="1" x14ac:dyDescent="0.2">
      <c r="A2550" s="482"/>
      <c r="B2550" s="482"/>
      <c r="C2550" s="482"/>
      <c r="D2550" s="482"/>
      <c r="E2550" s="482"/>
      <c r="F2550" s="482"/>
      <c r="G2550" s="482"/>
      <c r="H2550" s="482"/>
      <c r="I2550" s="482"/>
      <c r="J2550" s="482"/>
      <c r="K2550" s="482"/>
      <c r="L2550" s="499"/>
      <c r="M2550" s="482"/>
      <c r="N2550" s="482"/>
    </row>
    <row r="2551" spans="1:14" ht="24.95" customHeight="1" x14ac:dyDescent="0.2">
      <c r="A2551" s="482"/>
      <c r="B2551" s="482"/>
      <c r="C2551" s="482"/>
      <c r="D2551" s="482"/>
      <c r="E2551" s="482"/>
      <c r="F2551" s="482"/>
      <c r="G2551" s="482"/>
      <c r="H2551" s="482"/>
      <c r="I2551" s="482"/>
      <c r="J2551" s="482"/>
      <c r="K2551" s="482"/>
      <c r="L2551" s="499"/>
      <c r="M2551" s="482"/>
      <c r="N2551" s="482"/>
    </row>
    <row r="2552" spans="1:14" ht="24.95" customHeight="1" x14ac:dyDescent="0.2">
      <c r="A2552" s="482"/>
      <c r="B2552" s="482"/>
      <c r="C2552" s="482"/>
      <c r="D2552" s="482"/>
      <c r="E2552" s="482"/>
      <c r="F2552" s="482"/>
      <c r="G2552" s="482"/>
      <c r="H2552" s="482"/>
      <c r="I2552" s="482"/>
      <c r="J2552" s="482"/>
      <c r="K2552" s="482"/>
      <c r="L2552" s="499"/>
      <c r="M2552" s="482"/>
      <c r="N2552" s="482"/>
    </row>
    <row r="2553" spans="1:14" ht="24.95" customHeight="1" x14ac:dyDescent="0.2">
      <c r="A2553" s="482"/>
      <c r="B2553" s="482"/>
      <c r="C2553" s="482"/>
      <c r="D2553" s="482"/>
      <c r="E2553" s="482"/>
      <c r="F2553" s="482"/>
      <c r="G2553" s="482"/>
      <c r="H2553" s="482"/>
      <c r="I2553" s="482"/>
      <c r="J2553" s="482"/>
      <c r="K2553" s="482"/>
      <c r="L2553" s="499"/>
      <c r="M2553" s="482"/>
      <c r="N2553" s="482"/>
    </row>
    <row r="2554" spans="1:14" ht="24.95" customHeight="1" x14ac:dyDescent="0.2">
      <c r="A2554" s="482"/>
      <c r="B2554" s="482"/>
      <c r="C2554" s="482"/>
      <c r="D2554" s="482"/>
      <c r="E2554" s="482"/>
      <c r="F2554" s="482"/>
      <c r="G2554" s="482"/>
      <c r="H2554" s="482"/>
      <c r="I2554" s="482"/>
      <c r="J2554" s="482"/>
      <c r="K2554" s="482"/>
      <c r="L2554" s="499"/>
      <c r="M2554" s="482"/>
      <c r="N2554" s="482"/>
    </row>
    <row r="2555" spans="1:14" ht="24.95" customHeight="1" x14ac:dyDescent="0.2">
      <c r="A2555" s="482"/>
      <c r="B2555" s="482"/>
      <c r="C2555" s="482"/>
      <c r="D2555" s="482"/>
      <c r="E2555" s="482"/>
      <c r="F2555" s="482"/>
      <c r="G2555" s="482"/>
      <c r="H2555" s="482"/>
      <c r="I2555" s="482"/>
      <c r="J2555" s="482"/>
      <c r="K2555" s="482"/>
      <c r="L2555" s="482"/>
      <c r="M2555" s="482"/>
      <c r="N2555" s="482"/>
    </row>
    <row r="2556" spans="1:14" ht="24.95" customHeight="1" x14ac:dyDescent="0.2">
      <c r="A2556" s="482"/>
      <c r="B2556" s="482"/>
      <c r="C2556" s="482"/>
      <c r="D2556" s="482"/>
      <c r="E2556" s="482"/>
      <c r="F2556" s="482"/>
      <c r="G2556" s="482"/>
      <c r="H2556" s="482"/>
      <c r="I2556" s="482"/>
      <c r="J2556" s="482"/>
      <c r="K2556" s="482"/>
      <c r="L2556" s="482"/>
      <c r="M2556" s="482"/>
      <c r="N2556" s="482"/>
    </row>
    <row r="2557" spans="1:14" ht="24.95" customHeight="1" x14ac:dyDescent="0.2">
      <c r="A2557" s="482"/>
      <c r="B2557" s="482"/>
      <c r="C2557" s="482"/>
      <c r="D2557" s="482"/>
      <c r="E2557" s="482"/>
      <c r="F2557" s="482"/>
      <c r="G2557" s="482"/>
      <c r="H2557" s="482"/>
      <c r="I2557" s="482"/>
      <c r="J2557" s="482"/>
      <c r="K2557" s="482"/>
      <c r="L2557" s="482"/>
      <c r="M2557" s="482"/>
      <c r="N2557" s="482"/>
    </row>
    <row r="2558" spans="1:14" ht="24.95" customHeight="1" x14ac:dyDescent="0.2">
      <c r="A2558" s="482"/>
      <c r="B2558" s="482"/>
      <c r="C2558" s="482"/>
      <c r="D2558" s="482"/>
      <c r="E2558" s="482"/>
      <c r="F2558" s="482"/>
      <c r="G2558" s="482"/>
      <c r="H2558" s="482"/>
      <c r="I2558" s="482"/>
      <c r="J2558" s="482"/>
      <c r="K2558" s="482"/>
      <c r="L2558" s="482"/>
      <c r="M2558" s="482"/>
      <c r="N2558" s="482"/>
    </row>
    <row r="2559" spans="1:14" ht="24.95" customHeight="1" x14ac:dyDescent="0.2">
      <c r="A2559" s="482"/>
      <c r="B2559" s="482"/>
      <c r="C2559" s="482"/>
      <c r="D2559" s="482"/>
      <c r="E2559" s="482"/>
      <c r="F2559" s="482"/>
      <c r="G2559" s="482"/>
      <c r="H2559" s="482"/>
      <c r="I2559" s="482"/>
      <c r="J2559" s="482"/>
      <c r="K2559" s="482"/>
      <c r="L2559" s="482"/>
      <c r="M2559" s="482"/>
      <c r="N2559" s="482"/>
    </row>
    <row r="2560" spans="1:14" ht="24.95" customHeight="1" x14ac:dyDescent="0.2">
      <c r="A2560" s="482"/>
      <c r="B2560" s="482"/>
      <c r="C2560" s="482"/>
      <c r="D2560" s="482"/>
      <c r="E2560" s="482"/>
      <c r="F2560" s="482"/>
      <c r="G2560" s="482"/>
      <c r="H2560" s="482"/>
      <c r="I2560" s="482"/>
      <c r="J2560" s="482"/>
      <c r="K2560" s="482"/>
      <c r="L2560" s="482"/>
      <c r="M2560" s="482"/>
      <c r="N2560" s="482"/>
    </row>
    <row r="2561" spans="1:14" ht="24.95" customHeight="1" x14ac:dyDescent="0.2">
      <c r="A2561" s="482"/>
      <c r="B2561" s="482"/>
      <c r="C2561" s="482"/>
      <c r="D2561" s="482"/>
      <c r="E2561" s="482"/>
      <c r="F2561" s="482"/>
      <c r="G2561" s="482"/>
      <c r="H2561" s="482"/>
      <c r="I2561" s="482"/>
      <c r="J2561" s="482"/>
      <c r="K2561" s="482"/>
      <c r="L2561" s="482"/>
      <c r="M2561" s="482"/>
      <c r="N2561" s="482"/>
    </row>
    <row r="2562" spans="1:14" ht="24.95" customHeight="1" x14ac:dyDescent="0.2">
      <c r="A2562" s="482"/>
      <c r="B2562" s="482"/>
      <c r="C2562" s="482"/>
      <c r="D2562" s="482"/>
      <c r="E2562" s="482"/>
      <c r="F2562" s="482"/>
      <c r="G2562" s="482"/>
      <c r="H2562" s="482"/>
      <c r="I2562" s="482"/>
      <c r="J2562" s="482"/>
      <c r="K2562" s="482"/>
      <c r="L2562" s="482"/>
      <c r="M2562" s="482"/>
      <c r="N2562" s="482"/>
    </row>
    <row r="2563" spans="1:14" ht="24.95" customHeight="1" x14ac:dyDescent="0.2">
      <c r="A2563" s="482"/>
      <c r="B2563" s="482"/>
      <c r="C2563" s="482"/>
      <c r="D2563" s="482"/>
      <c r="E2563" s="482"/>
      <c r="F2563" s="482"/>
      <c r="G2563" s="482"/>
      <c r="H2563" s="482"/>
      <c r="I2563" s="482"/>
      <c r="J2563" s="482"/>
      <c r="K2563" s="482"/>
      <c r="L2563" s="482"/>
      <c r="M2563" s="482"/>
      <c r="N2563" s="482"/>
    </row>
    <row r="2564" spans="1:14" ht="24.95" customHeight="1" x14ac:dyDescent="0.2">
      <c r="A2564" s="482"/>
      <c r="B2564" s="482"/>
      <c r="C2564" s="482"/>
      <c r="D2564" s="482"/>
      <c r="E2564" s="482"/>
      <c r="F2564" s="482"/>
      <c r="G2564" s="482"/>
      <c r="H2564" s="482"/>
      <c r="I2564" s="482"/>
      <c r="J2564" s="482"/>
      <c r="K2564" s="482"/>
      <c r="L2564" s="482"/>
      <c r="M2564" s="482"/>
      <c r="N2564" s="482"/>
    </row>
    <row r="2565" spans="1:14" ht="24.95" customHeight="1" x14ac:dyDescent="0.2">
      <c r="A2565" s="482"/>
      <c r="B2565" s="482"/>
      <c r="C2565" s="482"/>
      <c r="D2565" s="482"/>
      <c r="E2565" s="482"/>
      <c r="F2565" s="482"/>
      <c r="G2565" s="482"/>
      <c r="H2565" s="482"/>
      <c r="I2565" s="482"/>
      <c r="J2565" s="482"/>
      <c r="K2565" s="482"/>
      <c r="L2565" s="482"/>
      <c r="M2565" s="482"/>
      <c r="N2565" s="482"/>
    </row>
    <row r="2566" spans="1:14" ht="24.95" customHeight="1" x14ac:dyDescent="0.2">
      <c r="A2566" s="482"/>
      <c r="B2566" s="482"/>
      <c r="C2566" s="482"/>
      <c r="D2566" s="482"/>
      <c r="E2566" s="482"/>
      <c r="F2566" s="482"/>
      <c r="G2566" s="482"/>
      <c r="H2566" s="482"/>
      <c r="I2566" s="482"/>
      <c r="J2566" s="482"/>
      <c r="K2566" s="482"/>
      <c r="L2566" s="482"/>
      <c r="M2566" s="482"/>
      <c r="N2566" s="482"/>
    </row>
    <row r="2567" spans="1:14" ht="24.95" customHeight="1" x14ac:dyDescent="0.2">
      <c r="A2567" s="482"/>
      <c r="B2567" s="482"/>
      <c r="C2567" s="482"/>
      <c r="D2567" s="482"/>
      <c r="E2567" s="482"/>
      <c r="F2567" s="482"/>
      <c r="G2567" s="482"/>
      <c r="H2567" s="482"/>
      <c r="I2567" s="482"/>
      <c r="J2567" s="482"/>
      <c r="K2567" s="482"/>
      <c r="L2567" s="482"/>
      <c r="M2567" s="482"/>
      <c r="N2567" s="482"/>
    </row>
    <row r="2568" spans="1:14" ht="24.95" customHeight="1" x14ac:dyDescent="0.2">
      <c r="A2568" s="482"/>
      <c r="B2568" s="482"/>
      <c r="C2568" s="482"/>
      <c r="D2568" s="482"/>
      <c r="E2568" s="482"/>
      <c r="F2568" s="482"/>
      <c r="G2568" s="482"/>
      <c r="H2568" s="482"/>
      <c r="I2568" s="482"/>
      <c r="J2568" s="482"/>
      <c r="K2568" s="482"/>
      <c r="L2568" s="482"/>
      <c r="M2568" s="482"/>
      <c r="N2568" s="482"/>
    </row>
    <row r="2569" spans="1:14" ht="24.95" customHeight="1" x14ac:dyDescent="0.2">
      <c r="A2569" s="482"/>
      <c r="B2569" s="482"/>
      <c r="C2569" s="482"/>
      <c r="D2569" s="482"/>
      <c r="E2569" s="482"/>
      <c r="F2569" s="482"/>
      <c r="G2569" s="482"/>
      <c r="H2569" s="482"/>
      <c r="I2569" s="482"/>
      <c r="J2569" s="482"/>
      <c r="K2569" s="482"/>
      <c r="L2569" s="482"/>
      <c r="M2569" s="482"/>
      <c r="N2569" s="482"/>
    </row>
    <row r="2570" spans="1:14" ht="24.95" customHeight="1" x14ac:dyDescent="0.2">
      <c r="A2570" s="482"/>
      <c r="B2570" s="482"/>
      <c r="C2570" s="482"/>
      <c r="D2570" s="482"/>
      <c r="E2570" s="482"/>
      <c r="F2570" s="482"/>
      <c r="G2570" s="482"/>
      <c r="H2570" s="482"/>
      <c r="I2570" s="482"/>
      <c r="J2570" s="482"/>
      <c r="K2570" s="482"/>
      <c r="L2570" s="482"/>
      <c r="M2570" s="482"/>
      <c r="N2570" s="482"/>
    </row>
    <row r="2571" spans="1:14" ht="24.95" customHeight="1" x14ac:dyDescent="0.2">
      <c r="A2571" s="482"/>
      <c r="B2571" s="482"/>
      <c r="C2571" s="482"/>
      <c r="D2571" s="482"/>
      <c r="E2571" s="482"/>
      <c r="F2571" s="482"/>
      <c r="G2571" s="482"/>
      <c r="H2571" s="482"/>
      <c r="I2571" s="482"/>
      <c r="J2571" s="482"/>
      <c r="K2571" s="482"/>
      <c r="L2571" s="482"/>
      <c r="M2571" s="482"/>
      <c r="N2571" s="482"/>
    </row>
    <row r="2572" spans="1:14" ht="24.95" customHeight="1" x14ac:dyDescent="0.2">
      <c r="A2572" s="482"/>
      <c r="B2572" s="482"/>
      <c r="C2572" s="482"/>
      <c r="D2572" s="482"/>
      <c r="E2572" s="482"/>
      <c r="F2572" s="482"/>
      <c r="G2572" s="482"/>
      <c r="H2572" s="482"/>
      <c r="I2572" s="482"/>
      <c r="J2572" s="482"/>
      <c r="K2572" s="482"/>
      <c r="L2572" s="482"/>
      <c r="M2572" s="482"/>
      <c r="N2572" s="482"/>
    </row>
    <row r="2573" spans="1:14" ht="24.95" customHeight="1" x14ac:dyDescent="0.2">
      <c r="A2573" s="482"/>
      <c r="B2573" s="482"/>
      <c r="C2573" s="482"/>
      <c r="D2573" s="482"/>
      <c r="E2573" s="482"/>
      <c r="F2573" s="482"/>
      <c r="G2573" s="482"/>
      <c r="H2573" s="482"/>
      <c r="I2573" s="482"/>
      <c r="J2573" s="482"/>
      <c r="K2573" s="482"/>
      <c r="L2573" s="482"/>
      <c r="M2573" s="482"/>
      <c r="N2573" s="482"/>
    </row>
    <row r="2574" spans="1:14" ht="24.95" customHeight="1" x14ac:dyDescent="0.2">
      <c r="A2574" s="482"/>
      <c r="B2574" s="482"/>
      <c r="C2574" s="482"/>
      <c r="D2574" s="482"/>
      <c r="E2574" s="482"/>
      <c r="F2574" s="482"/>
      <c r="G2574" s="482"/>
      <c r="H2574" s="482"/>
      <c r="I2574" s="482"/>
      <c r="J2574" s="482"/>
      <c r="K2574" s="482"/>
      <c r="L2574" s="482"/>
      <c r="M2574" s="482"/>
      <c r="N2574" s="4">
        <v>31</v>
      </c>
    </row>
    <row r="2575" spans="1:14" ht="51.75" customHeight="1" x14ac:dyDescent="0.2">
      <c r="A2575" s="783" t="s">
        <v>575</v>
      </c>
      <c r="B2575" s="784"/>
      <c r="C2575" s="784"/>
      <c r="D2575" s="784"/>
      <c r="E2575" s="784"/>
      <c r="F2575" s="784"/>
      <c r="G2575" s="784"/>
      <c r="H2575" s="784"/>
      <c r="I2575" s="784"/>
      <c r="J2575" s="784"/>
      <c r="K2575" s="784"/>
      <c r="L2575" s="784"/>
      <c r="M2575" s="784"/>
      <c r="N2575" s="784"/>
    </row>
    <row r="2576" spans="1:14" ht="24.95" customHeight="1" x14ac:dyDescent="0.2">
      <c r="A2576" s="482"/>
      <c r="B2576" s="482"/>
      <c r="C2576" s="482"/>
      <c r="D2576" s="482"/>
      <c r="E2576" s="482"/>
      <c r="F2576" s="482"/>
      <c r="G2576" s="482"/>
      <c r="H2576" s="482"/>
      <c r="I2576" s="482"/>
      <c r="J2576" s="482"/>
      <c r="K2576" s="482"/>
      <c r="L2576" s="482"/>
      <c r="M2576" s="482"/>
      <c r="N2576" s="482"/>
    </row>
    <row r="2577" spans="1:14" ht="39.950000000000003" customHeight="1" x14ac:dyDescent="0.2">
      <c r="A2577" s="776" t="s">
        <v>603</v>
      </c>
      <c r="B2577" s="776"/>
      <c r="C2577" s="776"/>
      <c r="D2577" s="776"/>
      <c r="E2577" s="776"/>
      <c r="F2577" s="776"/>
      <c r="G2577" s="776"/>
      <c r="H2577" s="776"/>
      <c r="I2577" s="776"/>
      <c r="J2577" s="776"/>
      <c r="K2577" s="776"/>
      <c r="L2577" s="776"/>
      <c r="M2577" s="776"/>
      <c r="N2577" s="776"/>
    </row>
    <row r="2578" spans="1:14" ht="24.95" customHeight="1" x14ac:dyDescent="0.2">
      <c r="A2578" s="482"/>
      <c r="B2578" s="482"/>
      <c r="C2578" s="482"/>
      <c r="D2578" s="482"/>
      <c r="E2578" s="482"/>
      <c r="F2578" s="482"/>
      <c r="G2578" s="482"/>
      <c r="H2578" s="482"/>
      <c r="I2578" s="482"/>
      <c r="J2578" s="482"/>
      <c r="K2578" s="482"/>
      <c r="L2578" s="482"/>
      <c r="M2578" s="482"/>
      <c r="N2578" s="482"/>
    </row>
    <row r="2579" spans="1:14" ht="45.75" customHeight="1" x14ac:dyDescent="0.2">
      <c r="A2579" s="616" t="s">
        <v>613</v>
      </c>
      <c r="B2579" s="617"/>
      <c r="C2579" s="617"/>
      <c r="D2579" s="669" t="s">
        <v>288</v>
      </c>
      <c r="E2579" s="670"/>
      <c r="F2579" s="482"/>
      <c r="G2579" s="482"/>
      <c r="H2579" s="482"/>
      <c r="I2579" s="482"/>
      <c r="J2579" s="482"/>
      <c r="K2579" s="482"/>
      <c r="L2579" s="482"/>
      <c r="M2579" s="482"/>
      <c r="N2579" s="482"/>
    </row>
    <row r="2580" spans="1:14" ht="24.95" customHeight="1" x14ac:dyDescent="0.2">
      <c r="A2580" s="653" t="s">
        <v>291</v>
      </c>
      <c r="B2580" s="664"/>
      <c r="C2580" s="664"/>
      <c r="D2580" s="664">
        <f>GASTO!B39</f>
        <v>195695956.46949822</v>
      </c>
      <c r="E2580" s="664"/>
      <c r="F2580" s="482"/>
      <c r="G2580" s="482"/>
      <c r="H2580" s="482"/>
      <c r="I2580" s="482"/>
      <c r="J2580" s="482"/>
      <c r="K2580" s="482"/>
      <c r="L2580" s="482"/>
      <c r="M2580" s="482"/>
      <c r="N2580" s="482"/>
    </row>
    <row r="2581" spans="1:14" ht="24.95" customHeight="1" x14ac:dyDescent="0.2">
      <c r="A2581" s="653" t="s">
        <v>293</v>
      </c>
      <c r="B2581" s="664"/>
      <c r="C2581" s="664"/>
      <c r="D2581" s="664">
        <f>GASTO!B40</f>
        <v>251847527.30233741</v>
      </c>
      <c r="E2581" s="664"/>
      <c r="F2581" s="482"/>
      <c r="G2581" s="482"/>
      <c r="H2581" s="482"/>
      <c r="I2581" s="482"/>
      <c r="J2581" s="482"/>
      <c r="K2581" s="482"/>
      <c r="L2581" s="482"/>
      <c r="M2581" s="482"/>
      <c r="N2581" s="482"/>
    </row>
    <row r="2582" spans="1:14" ht="24.95" customHeight="1" x14ac:dyDescent="0.2">
      <c r="A2582" s="653" t="s">
        <v>295</v>
      </c>
      <c r="B2582" s="664"/>
      <c r="C2582" s="664"/>
      <c r="D2582" s="664">
        <f>GASTO!B41</f>
        <v>107390913.11616108</v>
      </c>
      <c r="E2582" s="664"/>
      <c r="F2582" s="482"/>
      <c r="G2582" s="482"/>
      <c r="H2582" s="482"/>
      <c r="I2582" s="482"/>
      <c r="J2582" s="482"/>
      <c r="K2582" s="482"/>
      <c r="L2582" s="482"/>
      <c r="M2582" s="482"/>
      <c r="N2582" s="482"/>
    </row>
    <row r="2583" spans="1:14" ht="24.95" customHeight="1" x14ac:dyDescent="0.2">
      <c r="A2583" s="653" t="s">
        <v>297</v>
      </c>
      <c r="B2583" s="664"/>
      <c r="C2583" s="664"/>
      <c r="D2583" s="664">
        <f>GASTO!B42</f>
        <v>158374124.71524087</v>
      </c>
      <c r="E2583" s="664"/>
      <c r="F2583" s="482"/>
      <c r="G2583" s="482"/>
      <c r="H2583" s="482"/>
      <c r="I2583" s="482"/>
      <c r="J2583" s="482"/>
      <c r="K2583" s="482"/>
      <c r="L2583" s="482"/>
      <c r="M2583" s="482"/>
      <c r="N2583" s="482"/>
    </row>
    <row r="2584" spans="1:14" ht="24.95" customHeight="1" x14ac:dyDescent="0.2">
      <c r="A2584" s="653" t="s">
        <v>299</v>
      </c>
      <c r="B2584" s="664"/>
      <c r="C2584" s="664"/>
      <c r="D2584" s="664">
        <f>GASTO!B43</f>
        <v>68845213.93335031</v>
      </c>
      <c r="E2584" s="664"/>
      <c r="F2584" s="482"/>
      <c r="G2584" s="482"/>
      <c r="H2584" s="482"/>
      <c r="I2584" s="482"/>
      <c r="J2584" s="482"/>
      <c r="K2584" s="482"/>
      <c r="L2584" s="482"/>
      <c r="M2584" s="482"/>
      <c r="N2584" s="482"/>
    </row>
    <row r="2585" spans="1:14" ht="24.95" customHeight="1" x14ac:dyDescent="0.2">
      <c r="A2585" s="653" t="s">
        <v>301</v>
      </c>
      <c r="B2585" s="664"/>
      <c r="C2585" s="664"/>
      <c r="D2585" s="664">
        <f>GASTO!B44</f>
        <v>86839101.12195079</v>
      </c>
      <c r="E2585" s="664"/>
      <c r="F2585" s="482"/>
      <c r="G2585" s="482"/>
      <c r="H2585" s="482"/>
      <c r="I2585" s="482"/>
      <c r="J2585" s="482"/>
      <c r="K2585" s="482"/>
      <c r="L2585" s="482"/>
      <c r="M2585" s="482"/>
      <c r="N2585" s="482"/>
    </row>
    <row r="2586" spans="1:14" ht="24.95" customHeight="1" x14ac:dyDescent="0.2">
      <c r="A2586" s="653" t="s">
        <v>302</v>
      </c>
      <c r="B2586" s="664"/>
      <c r="C2586" s="664"/>
      <c r="D2586" s="664">
        <f>GASTO!B45</f>
        <v>24874963.413303863</v>
      </c>
      <c r="E2586" s="664"/>
      <c r="F2586" s="482"/>
      <c r="G2586" s="482"/>
      <c r="H2586" s="482"/>
      <c r="I2586" s="482"/>
      <c r="J2586" s="482"/>
      <c r="K2586" s="482"/>
      <c r="L2586" s="482"/>
      <c r="M2586" s="482"/>
      <c r="N2586" s="482"/>
    </row>
    <row r="2587" spans="1:14" ht="24.95" customHeight="1" x14ac:dyDescent="0.2">
      <c r="A2587" s="553" t="s">
        <v>288</v>
      </c>
      <c r="B2587" s="625"/>
      <c r="C2587" s="625"/>
      <c r="D2587" s="671">
        <f>SUM(D2580:D2586)</f>
        <v>893867800.07184243</v>
      </c>
      <c r="E2587" s="625"/>
      <c r="F2587" s="482"/>
      <c r="G2587" s="482"/>
      <c r="H2587" s="482"/>
      <c r="I2587" s="482"/>
      <c r="J2587" s="482"/>
      <c r="K2587" s="482"/>
      <c r="L2587" s="482"/>
      <c r="M2587" s="482"/>
      <c r="N2587" s="482"/>
    </row>
    <row r="2588" spans="1:14" ht="24.95" customHeight="1" x14ac:dyDescent="0.2">
      <c r="A2588" s="482"/>
      <c r="B2588" s="482"/>
      <c r="C2588" s="482"/>
      <c r="D2588" s="482"/>
      <c r="E2588" s="482"/>
      <c r="F2588" s="482"/>
      <c r="G2588" s="482"/>
      <c r="H2588" s="482"/>
      <c r="I2588" s="482"/>
      <c r="J2588" s="482"/>
      <c r="K2588" s="482"/>
      <c r="L2588" s="482"/>
      <c r="M2588" s="482"/>
      <c r="N2588" s="482"/>
    </row>
    <row r="2589" spans="1:14" ht="24.95" customHeight="1" x14ac:dyDescent="0.2">
      <c r="A2589" s="482"/>
      <c r="B2589" s="482"/>
      <c r="C2589" s="482"/>
      <c r="D2589" s="482"/>
      <c r="E2589" s="482"/>
      <c r="F2589" s="482"/>
      <c r="G2589" s="482"/>
      <c r="H2589" s="482"/>
      <c r="I2589" s="482"/>
      <c r="J2589" s="482"/>
      <c r="K2589" s="482"/>
      <c r="L2589" s="482"/>
      <c r="M2589" s="482"/>
      <c r="N2589" s="482"/>
    </row>
    <row r="2590" spans="1:14" ht="24.95" customHeight="1" x14ac:dyDescent="0.2">
      <c r="A2590" s="482"/>
      <c r="B2590" s="482"/>
      <c r="C2590" s="482"/>
      <c r="D2590" s="482"/>
      <c r="E2590" s="482"/>
      <c r="F2590" s="482"/>
      <c r="G2590" s="482"/>
      <c r="H2590" s="482"/>
      <c r="I2590" s="482"/>
      <c r="J2590" s="482"/>
      <c r="K2590" s="482"/>
      <c r="L2590" s="482"/>
      <c r="M2590" s="482"/>
      <c r="N2590" s="482"/>
    </row>
    <row r="2591" spans="1:14" ht="24.95" customHeight="1" x14ac:dyDescent="0.2">
      <c r="A2591" s="482"/>
      <c r="B2591" s="482"/>
      <c r="C2591" s="482"/>
      <c r="D2591" s="482"/>
      <c r="E2591" s="482"/>
      <c r="F2591" s="482"/>
      <c r="G2591" s="482"/>
      <c r="H2591" s="482"/>
      <c r="I2591" s="482"/>
      <c r="J2591" s="482"/>
      <c r="K2591" s="482"/>
      <c r="L2591" s="482"/>
      <c r="M2591" s="482"/>
      <c r="N2591" s="482"/>
    </row>
    <row r="2592" spans="1:14" ht="39.950000000000003" customHeight="1" x14ac:dyDescent="0.2">
      <c r="A2592" s="776" t="s">
        <v>604</v>
      </c>
      <c r="B2592" s="776"/>
      <c r="C2592" s="776"/>
      <c r="D2592" s="776"/>
      <c r="E2592" s="776"/>
      <c r="F2592" s="776"/>
      <c r="G2592" s="776"/>
      <c r="H2592" s="776"/>
      <c r="I2592" s="776"/>
      <c r="J2592" s="776"/>
      <c r="K2592" s="776"/>
      <c r="L2592" s="776"/>
      <c r="M2592" s="776"/>
      <c r="N2592" s="776"/>
    </row>
    <row r="2593" spans="1:14" ht="24.95" customHeight="1" x14ac:dyDescent="0.2">
      <c r="A2593" s="482"/>
      <c r="B2593" s="482"/>
      <c r="C2593" s="482"/>
      <c r="D2593" s="482"/>
      <c r="E2593" s="482"/>
      <c r="F2593" s="482"/>
      <c r="G2593" s="482"/>
      <c r="H2593" s="482"/>
      <c r="I2593" s="482"/>
      <c r="J2593" s="482"/>
      <c r="K2593" s="482"/>
      <c r="L2593" s="482"/>
      <c r="M2593" s="482"/>
      <c r="N2593" s="482"/>
    </row>
    <row r="2594" spans="1:14" ht="45.75" customHeight="1" x14ac:dyDescent="0.2">
      <c r="A2594" s="616" t="s">
        <v>613</v>
      </c>
      <c r="B2594" s="617"/>
      <c r="C2594" s="617"/>
      <c r="D2594" s="669" t="s">
        <v>288</v>
      </c>
      <c r="E2594" s="670"/>
      <c r="F2594" s="811" t="s">
        <v>289</v>
      </c>
      <c r="G2594" s="811"/>
      <c r="H2594" s="482"/>
      <c r="I2594" s="482"/>
      <c r="J2594" s="482"/>
      <c r="K2594" s="482"/>
      <c r="L2594" s="482"/>
      <c r="M2594" s="482"/>
      <c r="N2594" s="482"/>
    </row>
    <row r="2595" spans="1:14" ht="24.95" customHeight="1" x14ac:dyDescent="0.2">
      <c r="A2595" s="653" t="s">
        <v>291</v>
      </c>
      <c r="B2595" s="682"/>
      <c r="C2595" s="682"/>
      <c r="D2595" s="682">
        <f>GASTO!B8</f>
        <v>182595339.05894339</v>
      </c>
      <c r="E2595" s="682"/>
      <c r="F2595" s="812">
        <f>GASTO!C8</f>
        <v>34.287274807306304</v>
      </c>
      <c r="G2595" s="812"/>
      <c r="H2595" s="482"/>
      <c r="I2595" s="482"/>
      <c r="J2595" s="482"/>
      <c r="K2595" s="482"/>
      <c r="L2595" s="482"/>
      <c r="M2595" s="482"/>
      <c r="N2595" s="482"/>
    </row>
    <row r="2596" spans="1:14" ht="24.95" customHeight="1" x14ac:dyDescent="0.2">
      <c r="A2596" s="653" t="s">
        <v>293</v>
      </c>
      <c r="B2596" s="682"/>
      <c r="C2596" s="682"/>
      <c r="D2596" s="682">
        <f>GASTO!B9</f>
        <v>125511023.76835677</v>
      </c>
      <c r="E2596" s="682"/>
      <c r="F2596" s="804">
        <f>GASTO!C9</f>
        <v>23.568131505825658</v>
      </c>
      <c r="G2596" s="804"/>
      <c r="H2596" s="482"/>
      <c r="I2596" s="482"/>
      <c r="J2596" s="482"/>
      <c r="K2596" s="482"/>
      <c r="L2596" s="482"/>
      <c r="M2596" s="482"/>
      <c r="N2596" s="482"/>
    </row>
    <row r="2597" spans="1:14" ht="24.95" customHeight="1" x14ac:dyDescent="0.2">
      <c r="A2597" s="653" t="s">
        <v>295</v>
      </c>
      <c r="B2597" s="682"/>
      <c r="C2597" s="682"/>
      <c r="D2597" s="682">
        <f>GASTO!B10</f>
        <v>38803533.238136023</v>
      </c>
      <c r="E2597" s="682"/>
      <c r="F2597" s="804">
        <f>GASTO!C10</f>
        <v>7.2864258994087869</v>
      </c>
      <c r="G2597" s="804"/>
      <c r="H2597" s="482"/>
      <c r="I2597" s="482"/>
      <c r="J2597" s="482"/>
      <c r="K2597" s="482"/>
      <c r="L2597" s="482"/>
      <c r="M2597" s="482"/>
      <c r="N2597" s="482"/>
    </row>
    <row r="2598" spans="1:14" ht="24.95" customHeight="1" x14ac:dyDescent="0.2">
      <c r="A2598" s="653" t="s">
        <v>297</v>
      </c>
      <c r="B2598" s="682"/>
      <c r="C2598" s="682"/>
      <c r="D2598" s="682">
        <f>GASTO!B11</f>
        <v>60505599.512943462</v>
      </c>
      <c r="E2598" s="682"/>
      <c r="F2598" s="804">
        <f>GASTO!C11</f>
        <v>11.361583097208307</v>
      </c>
      <c r="G2598" s="804"/>
      <c r="H2598" s="482"/>
      <c r="I2598" s="482"/>
      <c r="J2598" s="482"/>
      <c r="K2598" s="482"/>
      <c r="L2598" s="482"/>
      <c r="M2598" s="482"/>
      <c r="N2598" s="482"/>
    </row>
    <row r="2599" spans="1:14" ht="24.95" customHeight="1" x14ac:dyDescent="0.2">
      <c r="A2599" s="653" t="s">
        <v>299</v>
      </c>
      <c r="B2599" s="682"/>
      <c r="C2599" s="682"/>
      <c r="D2599" s="682">
        <f>GASTO!B12</f>
        <v>25775994.202624634</v>
      </c>
      <c r="E2599" s="682"/>
      <c r="F2599" s="804">
        <f>GASTO!C12</f>
        <v>4.8401487201797098</v>
      </c>
      <c r="G2599" s="804"/>
      <c r="H2599" s="482"/>
      <c r="I2599" s="482"/>
      <c r="J2599" s="482"/>
      <c r="K2599" s="482"/>
      <c r="L2599" s="482"/>
      <c r="M2599" s="482"/>
      <c r="N2599" s="482"/>
    </row>
    <row r="2600" spans="1:14" ht="24.95" customHeight="1" x14ac:dyDescent="0.2">
      <c r="A2600" s="653" t="s">
        <v>301</v>
      </c>
      <c r="B2600" s="682"/>
      <c r="C2600" s="682"/>
      <c r="D2600" s="682">
        <f>GASTO!B13</f>
        <v>32338109.040753163</v>
      </c>
      <c r="E2600" s="682"/>
      <c r="F2600" s="804">
        <f>GASTO!C13</f>
        <v>6.0723654675052483</v>
      </c>
      <c r="G2600" s="804"/>
      <c r="H2600" s="482"/>
      <c r="I2600" s="482"/>
      <c r="J2600" s="482"/>
      <c r="K2600" s="482"/>
      <c r="L2600" s="482"/>
      <c r="M2600" s="482"/>
      <c r="N2600" s="482"/>
    </row>
    <row r="2601" spans="1:14" ht="24.95" customHeight="1" x14ac:dyDescent="0.2">
      <c r="A2601" s="653" t="s">
        <v>302</v>
      </c>
      <c r="B2601" s="682"/>
      <c r="C2601" s="682"/>
      <c r="D2601" s="682">
        <f>GASTO!B14</f>
        <v>12504264.666680928</v>
      </c>
      <c r="E2601" s="682"/>
      <c r="F2601" s="804">
        <f>GASTO!C14</f>
        <v>2.3480180879720001</v>
      </c>
      <c r="G2601" s="804"/>
      <c r="H2601" s="482"/>
      <c r="I2601" s="482"/>
      <c r="J2601" s="482"/>
      <c r="K2601" s="482"/>
      <c r="L2601" s="482"/>
      <c r="M2601" s="482"/>
      <c r="N2601" s="482"/>
    </row>
    <row r="2602" spans="1:14" ht="24.95" customHeight="1" x14ac:dyDescent="0.2">
      <c r="A2602" s="553" t="s">
        <v>288</v>
      </c>
      <c r="B2602" s="625"/>
      <c r="C2602" s="625"/>
      <c r="D2602" s="671">
        <f>SUM(D2595:D2601)</f>
        <v>478033863.48843843</v>
      </c>
      <c r="E2602" s="625"/>
      <c r="F2602" s="816">
        <f>SUM(F2595:F2601)</f>
        <v>89.763947585406015</v>
      </c>
      <c r="G2602" s="816"/>
      <c r="H2602" s="482"/>
      <c r="I2602" s="482"/>
      <c r="J2602" s="482"/>
      <c r="K2602" s="482"/>
      <c r="L2602" s="482"/>
      <c r="M2602" s="482"/>
      <c r="N2602" s="482"/>
    </row>
    <row r="2603" spans="1:14" ht="24.95" customHeight="1" x14ac:dyDescent="0.2">
      <c r="A2603" s="482"/>
      <c r="B2603" s="482"/>
      <c r="C2603" s="482"/>
      <c r="D2603" s="482"/>
      <c r="E2603" s="482"/>
      <c r="F2603" s="482"/>
      <c r="G2603" s="482"/>
      <c r="H2603" s="482"/>
      <c r="I2603" s="482"/>
      <c r="J2603" s="482"/>
      <c r="K2603" s="482"/>
      <c r="L2603" s="482"/>
      <c r="M2603" s="482"/>
      <c r="N2603" s="482"/>
    </row>
    <row r="2604" spans="1:14" ht="24.95" customHeight="1" x14ac:dyDescent="0.2">
      <c r="A2604" s="482"/>
      <c r="B2604" s="482"/>
      <c r="C2604" s="482"/>
      <c r="D2604" s="482"/>
      <c r="E2604" s="482"/>
      <c r="F2604" s="482"/>
      <c r="G2604" s="482"/>
      <c r="H2604" s="482"/>
      <c r="I2604" s="482"/>
      <c r="J2604" s="482"/>
      <c r="K2604" s="482"/>
      <c r="L2604" s="482"/>
      <c r="M2604" s="482"/>
      <c r="N2604" s="482"/>
    </row>
    <row r="2605" spans="1:14" ht="24.95" customHeight="1" x14ac:dyDescent="0.2">
      <c r="A2605" s="482"/>
      <c r="B2605" s="482"/>
      <c r="C2605" s="482"/>
      <c r="D2605" s="482"/>
      <c r="E2605" s="482"/>
      <c r="F2605" s="482"/>
      <c r="G2605" s="482"/>
      <c r="H2605" s="482"/>
      <c r="I2605" s="482"/>
      <c r="J2605" s="482"/>
      <c r="K2605" s="482"/>
      <c r="L2605" s="482"/>
      <c r="M2605" s="482"/>
      <c r="N2605" s="482"/>
    </row>
    <row r="2606" spans="1:14" ht="24.95" customHeight="1" x14ac:dyDescent="0.2">
      <c r="A2606" s="482"/>
      <c r="B2606" s="482"/>
      <c r="C2606" s="482"/>
      <c r="D2606" s="482"/>
      <c r="E2606" s="482"/>
      <c r="F2606" s="482"/>
      <c r="G2606" s="482"/>
      <c r="H2606" s="482"/>
      <c r="I2606" s="482"/>
      <c r="J2606" s="482"/>
      <c r="K2606" s="482"/>
      <c r="L2606" s="482"/>
      <c r="M2606" s="482"/>
      <c r="N2606" s="482"/>
    </row>
    <row r="2607" spans="1:14" ht="24.95" customHeight="1" x14ac:dyDescent="0.2">
      <c r="A2607" s="482"/>
      <c r="B2607" s="482"/>
      <c r="C2607" s="482"/>
      <c r="D2607" s="482"/>
      <c r="E2607" s="482"/>
      <c r="F2607" s="482"/>
      <c r="G2607" s="482"/>
      <c r="H2607" s="482"/>
      <c r="I2607" s="482"/>
      <c r="J2607" s="482"/>
      <c r="K2607" s="482"/>
      <c r="L2607" s="482"/>
      <c r="M2607" s="482"/>
      <c r="N2607" s="482"/>
    </row>
    <row r="2608" spans="1:14" ht="24.95" customHeight="1" x14ac:dyDescent="0.2">
      <c r="A2608" s="482"/>
      <c r="B2608" s="482"/>
      <c r="C2608" s="482"/>
      <c r="D2608" s="482"/>
      <c r="E2608" s="482"/>
      <c r="F2608" s="482"/>
      <c r="G2608" s="482"/>
      <c r="H2608" s="482"/>
      <c r="I2608" s="482"/>
      <c r="J2608" s="482"/>
      <c r="K2608" s="482"/>
      <c r="L2608" s="482"/>
      <c r="M2608" s="482"/>
      <c r="N2608" s="482"/>
    </row>
    <row r="2609" spans="1:14" ht="24.95" customHeight="1" x14ac:dyDescent="0.2">
      <c r="A2609" s="482"/>
      <c r="B2609" s="482"/>
      <c r="C2609" s="482"/>
      <c r="D2609" s="482"/>
      <c r="E2609" s="482"/>
      <c r="F2609" s="482"/>
      <c r="G2609" s="482"/>
      <c r="H2609" s="482"/>
      <c r="I2609" s="482"/>
      <c r="J2609" s="482"/>
      <c r="K2609" s="482"/>
      <c r="L2609" s="482"/>
      <c r="M2609" s="482"/>
      <c r="N2609" s="482"/>
    </row>
    <row r="2610" spans="1:14" ht="24.95" customHeight="1" x14ac:dyDescent="0.2">
      <c r="A2610" s="482"/>
      <c r="B2610" s="482"/>
      <c r="C2610" s="482"/>
      <c r="D2610" s="482"/>
      <c r="E2610" s="482"/>
      <c r="F2610" s="482"/>
      <c r="G2610" s="482"/>
      <c r="H2610" s="482"/>
      <c r="I2610" s="482"/>
      <c r="J2610" s="482"/>
      <c r="K2610" s="482"/>
      <c r="L2610" s="482"/>
      <c r="M2610" s="482"/>
      <c r="N2610" s="482"/>
    </row>
    <row r="2611" spans="1:14" ht="24.95" customHeight="1" x14ac:dyDescent="0.2">
      <c r="A2611" s="482"/>
      <c r="B2611" s="482"/>
      <c r="C2611" s="482"/>
      <c r="D2611" s="482"/>
      <c r="E2611" s="482"/>
      <c r="F2611" s="482"/>
      <c r="G2611" s="482"/>
      <c r="H2611" s="482"/>
      <c r="I2611" s="482"/>
      <c r="J2611" s="482"/>
      <c r="K2611" s="482"/>
      <c r="L2611" s="482"/>
      <c r="M2611" s="482"/>
      <c r="N2611" s="482"/>
    </row>
    <row r="2612" spans="1:14" ht="24.95" customHeight="1" x14ac:dyDescent="0.2">
      <c r="A2612" s="482"/>
      <c r="B2612" s="482"/>
      <c r="C2612" s="482"/>
      <c r="D2612" s="482"/>
      <c r="E2612" s="482"/>
      <c r="F2612" s="482"/>
      <c r="G2612" s="482"/>
      <c r="H2612" s="482"/>
      <c r="I2612" s="482"/>
      <c r="J2612" s="482"/>
      <c r="K2612" s="482"/>
      <c r="L2612" s="482"/>
      <c r="M2612" s="482"/>
      <c r="N2612" s="482"/>
    </row>
    <row r="2613" spans="1:14" ht="24.95" customHeight="1" x14ac:dyDescent="0.2">
      <c r="A2613" s="482"/>
      <c r="B2613" s="482"/>
      <c r="C2613" s="482"/>
      <c r="D2613" s="482"/>
      <c r="E2613" s="482"/>
      <c r="F2613" s="482"/>
      <c r="G2613" s="482"/>
      <c r="H2613" s="482"/>
      <c r="I2613" s="482"/>
      <c r="J2613" s="482"/>
      <c r="K2613" s="482"/>
      <c r="L2613" s="482"/>
      <c r="M2613" s="482"/>
      <c r="N2613" s="482"/>
    </row>
    <row r="2614" spans="1:14" ht="24.95" customHeight="1" x14ac:dyDescent="0.2">
      <c r="A2614" s="482"/>
      <c r="B2614" s="482"/>
      <c r="C2614" s="482"/>
      <c r="D2614" s="482"/>
      <c r="E2614" s="482"/>
      <c r="F2614" s="482"/>
      <c r="G2614" s="482"/>
      <c r="H2614" s="482"/>
      <c r="I2614" s="482"/>
      <c r="J2614" s="482"/>
      <c r="K2614" s="482"/>
      <c r="L2614" s="482"/>
      <c r="M2614" s="482"/>
      <c r="N2614" s="482"/>
    </row>
    <row r="2615" spans="1:14" ht="24.95" customHeight="1" x14ac:dyDescent="0.2">
      <c r="A2615" s="482"/>
      <c r="B2615" s="482"/>
      <c r="C2615" s="482"/>
      <c r="D2615" s="482"/>
      <c r="E2615" s="482"/>
      <c r="F2615" s="482"/>
      <c r="G2615" s="482"/>
      <c r="H2615" s="482"/>
      <c r="I2615" s="482"/>
      <c r="J2615" s="482"/>
      <c r="K2615" s="482"/>
      <c r="L2615" s="482"/>
      <c r="M2615" s="482"/>
      <c r="N2615" s="482"/>
    </row>
    <row r="2616" spans="1:14" ht="24.95" customHeight="1" x14ac:dyDescent="0.2">
      <c r="A2616" s="482"/>
      <c r="B2616" s="482"/>
      <c r="C2616" s="482"/>
      <c r="D2616" s="482"/>
      <c r="E2616" s="482"/>
      <c r="F2616" s="482"/>
      <c r="G2616" s="482"/>
      <c r="H2616" s="482"/>
      <c r="I2616" s="482"/>
      <c r="J2616" s="482"/>
      <c r="K2616" s="482"/>
      <c r="L2616" s="482"/>
      <c r="M2616" s="482"/>
      <c r="N2616" s="482"/>
    </row>
    <row r="2617" spans="1:14" ht="24.95" customHeight="1" x14ac:dyDescent="0.2">
      <c r="A2617" s="482"/>
      <c r="B2617" s="482"/>
      <c r="C2617" s="482"/>
      <c r="D2617" s="482"/>
      <c r="E2617" s="482"/>
      <c r="F2617" s="482"/>
      <c r="G2617" s="482"/>
      <c r="H2617" s="482"/>
      <c r="I2617" s="482"/>
      <c r="J2617" s="482"/>
      <c r="K2617" s="482"/>
      <c r="L2617" s="482"/>
      <c r="M2617" s="482"/>
      <c r="N2617" s="482"/>
    </row>
    <row r="2618" spans="1:14" ht="24.95" customHeight="1" x14ac:dyDescent="0.2">
      <c r="A2618" s="482"/>
      <c r="B2618" s="482"/>
      <c r="C2618" s="482"/>
      <c r="D2618" s="482"/>
      <c r="E2618" s="482"/>
      <c r="F2618" s="482"/>
      <c r="G2618" s="482"/>
      <c r="H2618" s="482"/>
      <c r="I2618" s="482"/>
      <c r="J2618" s="482"/>
      <c r="K2618" s="482"/>
      <c r="L2618" s="482"/>
      <c r="M2618" s="482"/>
      <c r="N2618" s="482"/>
    </row>
    <row r="2619" spans="1:14" ht="24.95" customHeight="1" x14ac:dyDescent="0.2">
      <c r="A2619" s="482"/>
      <c r="B2619" s="482"/>
      <c r="C2619" s="482"/>
      <c r="D2619" s="482"/>
      <c r="E2619" s="482"/>
      <c r="F2619" s="482"/>
      <c r="G2619" s="482"/>
      <c r="H2619" s="482"/>
      <c r="I2619" s="482"/>
      <c r="J2619" s="482"/>
      <c r="K2619" s="482"/>
      <c r="L2619" s="482"/>
      <c r="M2619" s="482"/>
      <c r="N2619" s="482"/>
    </row>
    <row r="2620" spans="1:14" ht="24.95" customHeight="1" x14ac:dyDescent="0.2">
      <c r="A2620" s="482"/>
      <c r="B2620" s="482"/>
      <c r="C2620" s="482"/>
      <c r="D2620" s="482"/>
      <c r="E2620" s="482"/>
      <c r="F2620" s="482"/>
      <c r="G2620" s="482"/>
      <c r="H2620" s="482"/>
      <c r="I2620" s="482"/>
      <c r="J2620" s="482"/>
      <c r="K2620" s="482"/>
      <c r="L2620" s="482"/>
      <c r="M2620" s="482"/>
      <c r="N2620" s="482"/>
    </row>
    <row r="2621" spans="1:14" ht="24.95" customHeight="1" x14ac:dyDescent="0.2">
      <c r="A2621" s="482"/>
      <c r="B2621" s="482"/>
      <c r="C2621" s="482"/>
      <c r="D2621" s="482"/>
      <c r="E2621" s="482"/>
      <c r="F2621" s="482"/>
      <c r="G2621" s="482"/>
      <c r="H2621" s="482"/>
      <c r="I2621" s="482"/>
      <c r="J2621" s="482"/>
      <c r="K2621" s="482"/>
      <c r="L2621" s="482"/>
      <c r="M2621" s="482"/>
      <c r="N2621" s="482"/>
    </row>
    <row r="2622" spans="1:14" ht="24.95" customHeight="1" x14ac:dyDescent="0.2">
      <c r="A2622" s="482"/>
      <c r="B2622" s="482"/>
      <c r="C2622" s="482"/>
      <c r="D2622" s="482"/>
      <c r="E2622" s="482"/>
      <c r="F2622" s="482"/>
      <c r="G2622" s="482"/>
      <c r="H2622" s="482"/>
      <c r="I2622" s="482"/>
      <c r="J2622" s="482"/>
      <c r="K2622" s="482"/>
      <c r="L2622" s="482"/>
      <c r="M2622" s="482"/>
      <c r="N2622" s="482"/>
    </row>
    <row r="2623" spans="1:14" ht="24.95" customHeight="1" x14ac:dyDescent="0.2">
      <c r="A2623" s="482"/>
      <c r="B2623" s="482"/>
      <c r="C2623" s="482"/>
      <c r="D2623" s="482"/>
      <c r="E2623" s="482"/>
      <c r="F2623" s="482"/>
      <c r="G2623" s="482"/>
      <c r="H2623" s="482"/>
      <c r="I2623" s="482"/>
      <c r="J2623" s="482"/>
      <c r="K2623" s="482"/>
      <c r="L2623" s="482"/>
      <c r="M2623" s="482"/>
      <c r="N2623" s="482"/>
    </row>
    <row r="2624" spans="1:14" ht="24.95" customHeight="1" x14ac:dyDescent="0.2">
      <c r="A2624" s="482"/>
      <c r="B2624" s="482"/>
      <c r="C2624" s="482"/>
      <c r="D2624" s="482"/>
      <c r="E2624" s="482"/>
      <c r="F2624" s="482"/>
      <c r="G2624" s="482"/>
      <c r="H2624" s="482"/>
      <c r="I2624" s="482"/>
      <c r="J2624" s="482"/>
      <c r="K2624" s="482"/>
      <c r="L2624" s="482"/>
      <c r="M2624" s="482"/>
      <c r="N2624" s="482"/>
    </row>
    <row r="2625" spans="1:14" ht="24.95" customHeight="1" x14ac:dyDescent="0.2">
      <c r="A2625" s="482"/>
      <c r="B2625" s="482"/>
      <c r="C2625" s="482"/>
      <c r="D2625" s="482"/>
      <c r="E2625" s="482"/>
      <c r="F2625" s="482"/>
      <c r="G2625" s="482"/>
      <c r="H2625" s="482"/>
      <c r="I2625" s="482"/>
      <c r="J2625" s="482"/>
      <c r="K2625" s="482"/>
      <c r="L2625" s="482"/>
      <c r="M2625" s="482"/>
      <c r="N2625" s="482"/>
    </row>
    <row r="2626" spans="1:14" ht="24.95" customHeight="1" x14ac:dyDescent="0.2">
      <c r="A2626" s="482"/>
      <c r="B2626" s="482"/>
      <c r="C2626" s="482"/>
      <c r="D2626" s="482"/>
      <c r="E2626" s="482"/>
      <c r="F2626" s="482"/>
      <c r="G2626" s="482"/>
      <c r="H2626" s="482"/>
      <c r="I2626" s="482"/>
      <c r="J2626" s="482"/>
      <c r="K2626" s="482"/>
      <c r="L2626" s="482"/>
      <c r="M2626" s="482"/>
      <c r="N2626" s="482"/>
    </row>
    <row r="2627" spans="1:14" ht="24.95" customHeight="1" x14ac:dyDescent="0.2">
      <c r="A2627" s="482"/>
      <c r="B2627" s="482"/>
      <c r="C2627" s="482"/>
      <c r="D2627" s="482"/>
      <c r="E2627" s="482"/>
      <c r="F2627" s="482"/>
      <c r="G2627" s="482"/>
      <c r="H2627" s="482"/>
      <c r="I2627" s="482"/>
      <c r="J2627" s="482"/>
      <c r="K2627" s="482"/>
      <c r="L2627" s="482"/>
      <c r="M2627" s="482"/>
      <c r="N2627" s="482"/>
    </row>
    <row r="2628" spans="1:14" ht="24.95" customHeight="1" x14ac:dyDescent="0.2">
      <c r="A2628" s="482"/>
      <c r="B2628" s="482"/>
      <c r="C2628" s="482"/>
      <c r="D2628" s="482"/>
      <c r="E2628" s="482"/>
      <c r="F2628" s="482"/>
      <c r="G2628" s="482"/>
      <c r="H2628" s="482"/>
      <c r="I2628" s="482"/>
      <c r="J2628" s="482"/>
      <c r="K2628" s="482"/>
      <c r="L2628" s="482"/>
      <c r="M2628" s="482"/>
      <c r="N2628" s="482"/>
    </row>
    <row r="2629" spans="1:14" ht="24.95" customHeight="1" x14ac:dyDescent="0.2">
      <c r="A2629" s="482"/>
      <c r="B2629" s="482"/>
      <c r="C2629" s="482"/>
      <c r="D2629" s="482"/>
      <c r="E2629" s="482"/>
      <c r="F2629" s="482"/>
      <c r="G2629" s="482"/>
      <c r="H2629" s="482"/>
      <c r="I2629" s="482"/>
      <c r="J2629" s="482"/>
      <c r="K2629" s="482"/>
      <c r="L2629" s="482"/>
      <c r="M2629" s="482"/>
      <c r="N2629" s="482"/>
    </row>
    <row r="2630" spans="1:14" ht="24.95" customHeight="1" x14ac:dyDescent="0.2">
      <c r="A2630" s="482"/>
      <c r="B2630" s="482"/>
      <c r="C2630" s="482"/>
      <c r="D2630" s="482"/>
      <c r="E2630" s="482"/>
      <c r="F2630" s="482"/>
      <c r="G2630" s="482"/>
      <c r="H2630" s="482"/>
      <c r="I2630" s="482"/>
      <c r="J2630" s="482"/>
      <c r="K2630" s="482"/>
      <c r="L2630" s="482"/>
      <c r="M2630" s="482"/>
      <c r="N2630" s="482"/>
    </row>
    <row r="2631" spans="1:14" ht="24.95" customHeight="1" x14ac:dyDescent="0.2">
      <c r="A2631" s="482"/>
      <c r="B2631" s="482"/>
      <c r="C2631" s="482"/>
      <c r="D2631" s="482"/>
      <c r="E2631" s="482"/>
      <c r="F2631" s="482"/>
      <c r="G2631" s="482"/>
      <c r="H2631" s="482"/>
      <c r="I2631" s="482"/>
      <c r="J2631" s="482"/>
      <c r="K2631" s="482"/>
      <c r="L2631" s="482"/>
      <c r="M2631" s="482"/>
      <c r="N2631" s="482"/>
    </row>
    <row r="2632" spans="1:14" ht="24.95" customHeight="1" x14ac:dyDescent="0.2">
      <c r="A2632" s="482"/>
      <c r="B2632" s="482"/>
      <c r="C2632" s="482"/>
      <c r="D2632" s="482"/>
      <c r="E2632" s="482"/>
      <c r="F2632" s="482"/>
      <c r="G2632" s="482"/>
      <c r="H2632" s="482"/>
      <c r="I2632" s="482"/>
      <c r="J2632" s="482"/>
      <c r="K2632" s="482"/>
      <c r="L2632" s="482"/>
      <c r="M2632" s="482"/>
      <c r="N2632" s="482"/>
    </row>
    <row r="2633" spans="1:14" ht="24.95" customHeight="1" x14ac:dyDescent="0.2">
      <c r="A2633" s="482"/>
      <c r="B2633" s="482"/>
      <c r="C2633" s="482"/>
      <c r="D2633" s="482"/>
      <c r="E2633" s="482"/>
      <c r="F2633" s="482"/>
      <c r="G2633" s="482"/>
      <c r="H2633" s="482"/>
      <c r="I2633" s="482"/>
      <c r="J2633" s="482"/>
      <c r="K2633" s="482"/>
      <c r="L2633" s="482"/>
      <c r="M2633" s="482"/>
      <c r="N2633" s="482"/>
    </row>
    <row r="2634" spans="1:14" ht="24.95" customHeight="1" x14ac:dyDescent="0.2">
      <c r="A2634" s="482"/>
      <c r="B2634" s="482"/>
      <c r="C2634" s="482"/>
      <c r="D2634" s="482"/>
      <c r="E2634" s="482"/>
      <c r="F2634" s="482"/>
      <c r="G2634" s="482"/>
      <c r="H2634" s="482"/>
      <c r="I2634" s="482"/>
      <c r="J2634" s="482"/>
      <c r="K2634" s="482"/>
      <c r="L2634" s="482"/>
      <c r="M2634" s="482"/>
      <c r="N2634" s="482"/>
    </row>
    <row r="2635" spans="1:14" ht="24.95" customHeight="1" x14ac:dyDescent="0.2">
      <c r="A2635" s="482"/>
      <c r="B2635" s="482"/>
      <c r="C2635" s="482"/>
      <c r="D2635" s="482"/>
      <c r="E2635" s="482"/>
      <c r="F2635" s="482"/>
      <c r="G2635" s="482"/>
      <c r="H2635" s="482"/>
      <c r="I2635" s="482"/>
      <c r="J2635" s="482"/>
      <c r="K2635" s="482"/>
      <c r="L2635" s="482"/>
      <c r="M2635" s="482"/>
      <c r="N2635" s="482"/>
    </row>
    <row r="2636" spans="1:14" ht="24.95" customHeight="1" x14ac:dyDescent="0.2">
      <c r="A2636" s="482"/>
      <c r="B2636" s="482"/>
      <c r="C2636" s="482"/>
      <c r="D2636" s="482"/>
      <c r="E2636" s="482"/>
      <c r="F2636" s="482"/>
      <c r="G2636" s="482"/>
      <c r="H2636" s="482"/>
      <c r="I2636" s="482"/>
      <c r="J2636" s="482"/>
      <c r="K2636" s="482"/>
      <c r="L2636" s="482"/>
      <c r="M2636" s="482"/>
      <c r="N2636" s="482"/>
    </row>
    <row r="2637" spans="1:14" ht="24.95" customHeight="1" x14ac:dyDescent="0.2">
      <c r="A2637" s="482"/>
      <c r="B2637" s="482"/>
      <c r="C2637" s="482"/>
      <c r="D2637" s="482"/>
      <c r="E2637" s="482"/>
      <c r="F2637" s="482"/>
      <c r="G2637" s="482"/>
      <c r="H2637" s="482"/>
      <c r="I2637" s="482"/>
      <c r="J2637" s="482"/>
      <c r="K2637" s="482"/>
      <c r="L2637" s="482"/>
      <c r="M2637" s="482"/>
      <c r="N2637" s="482"/>
    </row>
    <row r="2638" spans="1:14" ht="24.95" customHeight="1" x14ac:dyDescent="0.2">
      <c r="A2638" s="482"/>
      <c r="B2638" s="482"/>
      <c r="C2638" s="482"/>
      <c r="D2638" s="482"/>
      <c r="E2638" s="482"/>
      <c r="F2638" s="482"/>
      <c r="G2638" s="482"/>
      <c r="H2638" s="482"/>
      <c r="I2638" s="482"/>
      <c r="J2638" s="482"/>
      <c r="K2638" s="482"/>
      <c r="L2638" s="482"/>
      <c r="M2638" s="482"/>
      <c r="N2638" s="482"/>
    </row>
    <row r="2639" spans="1:14" ht="24.95" customHeight="1" x14ac:dyDescent="0.2">
      <c r="A2639" s="482"/>
      <c r="B2639" s="482"/>
      <c r="C2639" s="482"/>
      <c r="D2639" s="482"/>
      <c r="E2639" s="482"/>
      <c r="F2639" s="482"/>
      <c r="G2639" s="482"/>
      <c r="H2639" s="482"/>
      <c r="I2639" s="482"/>
      <c r="J2639" s="482"/>
      <c r="K2639" s="482"/>
      <c r="L2639" s="482"/>
      <c r="M2639" s="482"/>
      <c r="N2639" s="482"/>
    </row>
    <row r="2640" spans="1:14" ht="24.95" customHeight="1" x14ac:dyDescent="0.2">
      <c r="A2640" s="482"/>
      <c r="B2640" s="482"/>
      <c r="C2640" s="482"/>
      <c r="D2640" s="482"/>
      <c r="E2640" s="482"/>
      <c r="F2640" s="482"/>
      <c r="G2640" s="482"/>
      <c r="H2640" s="482"/>
      <c r="I2640" s="482"/>
      <c r="J2640" s="482"/>
      <c r="K2640" s="482"/>
      <c r="L2640" s="482"/>
      <c r="M2640" s="482"/>
      <c r="N2640" s="4">
        <v>32</v>
      </c>
    </row>
    <row r="2641" spans="1:14" ht="39.950000000000003" customHeight="1" x14ac:dyDescent="0.2">
      <c r="A2641" s="801" t="s">
        <v>605</v>
      </c>
      <c r="B2641" s="801"/>
      <c r="C2641" s="801"/>
      <c r="D2641" s="801"/>
      <c r="E2641" s="801"/>
      <c r="F2641" s="801"/>
      <c r="G2641" s="801"/>
      <c r="H2641" s="801"/>
      <c r="I2641" s="801"/>
      <c r="J2641" s="801"/>
      <c r="K2641" s="801"/>
      <c r="L2641" s="801"/>
      <c r="M2641" s="801"/>
      <c r="N2641" s="801"/>
    </row>
    <row r="2642" spans="1:14" ht="24.95" customHeight="1" x14ac:dyDescent="0.2">
      <c r="A2642" s="801"/>
      <c r="B2642" s="801"/>
      <c r="C2642" s="801"/>
      <c r="D2642" s="801"/>
      <c r="E2642" s="801"/>
      <c r="F2642" s="801"/>
      <c r="G2642" s="801"/>
      <c r="H2642" s="801"/>
      <c r="I2642" s="801"/>
      <c r="J2642" s="801"/>
      <c r="K2642" s="801"/>
      <c r="L2642" s="801"/>
      <c r="M2642" s="801"/>
      <c r="N2642" s="801"/>
    </row>
    <row r="2643" spans="1:14" ht="24.95" customHeight="1" x14ac:dyDescent="0.2">
      <c r="A2643" s="482"/>
      <c r="B2643" s="482"/>
      <c r="C2643" s="482"/>
      <c r="D2643" s="482"/>
      <c r="E2643" s="482"/>
      <c r="F2643" s="482"/>
      <c r="G2643" s="482"/>
      <c r="H2643" s="482"/>
      <c r="I2643" s="482"/>
      <c r="J2643" s="482"/>
      <c r="K2643" s="482"/>
      <c r="L2643" s="482"/>
      <c r="M2643" s="482"/>
      <c r="N2643" s="482"/>
    </row>
    <row r="2644" spans="1:14" ht="24.95" customHeight="1" x14ac:dyDescent="0.2">
      <c r="A2644" s="374"/>
      <c r="B2644" s="665" t="s">
        <v>5</v>
      </c>
      <c r="C2644" s="665" t="s">
        <v>6</v>
      </c>
      <c r="D2644" s="665" t="s">
        <v>71</v>
      </c>
      <c r="E2644" s="665" t="s">
        <v>7</v>
      </c>
      <c r="F2644" s="665" t="s">
        <v>8</v>
      </c>
      <c r="G2644" s="665" t="s">
        <v>9</v>
      </c>
      <c r="H2644" s="665" t="s">
        <v>10</v>
      </c>
      <c r="I2644" s="665" t="s">
        <v>11</v>
      </c>
      <c r="J2644" s="665" t="s">
        <v>12</v>
      </c>
      <c r="K2644" s="665" t="s">
        <v>13</v>
      </c>
      <c r="L2644" s="482"/>
      <c r="M2644" s="482"/>
      <c r="N2644" s="482"/>
    </row>
    <row r="2645" spans="1:14" ht="24.95" customHeight="1" x14ac:dyDescent="0.2">
      <c r="A2645" s="602" t="s">
        <v>291</v>
      </c>
      <c r="B2645" s="594">
        <f>'GASTO X PROV'!B141</f>
        <v>23391416.718689986</v>
      </c>
      <c r="C2645" s="594">
        <f>'GASTO X PROV'!C141</f>
        <v>19225450.967290137</v>
      </c>
      <c r="D2645" s="594">
        <f>'GASTO X PROV'!D141</f>
        <v>27528505.441097427</v>
      </c>
      <c r="E2645" s="594">
        <f>'GASTO X PROV'!E141</f>
        <v>13704985.462535707</v>
      </c>
      <c r="F2645" s="594">
        <f>'GASTO X PROV'!F141</f>
        <v>29694591.529717021</v>
      </c>
      <c r="G2645" s="594">
        <f>'GASTO X PROV'!G141</f>
        <v>20526706.993014243</v>
      </c>
      <c r="H2645" s="594">
        <f>'GASTO X PROV'!H141</f>
        <v>26379248.045198858</v>
      </c>
      <c r="I2645" s="594">
        <f>'GASTO X PROV'!I141</f>
        <v>21446066.086964317</v>
      </c>
      <c r="J2645" s="594">
        <f>'GASTO X PROV'!J141</f>
        <v>13830829.326948263</v>
      </c>
      <c r="K2645" s="595">
        <f>SUM(B2645:J2645)</f>
        <v>195727800.57145596</v>
      </c>
      <c r="L2645" s="482"/>
      <c r="M2645" s="482"/>
      <c r="N2645" s="482"/>
    </row>
    <row r="2646" spans="1:14" ht="24.95" customHeight="1" x14ac:dyDescent="0.2">
      <c r="A2646" s="672" t="s">
        <v>293</v>
      </c>
      <c r="B2646" s="594">
        <f>'GASTO X PROV'!B142</f>
        <v>26835427.551257774</v>
      </c>
      <c r="C2646" s="594">
        <f>'GASTO X PROV'!C142</f>
        <v>20447316.454361774</v>
      </c>
      <c r="D2646" s="594">
        <f>'GASTO X PROV'!D142</f>
        <v>36730703.164262667</v>
      </c>
      <c r="E2646" s="594">
        <f>'GASTO X PROV'!E142</f>
        <v>10357383.299282908</v>
      </c>
      <c r="F2646" s="594">
        <f>'GASTO X PROV'!F142</f>
        <v>36524697.655593976</v>
      </c>
      <c r="G2646" s="594">
        <f>'GASTO X PROV'!G142</f>
        <v>31982423.440371677</v>
      </c>
      <c r="H2646" s="594">
        <f>'GASTO X PROV'!H142</f>
        <v>41510035.974294074</v>
      </c>
      <c r="I2646" s="594">
        <f>'GASTO X PROV'!I142</f>
        <v>31637986.901220806</v>
      </c>
      <c r="J2646" s="594">
        <f>'GASTO X PROV'!J142</f>
        <v>15821552.861691769</v>
      </c>
      <c r="K2646" s="595">
        <f t="shared" ref="K2646:K2651" si="111">SUM(B2646:J2646)</f>
        <v>251847527.30233741</v>
      </c>
      <c r="L2646" s="482"/>
      <c r="M2646" s="482"/>
      <c r="N2646" s="482"/>
    </row>
    <row r="2647" spans="1:14" ht="24.95" customHeight="1" x14ac:dyDescent="0.2">
      <c r="A2647" s="672" t="s">
        <v>295</v>
      </c>
      <c r="B2647" s="594">
        <f>'GASTO X PROV'!B143</f>
        <v>6818566.9605753673</v>
      </c>
      <c r="C2647" s="594">
        <f>'GASTO X PROV'!C143</f>
        <v>20117597.306345876</v>
      </c>
      <c r="D2647" s="594">
        <f>'GASTO X PROV'!D143</f>
        <v>16213267.131995562</v>
      </c>
      <c r="E2647" s="594">
        <f>'GASTO X PROV'!E143</f>
        <v>4441299.1931046648</v>
      </c>
      <c r="F2647" s="594">
        <f>'GASTO X PROV'!F143</f>
        <v>8908560.458353499</v>
      </c>
      <c r="G2647" s="594">
        <f>'GASTO X PROV'!G143</f>
        <v>14317192.06755588</v>
      </c>
      <c r="H2647" s="594">
        <f>'GASTO X PROV'!H143</f>
        <v>21697791.037851512</v>
      </c>
      <c r="I2647" s="594">
        <f>'GASTO X PROV'!I143</f>
        <v>9717429.7618923225</v>
      </c>
      <c r="J2647" s="594">
        <f>'GASTO X PROV'!J143</f>
        <v>5159209.1984863766</v>
      </c>
      <c r="K2647" s="595">
        <f t="shared" si="111"/>
        <v>107390913.11616105</v>
      </c>
      <c r="L2647" s="482"/>
      <c r="M2647" s="482"/>
      <c r="N2647" s="482"/>
    </row>
    <row r="2648" spans="1:14" ht="24.95" customHeight="1" x14ac:dyDescent="0.2">
      <c r="A2648" s="672" t="s">
        <v>297</v>
      </c>
      <c r="B2648" s="594">
        <f>'GASTO X PROV'!B144</f>
        <v>13889558.196084347</v>
      </c>
      <c r="C2648" s="594">
        <f>'GASTO X PROV'!C144</f>
        <v>17360276.791102197</v>
      </c>
      <c r="D2648" s="594">
        <f>'GASTO X PROV'!D144</f>
        <v>17363221.662363298</v>
      </c>
      <c r="E2648" s="594">
        <f>'GASTO X PROV'!E144</f>
        <v>5084782.5529959947</v>
      </c>
      <c r="F2648" s="594">
        <f>'GASTO X PROV'!F144</f>
        <v>34646276.528356761</v>
      </c>
      <c r="G2648" s="594">
        <f>'GASTO X PROV'!G144</f>
        <v>22207809.07923976</v>
      </c>
      <c r="H2648" s="594">
        <f>'GASTO X PROV'!H144</f>
        <v>14940264.642854109</v>
      </c>
      <c r="I2648" s="594">
        <f>'GASTO X PROV'!I144</f>
        <v>22904240.907364402</v>
      </c>
      <c r="J2648" s="594">
        <f>'GASTO X PROV'!J144</f>
        <v>9945850.2529222388</v>
      </c>
      <c r="K2648" s="595">
        <f t="shared" si="111"/>
        <v>158342280.6132831</v>
      </c>
      <c r="L2648" s="482"/>
      <c r="M2648" s="482"/>
      <c r="N2648" s="482"/>
    </row>
    <row r="2649" spans="1:14" ht="24.95" customHeight="1" x14ac:dyDescent="0.2">
      <c r="A2649" s="672" t="s">
        <v>299</v>
      </c>
      <c r="B2649" s="594">
        <f>'GASTO X PROV'!B145</f>
        <v>3755536.2327985084</v>
      </c>
      <c r="C2649" s="594">
        <f>'GASTO X PROV'!C145</f>
        <v>7041690.6067693513</v>
      </c>
      <c r="D2649" s="594">
        <f>'GASTO X PROV'!D145</f>
        <v>10536374.230391959</v>
      </c>
      <c r="E2649" s="594">
        <f>'GASTO X PROV'!E145</f>
        <v>2930505.9607304689</v>
      </c>
      <c r="F2649" s="594">
        <f>'GASTO X PROV'!F145</f>
        <v>5441928.6348059336</v>
      </c>
      <c r="G2649" s="594">
        <f>'GASTO X PROV'!G145</f>
        <v>7317960.1430181228</v>
      </c>
      <c r="H2649" s="594">
        <f>'GASTO X PROV'!H145</f>
        <v>15600777.981166232</v>
      </c>
      <c r="I2649" s="594">
        <f>'GASTO X PROV'!I145</f>
        <v>7457650.9144491833</v>
      </c>
      <c r="J2649" s="594">
        <f>'GASTO X PROV'!J145</f>
        <v>8762789.2292205431</v>
      </c>
      <c r="K2649" s="595">
        <f t="shared" si="111"/>
        <v>68845213.933350295</v>
      </c>
      <c r="L2649" s="482"/>
      <c r="M2649" s="482"/>
      <c r="N2649" s="482"/>
    </row>
    <row r="2650" spans="1:14" ht="24.95" customHeight="1" x14ac:dyDescent="0.2">
      <c r="A2650" s="672" t="s">
        <v>301</v>
      </c>
      <c r="B2650" s="594">
        <f>'GASTO X PROV'!B146</f>
        <v>3831440.1720934794</v>
      </c>
      <c r="C2650" s="594">
        <f>'GASTO X PROV'!C146</f>
        <v>8102313.1220591385</v>
      </c>
      <c r="D2650" s="594">
        <f>'GASTO X PROV'!D146</f>
        <v>9207008.2344270106</v>
      </c>
      <c r="E2650" s="594">
        <f>'GASTO X PROV'!E146</f>
        <v>2936384.9369278587</v>
      </c>
      <c r="F2650" s="594">
        <f>'GASTO X PROV'!F146</f>
        <v>22202033.725705076</v>
      </c>
      <c r="G2650" s="594">
        <f>'GASTO X PROV'!G146</f>
        <v>12288312.322037447</v>
      </c>
      <c r="H2650" s="594">
        <f>'GASTO X PROV'!H146</f>
        <v>12088060.833715435</v>
      </c>
      <c r="I2650" s="594">
        <f>'GASTO X PROV'!I146</f>
        <v>8714176.0541010089</v>
      </c>
      <c r="J2650" s="594">
        <f>'GASTO X PROV'!J146</f>
        <v>7469371.7208843436</v>
      </c>
      <c r="K2650" s="595">
        <f t="shared" si="111"/>
        <v>86839101.12195079</v>
      </c>
      <c r="L2650" s="482"/>
      <c r="M2650" s="482"/>
      <c r="N2650" s="482"/>
    </row>
    <row r="2651" spans="1:14" ht="24.95" customHeight="1" x14ac:dyDescent="0.2">
      <c r="A2651" s="672" t="s">
        <v>302</v>
      </c>
      <c r="B2651" s="597">
        <f>'GASTO X PROV'!B147</f>
        <v>376204.74690538121</v>
      </c>
      <c r="C2651" s="597">
        <f>'GASTO X PROV'!C147</f>
        <v>455072.35724712897</v>
      </c>
      <c r="D2651" s="597">
        <f>'GASTO X PROV'!D147</f>
        <v>497091.2202731279</v>
      </c>
      <c r="E2651" s="597">
        <f>'GASTO X PROV'!E147</f>
        <v>765298.58838227519</v>
      </c>
      <c r="F2651" s="597">
        <f>'GASTO X PROV'!F147</f>
        <v>391299.94759398152</v>
      </c>
      <c r="G2651" s="597">
        <f>'GASTO X PROV'!G147</f>
        <v>3624010.0663703796</v>
      </c>
      <c r="H2651" s="597">
        <f>'GASTO X PROV'!H147</f>
        <v>824487.5948622009</v>
      </c>
      <c r="I2651" s="597">
        <f>'GASTO X PROV'!I147</f>
        <v>17902557.949558962</v>
      </c>
      <c r="J2651" s="597">
        <f>'GASTO X PROV'!J147</f>
        <v>38940.942110428252</v>
      </c>
      <c r="K2651" s="598">
        <f t="shared" si="111"/>
        <v>24874963.413303863</v>
      </c>
      <c r="L2651" s="482"/>
      <c r="M2651" s="482"/>
      <c r="N2651" s="482"/>
    </row>
    <row r="2652" spans="1:14" ht="24.95" customHeight="1" x14ac:dyDescent="0.2">
      <c r="A2652" s="573" t="s">
        <v>288</v>
      </c>
      <c r="B2652" s="574">
        <f>SUM(B2645:B2651)</f>
        <v>78898150.578404844</v>
      </c>
      <c r="C2652" s="574">
        <f t="shared" ref="C2652:K2652" si="112">SUM(C2645:C2651)</f>
        <v>92749717.605175614</v>
      </c>
      <c r="D2652" s="574">
        <f t="shared" si="112"/>
        <v>118076171.08481103</v>
      </c>
      <c r="E2652" s="574">
        <f t="shared" si="112"/>
        <v>40220639.993959889</v>
      </c>
      <c r="F2652" s="574">
        <f t="shared" si="112"/>
        <v>137809388.48012626</v>
      </c>
      <c r="G2652" s="574">
        <f t="shared" si="112"/>
        <v>112264414.11160752</v>
      </c>
      <c r="H2652" s="574">
        <f t="shared" si="112"/>
        <v>133040666.10994242</v>
      </c>
      <c r="I2652" s="574">
        <f t="shared" si="112"/>
        <v>119780108.57555099</v>
      </c>
      <c r="J2652" s="574">
        <f t="shared" si="112"/>
        <v>61028543.532263964</v>
      </c>
      <c r="K2652" s="574">
        <f t="shared" si="112"/>
        <v>893867800.07184255</v>
      </c>
      <c r="L2652" s="482"/>
      <c r="M2652" s="482"/>
      <c r="N2652" s="482"/>
    </row>
    <row r="2653" spans="1:14" ht="24.95" customHeight="1" x14ac:dyDescent="0.2">
      <c r="A2653" s="482"/>
      <c r="B2653" s="482"/>
      <c r="C2653" s="482"/>
      <c r="D2653" s="482"/>
      <c r="E2653" s="482"/>
      <c r="F2653" s="482"/>
      <c r="G2653" s="482"/>
      <c r="H2653" s="482"/>
      <c r="I2653" s="482"/>
      <c r="J2653" s="482"/>
      <c r="K2653" s="482"/>
      <c r="L2653" s="482"/>
      <c r="M2653" s="482"/>
      <c r="N2653" s="482"/>
    </row>
    <row r="2654" spans="1:14" ht="24.95" customHeight="1" x14ac:dyDescent="0.2">
      <c r="A2654" s="482"/>
      <c r="B2654" s="482"/>
      <c r="C2654" s="482"/>
      <c r="D2654" s="482"/>
      <c r="E2654" s="482"/>
      <c r="F2654" s="482"/>
      <c r="G2654" s="482"/>
      <c r="H2654" s="482"/>
      <c r="I2654" s="482"/>
      <c r="J2654" s="482"/>
      <c r="K2654" s="482"/>
      <c r="L2654" s="482"/>
      <c r="M2654" s="482"/>
      <c r="N2654" s="482"/>
    </row>
    <row r="2655" spans="1:14" ht="24.95" customHeight="1" x14ac:dyDescent="0.2">
      <c r="A2655" s="482"/>
      <c r="B2655" s="482"/>
      <c r="C2655" s="482"/>
      <c r="D2655" s="482"/>
      <c r="E2655" s="482"/>
      <c r="F2655" s="482"/>
      <c r="G2655" s="482"/>
      <c r="H2655" s="482"/>
      <c r="I2655" s="482"/>
      <c r="J2655" s="482"/>
      <c r="K2655" s="482"/>
      <c r="L2655" s="482"/>
      <c r="M2655" s="482"/>
      <c r="N2655" s="482"/>
    </row>
    <row r="2656" spans="1:14" ht="24.95" customHeight="1" x14ac:dyDescent="0.2">
      <c r="A2656" s="482"/>
      <c r="B2656" s="482"/>
      <c r="C2656" s="482"/>
      <c r="D2656" s="482"/>
      <c r="E2656" s="482"/>
      <c r="F2656" s="482"/>
      <c r="G2656" s="482"/>
      <c r="H2656" s="482"/>
      <c r="I2656" s="482"/>
      <c r="J2656" s="482"/>
      <c r="K2656" s="482"/>
      <c r="L2656" s="482"/>
      <c r="M2656" s="482"/>
      <c r="N2656" s="482"/>
    </row>
    <row r="2657" spans="1:14" ht="24.95" customHeight="1" x14ac:dyDescent="0.2">
      <c r="A2657" s="482"/>
      <c r="B2657" s="482"/>
      <c r="C2657" s="482"/>
      <c r="D2657" s="482"/>
      <c r="E2657" s="482"/>
      <c r="F2657" s="482"/>
      <c r="G2657" s="482"/>
      <c r="H2657" s="482"/>
      <c r="I2657" s="482"/>
      <c r="J2657" s="482"/>
      <c r="K2657" s="482"/>
      <c r="L2657" s="482"/>
      <c r="M2657" s="482"/>
      <c r="N2657" s="482"/>
    </row>
    <row r="2658" spans="1:14" ht="24.95" customHeight="1" x14ac:dyDescent="0.2">
      <c r="A2658" s="482"/>
      <c r="B2658" s="482"/>
      <c r="C2658" s="482"/>
      <c r="D2658" s="482"/>
      <c r="E2658" s="482"/>
      <c r="F2658" s="482"/>
      <c r="G2658" s="482"/>
      <c r="H2658" s="482"/>
      <c r="I2658" s="482"/>
      <c r="J2658" s="482"/>
      <c r="K2658" s="482"/>
      <c r="L2658" s="482"/>
      <c r="M2658" s="482"/>
      <c r="N2658" s="482"/>
    </row>
    <row r="2659" spans="1:14" ht="24.95" customHeight="1" x14ac:dyDescent="0.2">
      <c r="A2659" s="482"/>
      <c r="B2659" s="482"/>
      <c r="C2659" s="482"/>
      <c r="D2659" s="482"/>
      <c r="E2659" s="482"/>
      <c r="F2659" s="482"/>
      <c r="G2659" s="482"/>
      <c r="H2659" s="482"/>
      <c r="I2659" s="482"/>
      <c r="J2659" s="482"/>
      <c r="K2659" s="482"/>
      <c r="L2659" s="482"/>
      <c r="M2659" s="482"/>
      <c r="N2659" s="482"/>
    </row>
    <row r="2660" spans="1:14" ht="24.95" customHeight="1" x14ac:dyDescent="0.2">
      <c r="A2660" s="482"/>
      <c r="B2660" s="482"/>
      <c r="C2660" s="482"/>
      <c r="D2660" s="482"/>
      <c r="E2660" s="482"/>
      <c r="F2660" s="482"/>
      <c r="G2660" s="482"/>
      <c r="H2660" s="482"/>
      <c r="I2660" s="482"/>
      <c r="J2660" s="482"/>
      <c r="K2660" s="482"/>
      <c r="L2660" s="482"/>
      <c r="M2660" s="482"/>
      <c r="N2660" s="482"/>
    </row>
    <row r="2661" spans="1:14" ht="24.95" customHeight="1" x14ac:dyDescent="0.2">
      <c r="A2661" s="482"/>
      <c r="B2661" s="482"/>
      <c r="C2661" s="482"/>
      <c r="D2661" s="482"/>
      <c r="E2661" s="482"/>
      <c r="F2661" s="482"/>
      <c r="G2661" s="482"/>
      <c r="H2661" s="482"/>
      <c r="I2661" s="482"/>
      <c r="J2661" s="482"/>
      <c r="K2661" s="482"/>
      <c r="L2661" s="482"/>
      <c r="M2661" s="482"/>
      <c r="N2661" s="482"/>
    </row>
    <row r="2662" spans="1:14" ht="24.95" customHeight="1" x14ac:dyDescent="0.2">
      <c r="A2662" s="482"/>
      <c r="B2662" s="482"/>
      <c r="C2662" s="482"/>
      <c r="D2662" s="482"/>
      <c r="E2662" s="482"/>
      <c r="F2662" s="482"/>
      <c r="G2662" s="482"/>
      <c r="H2662" s="482"/>
      <c r="I2662" s="482"/>
      <c r="J2662" s="482"/>
      <c r="K2662" s="482"/>
      <c r="L2662" s="482"/>
      <c r="M2662" s="482"/>
      <c r="N2662" s="482"/>
    </row>
    <row r="2663" spans="1:14" ht="24.95" customHeight="1" x14ac:dyDescent="0.2">
      <c r="A2663" s="482"/>
      <c r="B2663" s="482"/>
      <c r="C2663" s="482"/>
      <c r="D2663" s="482"/>
      <c r="E2663" s="482"/>
      <c r="F2663" s="482"/>
      <c r="G2663" s="482"/>
      <c r="H2663" s="482"/>
      <c r="I2663" s="482"/>
      <c r="J2663" s="482"/>
      <c r="K2663" s="482"/>
      <c r="L2663" s="482"/>
      <c r="M2663" s="482"/>
      <c r="N2663" s="482"/>
    </row>
    <row r="2664" spans="1:14" ht="24.95" customHeight="1" x14ac:dyDescent="0.2">
      <c r="A2664" s="482"/>
      <c r="B2664" s="482"/>
      <c r="C2664" s="482"/>
      <c r="D2664" s="482"/>
      <c r="E2664" s="482"/>
      <c r="F2664" s="482"/>
      <c r="G2664" s="482"/>
      <c r="H2664" s="482"/>
      <c r="I2664" s="482"/>
      <c r="J2664" s="482"/>
      <c r="K2664" s="482"/>
      <c r="L2664" s="482"/>
      <c r="M2664" s="482"/>
      <c r="N2664" s="482"/>
    </row>
    <row r="2665" spans="1:14" ht="24.95" customHeight="1" x14ac:dyDescent="0.2">
      <c r="A2665" s="482"/>
      <c r="B2665" s="482"/>
      <c r="C2665" s="482"/>
      <c r="D2665" s="482"/>
      <c r="E2665" s="482"/>
      <c r="F2665" s="482"/>
      <c r="G2665" s="482"/>
      <c r="H2665" s="482"/>
      <c r="I2665" s="482"/>
      <c r="J2665" s="482"/>
      <c r="K2665" s="482"/>
      <c r="L2665" s="482"/>
      <c r="M2665" s="482"/>
      <c r="N2665" s="482"/>
    </row>
    <row r="2666" spans="1:14" ht="24.95" customHeight="1" x14ac:dyDescent="0.2">
      <c r="A2666" s="482"/>
      <c r="B2666" s="482"/>
      <c r="C2666" s="482"/>
      <c r="D2666" s="482"/>
      <c r="E2666" s="482"/>
      <c r="F2666" s="482"/>
      <c r="G2666" s="482"/>
      <c r="H2666" s="482"/>
      <c r="I2666" s="482"/>
      <c r="J2666" s="482"/>
      <c r="K2666" s="482"/>
      <c r="L2666" s="482"/>
      <c r="M2666" s="482"/>
      <c r="N2666" s="482"/>
    </row>
    <row r="2667" spans="1:14" ht="24.95" customHeight="1" x14ac:dyDescent="0.2">
      <c r="A2667" s="482"/>
      <c r="B2667" s="482"/>
      <c r="C2667" s="482"/>
      <c r="D2667" s="482"/>
      <c r="E2667" s="482"/>
      <c r="F2667" s="482"/>
      <c r="G2667" s="482"/>
      <c r="H2667" s="482"/>
      <c r="I2667" s="482"/>
      <c r="J2667" s="482"/>
      <c r="K2667" s="482"/>
      <c r="L2667" s="482"/>
      <c r="M2667" s="482"/>
      <c r="N2667" s="482"/>
    </row>
    <row r="2668" spans="1:14" ht="24.95" customHeight="1" x14ac:dyDescent="0.2">
      <c r="A2668" s="482"/>
      <c r="B2668" s="482"/>
      <c r="C2668" s="482"/>
      <c r="D2668" s="482"/>
      <c r="E2668" s="482"/>
      <c r="F2668" s="482"/>
      <c r="G2668" s="482"/>
      <c r="H2668" s="482"/>
      <c r="I2668" s="482"/>
      <c r="J2668" s="482"/>
      <c r="K2668" s="482"/>
      <c r="L2668" s="482"/>
      <c r="M2668" s="482"/>
      <c r="N2668" s="482"/>
    </row>
    <row r="2669" spans="1:14" ht="24.95" customHeight="1" x14ac:dyDescent="0.2">
      <c r="A2669" s="482"/>
      <c r="B2669" s="482"/>
      <c r="C2669" s="482"/>
      <c r="D2669" s="482"/>
      <c r="E2669" s="482"/>
      <c r="F2669" s="482"/>
      <c r="G2669" s="482"/>
      <c r="H2669" s="482"/>
      <c r="I2669" s="482"/>
      <c r="J2669" s="482"/>
      <c r="K2669" s="482"/>
      <c r="L2669" s="482"/>
      <c r="M2669" s="482"/>
      <c r="N2669" s="482"/>
    </row>
    <row r="2670" spans="1:14" ht="24.95" customHeight="1" x14ac:dyDescent="0.2">
      <c r="A2670" s="482"/>
      <c r="B2670" s="482"/>
      <c r="C2670" s="482"/>
      <c r="D2670" s="482"/>
      <c r="E2670" s="482"/>
      <c r="F2670" s="482"/>
      <c r="G2670" s="482"/>
      <c r="H2670" s="482"/>
      <c r="I2670" s="482"/>
      <c r="J2670" s="482"/>
      <c r="K2670" s="482"/>
      <c r="L2670" s="482"/>
      <c r="M2670" s="482"/>
      <c r="N2670" s="482"/>
    </row>
    <row r="2671" spans="1:14" ht="24.95" customHeight="1" x14ac:dyDescent="0.2">
      <c r="A2671" s="482"/>
      <c r="B2671" s="482"/>
      <c r="C2671" s="482"/>
      <c r="D2671" s="482"/>
      <c r="E2671" s="482"/>
      <c r="F2671" s="482"/>
      <c r="G2671" s="482"/>
      <c r="H2671" s="482"/>
      <c r="I2671" s="482"/>
      <c r="J2671" s="482"/>
      <c r="K2671" s="482"/>
      <c r="L2671" s="482"/>
      <c r="M2671" s="482"/>
      <c r="N2671" s="482"/>
    </row>
    <row r="2672" spans="1:14" ht="24.95" customHeight="1" x14ac:dyDescent="0.2">
      <c r="A2672" s="482"/>
      <c r="B2672" s="482"/>
      <c r="C2672" s="482"/>
      <c r="D2672" s="482"/>
      <c r="E2672" s="482"/>
      <c r="F2672" s="482"/>
      <c r="G2672" s="482"/>
      <c r="H2672" s="482"/>
      <c r="I2672" s="482"/>
      <c r="J2672" s="482"/>
      <c r="K2672" s="482"/>
      <c r="L2672" s="482"/>
      <c r="M2672" s="482"/>
      <c r="N2672" s="482"/>
    </row>
    <row r="2673" spans="1:14" ht="24.95" customHeight="1" x14ac:dyDescent="0.2">
      <c r="A2673" s="482"/>
      <c r="B2673" s="482"/>
      <c r="C2673" s="482"/>
      <c r="D2673" s="482"/>
      <c r="E2673" s="482"/>
      <c r="F2673" s="482"/>
      <c r="G2673" s="482"/>
      <c r="H2673" s="482"/>
      <c r="I2673" s="482"/>
      <c r="J2673" s="482"/>
      <c r="K2673" s="482"/>
      <c r="L2673" s="482"/>
      <c r="M2673" s="482"/>
      <c r="N2673" s="482"/>
    </row>
    <row r="2674" spans="1:14" ht="24.95" customHeight="1" x14ac:dyDescent="0.2">
      <c r="A2674" s="482"/>
      <c r="B2674" s="482"/>
      <c r="C2674" s="482"/>
      <c r="D2674" s="482"/>
      <c r="E2674" s="482"/>
      <c r="F2674" s="482"/>
      <c r="G2674" s="482"/>
      <c r="H2674" s="482"/>
      <c r="I2674" s="482"/>
      <c r="J2674" s="482"/>
      <c r="K2674" s="482"/>
      <c r="L2674" s="482"/>
      <c r="M2674" s="482"/>
      <c r="N2674" s="482"/>
    </row>
    <row r="2675" spans="1:14" ht="24.95" customHeight="1" x14ac:dyDescent="0.2">
      <c r="A2675" s="482"/>
      <c r="B2675" s="482"/>
      <c r="C2675" s="482"/>
      <c r="D2675" s="482"/>
      <c r="E2675" s="482"/>
      <c r="F2675" s="482"/>
      <c r="G2675" s="482"/>
      <c r="H2675" s="482"/>
      <c r="I2675" s="482"/>
      <c r="J2675" s="482"/>
      <c r="K2675" s="482"/>
      <c r="L2675" s="482"/>
      <c r="M2675" s="482"/>
      <c r="N2675" s="482"/>
    </row>
    <row r="2676" spans="1:14" ht="24.95" customHeight="1" x14ac:dyDescent="0.2">
      <c r="A2676" s="482"/>
      <c r="B2676" s="482"/>
      <c r="C2676" s="482"/>
      <c r="D2676" s="482"/>
      <c r="E2676" s="482"/>
      <c r="F2676" s="482"/>
      <c r="G2676" s="482"/>
      <c r="H2676" s="482"/>
      <c r="I2676" s="482"/>
      <c r="J2676" s="482"/>
      <c r="K2676" s="482"/>
      <c r="L2676" s="482"/>
      <c r="M2676" s="482"/>
      <c r="N2676" s="482"/>
    </row>
    <row r="2677" spans="1:14" ht="24.95" customHeight="1" x14ac:dyDescent="0.2">
      <c r="A2677" s="482"/>
      <c r="B2677" s="482"/>
      <c r="C2677" s="482"/>
      <c r="D2677" s="482"/>
      <c r="E2677" s="482"/>
      <c r="F2677" s="482"/>
      <c r="G2677" s="482"/>
      <c r="H2677" s="482"/>
      <c r="I2677" s="482"/>
      <c r="J2677" s="482"/>
      <c r="K2677" s="482"/>
      <c r="L2677" s="482"/>
      <c r="M2677" s="482"/>
      <c r="N2677" s="482"/>
    </row>
    <row r="2678" spans="1:14" ht="24.95" customHeight="1" x14ac:dyDescent="0.2">
      <c r="A2678" s="482"/>
      <c r="B2678" s="482"/>
      <c r="C2678" s="482"/>
      <c r="D2678" s="482"/>
      <c r="E2678" s="482"/>
      <c r="F2678" s="482"/>
      <c r="G2678" s="482"/>
      <c r="H2678" s="482"/>
      <c r="I2678" s="482"/>
      <c r="J2678" s="482"/>
      <c r="K2678" s="482"/>
      <c r="L2678" s="482"/>
      <c r="M2678" s="482"/>
      <c r="N2678" s="482"/>
    </row>
    <row r="2679" spans="1:14" ht="24.95" customHeight="1" x14ac:dyDescent="0.2">
      <c r="A2679" s="482"/>
      <c r="B2679" s="482"/>
      <c r="C2679" s="482"/>
      <c r="D2679" s="482"/>
      <c r="E2679" s="482"/>
      <c r="F2679" s="482"/>
      <c r="G2679" s="482"/>
      <c r="H2679" s="482"/>
      <c r="I2679" s="482"/>
      <c r="J2679" s="482"/>
      <c r="K2679" s="482"/>
      <c r="L2679" s="482"/>
      <c r="M2679" s="482"/>
      <c r="N2679" s="482"/>
    </row>
    <row r="2680" spans="1:14" ht="24.95" customHeight="1" x14ac:dyDescent="0.2">
      <c r="A2680" s="482"/>
      <c r="B2680" s="482"/>
      <c r="C2680" s="482"/>
      <c r="D2680" s="482"/>
      <c r="E2680" s="482"/>
      <c r="F2680" s="482"/>
      <c r="G2680" s="482"/>
      <c r="H2680" s="482"/>
      <c r="I2680" s="482"/>
      <c r="J2680" s="482"/>
      <c r="K2680" s="482"/>
      <c r="L2680" s="482"/>
      <c r="M2680" s="482"/>
      <c r="N2680" s="482"/>
    </row>
    <row r="2681" spans="1:14" ht="24.95" customHeight="1" x14ac:dyDescent="0.2">
      <c r="A2681" s="482"/>
      <c r="B2681" s="482"/>
      <c r="C2681" s="482"/>
      <c r="D2681" s="482"/>
      <c r="E2681" s="482"/>
      <c r="F2681" s="482"/>
      <c r="G2681" s="482"/>
      <c r="H2681" s="482"/>
      <c r="I2681" s="482"/>
      <c r="J2681" s="482"/>
      <c r="K2681" s="482"/>
      <c r="L2681" s="482"/>
      <c r="M2681" s="482"/>
      <c r="N2681" s="482"/>
    </row>
    <row r="2682" spans="1:14" ht="24.95" customHeight="1" x14ac:dyDescent="0.2">
      <c r="A2682" s="482"/>
      <c r="B2682" s="482"/>
      <c r="C2682" s="482"/>
      <c r="D2682" s="482"/>
      <c r="E2682" s="482"/>
      <c r="F2682" s="482"/>
      <c r="G2682" s="482"/>
      <c r="H2682" s="482"/>
      <c r="I2682" s="482"/>
      <c r="J2682" s="482"/>
      <c r="K2682" s="482"/>
      <c r="L2682" s="482"/>
      <c r="M2682" s="482"/>
      <c r="N2682" s="482"/>
    </row>
    <row r="2683" spans="1:14" ht="24.95" customHeight="1" x14ac:dyDescent="0.2">
      <c r="A2683" s="482"/>
      <c r="B2683" s="482"/>
      <c r="C2683" s="482"/>
      <c r="D2683" s="482"/>
      <c r="E2683" s="482"/>
      <c r="F2683" s="482"/>
      <c r="G2683" s="482"/>
      <c r="H2683" s="482"/>
      <c r="I2683" s="482"/>
      <c r="J2683" s="482"/>
      <c r="K2683" s="482"/>
      <c r="L2683" s="482"/>
      <c r="M2683" s="482"/>
      <c r="N2683" s="482"/>
    </row>
    <row r="2684" spans="1:14" ht="24.95" customHeight="1" x14ac:dyDescent="0.2">
      <c r="A2684" s="482"/>
      <c r="B2684" s="482"/>
      <c r="C2684" s="482"/>
      <c r="D2684" s="482"/>
      <c r="E2684" s="482"/>
      <c r="F2684" s="482"/>
      <c r="G2684" s="482"/>
      <c r="H2684" s="482"/>
      <c r="I2684" s="482"/>
      <c r="J2684" s="482"/>
      <c r="K2684" s="482"/>
      <c r="L2684" s="482"/>
      <c r="M2684" s="482"/>
      <c r="N2684" s="482"/>
    </row>
    <row r="2685" spans="1:14" ht="24.95" customHeight="1" x14ac:dyDescent="0.2">
      <c r="A2685" s="482"/>
      <c r="B2685" s="482"/>
      <c r="C2685" s="482"/>
      <c r="D2685" s="482"/>
      <c r="E2685" s="482"/>
      <c r="F2685" s="482"/>
      <c r="G2685" s="482"/>
      <c r="H2685" s="482"/>
      <c r="I2685" s="482"/>
      <c r="J2685" s="482"/>
      <c r="K2685" s="482"/>
      <c r="L2685" s="482"/>
      <c r="M2685" s="482"/>
      <c r="N2685" s="482"/>
    </row>
    <row r="2686" spans="1:14" ht="24.95" customHeight="1" x14ac:dyDescent="0.2">
      <c r="A2686" s="482"/>
      <c r="B2686" s="482"/>
      <c r="C2686" s="482"/>
      <c r="D2686" s="482"/>
      <c r="E2686" s="482"/>
      <c r="F2686" s="482"/>
      <c r="G2686" s="482"/>
      <c r="H2686" s="482"/>
      <c r="I2686" s="482"/>
      <c r="J2686" s="482"/>
      <c r="K2686" s="482"/>
      <c r="L2686" s="482"/>
      <c r="M2686" s="482"/>
      <c r="N2686" s="482"/>
    </row>
    <row r="2687" spans="1:14" ht="24.95" customHeight="1" x14ac:dyDescent="0.2">
      <c r="A2687" s="482"/>
      <c r="B2687" s="482"/>
      <c r="C2687" s="482"/>
      <c r="D2687" s="482"/>
      <c r="E2687" s="482"/>
      <c r="F2687" s="482"/>
      <c r="G2687" s="482"/>
      <c r="H2687" s="482"/>
      <c r="I2687" s="482"/>
      <c r="J2687" s="482"/>
      <c r="K2687" s="482"/>
      <c r="L2687" s="482"/>
      <c r="M2687" s="482"/>
      <c r="N2687" s="482"/>
    </row>
    <row r="2688" spans="1:14" ht="24.95" customHeight="1" x14ac:dyDescent="0.2">
      <c r="A2688" s="482"/>
      <c r="B2688" s="482"/>
      <c r="C2688" s="482"/>
      <c r="D2688" s="482"/>
      <c r="E2688" s="482"/>
      <c r="F2688" s="482"/>
      <c r="G2688" s="482"/>
      <c r="H2688" s="482"/>
      <c r="I2688" s="482"/>
      <c r="J2688" s="482"/>
      <c r="K2688" s="482"/>
      <c r="L2688" s="482"/>
      <c r="M2688" s="482"/>
      <c r="N2688" s="482"/>
    </row>
    <row r="2689" spans="1:14" ht="24.95" customHeight="1" x14ac:dyDescent="0.2">
      <c r="A2689" s="482"/>
      <c r="B2689" s="482"/>
      <c r="C2689" s="482"/>
      <c r="D2689" s="482"/>
      <c r="E2689" s="482"/>
      <c r="F2689" s="482"/>
      <c r="G2689" s="482"/>
      <c r="H2689" s="482"/>
      <c r="I2689" s="482"/>
      <c r="J2689" s="482"/>
      <c r="K2689" s="482"/>
      <c r="L2689" s="482"/>
      <c r="M2689" s="482"/>
      <c r="N2689" s="482"/>
    </row>
    <row r="2690" spans="1:14" ht="24.95" customHeight="1" x14ac:dyDescent="0.2">
      <c r="A2690" s="482"/>
      <c r="B2690" s="482"/>
      <c r="C2690" s="482"/>
      <c r="D2690" s="482"/>
      <c r="E2690" s="482"/>
      <c r="F2690" s="482"/>
      <c r="G2690" s="482"/>
      <c r="H2690" s="482"/>
      <c r="I2690" s="482"/>
      <c r="J2690" s="482"/>
      <c r="K2690" s="482"/>
      <c r="L2690" s="482"/>
      <c r="M2690" s="482"/>
      <c r="N2690" s="482"/>
    </row>
    <row r="2691" spans="1:14" ht="24.95" customHeight="1" x14ac:dyDescent="0.2">
      <c r="A2691" s="482"/>
      <c r="B2691" s="482"/>
      <c r="C2691" s="482"/>
      <c r="D2691" s="482"/>
      <c r="E2691" s="482"/>
      <c r="F2691" s="482"/>
      <c r="G2691" s="482"/>
      <c r="H2691" s="482"/>
      <c r="I2691" s="482"/>
      <c r="J2691" s="482"/>
      <c r="K2691" s="482"/>
      <c r="L2691" s="482"/>
      <c r="M2691" s="482"/>
      <c r="N2691" s="482"/>
    </row>
    <row r="2692" spans="1:14" ht="24.95" customHeight="1" x14ac:dyDescent="0.2">
      <c r="A2692" s="482"/>
      <c r="B2692" s="482"/>
      <c r="C2692" s="482"/>
      <c r="D2692" s="482"/>
      <c r="E2692" s="482"/>
      <c r="F2692" s="482"/>
      <c r="G2692" s="482"/>
      <c r="H2692" s="482"/>
      <c r="I2692" s="482"/>
      <c r="J2692" s="482"/>
      <c r="K2692" s="482"/>
      <c r="L2692" s="482"/>
      <c r="M2692" s="482"/>
      <c r="N2692" s="482"/>
    </row>
    <row r="2693" spans="1:14" ht="24.95" customHeight="1" x14ac:dyDescent="0.2">
      <c r="A2693" s="482"/>
      <c r="B2693" s="482"/>
      <c r="C2693" s="482"/>
      <c r="D2693" s="482"/>
      <c r="E2693" s="482"/>
      <c r="F2693" s="482"/>
      <c r="G2693" s="482"/>
      <c r="H2693" s="482"/>
      <c r="I2693" s="482"/>
      <c r="J2693" s="482"/>
      <c r="K2693" s="482"/>
      <c r="L2693" s="482"/>
      <c r="M2693" s="482"/>
      <c r="N2693" s="482"/>
    </row>
    <row r="2694" spans="1:14" ht="24.95" customHeight="1" x14ac:dyDescent="0.2">
      <c r="A2694" s="482"/>
      <c r="B2694" s="482"/>
      <c r="C2694" s="482"/>
      <c r="D2694" s="482"/>
      <c r="E2694" s="482"/>
      <c r="F2694" s="482"/>
      <c r="G2694" s="482"/>
      <c r="H2694" s="482"/>
      <c r="I2694" s="482"/>
      <c r="J2694" s="482"/>
      <c r="K2694" s="482"/>
      <c r="L2694" s="482"/>
      <c r="M2694" s="482"/>
      <c r="N2694" s="482"/>
    </row>
    <row r="2695" spans="1:14" ht="24.95" customHeight="1" x14ac:dyDescent="0.2">
      <c r="A2695" s="482"/>
      <c r="B2695" s="482"/>
      <c r="C2695" s="482"/>
      <c r="D2695" s="482"/>
      <c r="E2695" s="482"/>
      <c r="F2695" s="482"/>
      <c r="G2695" s="482"/>
      <c r="H2695" s="482"/>
      <c r="I2695" s="482"/>
      <c r="J2695" s="482"/>
      <c r="K2695" s="482"/>
      <c r="L2695" s="482"/>
      <c r="M2695" s="482"/>
      <c r="N2695" s="482"/>
    </row>
    <row r="2696" spans="1:14" ht="24.95" customHeight="1" x14ac:dyDescent="0.2">
      <c r="A2696" s="482"/>
      <c r="B2696" s="482"/>
      <c r="C2696" s="482"/>
      <c r="D2696" s="482"/>
      <c r="E2696" s="482"/>
      <c r="F2696" s="482"/>
      <c r="G2696" s="482"/>
      <c r="H2696" s="482"/>
      <c r="I2696" s="482"/>
      <c r="J2696" s="482"/>
      <c r="K2696" s="482"/>
      <c r="L2696" s="482"/>
      <c r="M2696" s="482"/>
      <c r="N2696" s="482"/>
    </row>
    <row r="2697" spans="1:14" ht="24.95" customHeight="1" x14ac:dyDescent="0.2">
      <c r="A2697" s="482"/>
      <c r="B2697" s="482"/>
      <c r="C2697" s="482"/>
      <c r="D2697" s="482"/>
      <c r="E2697" s="482"/>
      <c r="F2697" s="482"/>
      <c r="G2697" s="482"/>
      <c r="H2697" s="482"/>
      <c r="I2697" s="482"/>
      <c r="J2697" s="482"/>
      <c r="K2697" s="482"/>
      <c r="L2697" s="482"/>
      <c r="M2697" s="482"/>
      <c r="N2697" s="482"/>
    </row>
    <row r="2698" spans="1:14" ht="24.95" customHeight="1" x14ac:dyDescent="0.2">
      <c r="A2698" s="482"/>
      <c r="B2698" s="482"/>
      <c r="C2698" s="482"/>
      <c r="D2698" s="482"/>
      <c r="E2698" s="482"/>
      <c r="F2698" s="482"/>
      <c r="G2698" s="482"/>
      <c r="H2698" s="482"/>
      <c r="I2698" s="482"/>
      <c r="J2698" s="482"/>
      <c r="K2698" s="482"/>
      <c r="L2698" s="482"/>
      <c r="M2698" s="482"/>
      <c r="N2698" s="482"/>
    </row>
    <row r="2699" spans="1:14" ht="24.95" customHeight="1" x14ac:dyDescent="0.2">
      <c r="A2699" s="482"/>
      <c r="B2699" s="482"/>
      <c r="C2699" s="482"/>
      <c r="D2699" s="482"/>
      <c r="E2699" s="482"/>
      <c r="F2699" s="482"/>
      <c r="G2699" s="482"/>
      <c r="H2699" s="482"/>
      <c r="I2699" s="482"/>
      <c r="J2699" s="482"/>
      <c r="K2699" s="482"/>
      <c r="L2699" s="482"/>
      <c r="M2699" s="482"/>
      <c r="N2699" s="482"/>
    </row>
    <row r="2700" spans="1:14" ht="24.95" customHeight="1" x14ac:dyDescent="0.2">
      <c r="A2700" s="482"/>
      <c r="B2700" s="482"/>
      <c r="C2700" s="482"/>
      <c r="D2700" s="482"/>
      <c r="E2700" s="482"/>
      <c r="F2700" s="482"/>
      <c r="G2700" s="482"/>
      <c r="H2700" s="482"/>
      <c r="I2700" s="482"/>
      <c r="J2700" s="482"/>
      <c r="K2700" s="482"/>
      <c r="L2700" s="482"/>
      <c r="M2700" s="482"/>
      <c r="N2700" s="482"/>
    </row>
    <row r="2701" spans="1:14" ht="24.95" customHeight="1" x14ac:dyDescent="0.2">
      <c r="A2701" s="482"/>
      <c r="B2701" s="482"/>
      <c r="C2701" s="482"/>
      <c r="D2701" s="482"/>
      <c r="E2701" s="482"/>
      <c r="F2701" s="482"/>
      <c r="G2701" s="482"/>
      <c r="H2701" s="482"/>
      <c r="I2701" s="482"/>
      <c r="J2701" s="482"/>
      <c r="K2701" s="482"/>
      <c r="L2701" s="482"/>
      <c r="M2701" s="482"/>
      <c r="N2701" s="482"/>
    </row>
    <row r="2702" spans="1:14" ht="24.95" customHeight="1" x14ac:dyDescent="0.2">
      <c r="A2702" s="482"/>
      <c r="B2702" s="482"/>
      <c r="C2702" s="482"/>
      <c r="D2702" s="482"/>
      <c r="E2702" s="482"/>
      <c r="F2702" s="482"/>
      <c r="G2702" s="482"/>
      <c r="H2702" s="482"/>
      <c r="I2702" s="482"/>
      <c r="J2702" s="482"/>
      <c r="K2702" s="482"/>
      <c r="L2702" s="482"/>
      <c r="M2702" s="482"/>
      <c r="N2702" s="482"/>
    </row>
    <row r="2703" spans="1:14" ht="24.95" customHeight="1" x14ac:dyDescent="0.2">
      <c r="A2703" s="482"/>
      <c r="B2703" s="482"/>
      <c r="C2703" s="482"/>
      <c r="D2703" s="482"/>
      <c r="E2703" s="482"/>
      <c r="F2703" s="482"/>
      <c r="G2703" s="482"/>
      <c r="H2703" s="482"/>
      <c r="I2703" s="482"/>
      <c r="J2703" s="482"/>
      <c r="K2703" s="482"/>
      <c r="L2703" s="482"/>
      <c r="M2703" s="482"/>
      <c r="N2703" s="482"/>
    </row>
    <row r="2704" spans="1:14" ht="24.95" customHeight="1" x14ac:dyDescent="0.2">
      <c r="A2704" s="482"/>
      <c r="B2704" s="482"/>
      <c r="C2704" s="482"/>
      <c r="D2704" s="482"/>
      <c r="E2704" s="482"/>
      <c r="F2704" s="482"/>
      <c r="G2704" s="482"/>
      <c r="H2704" s="482"/>
      <c r="I2704" s="482"/>
      <c r="J2704" s="482"/>
      <c r="K2704" s="482"/>
      <c r="L2704" s="482"/>
      <c r="M2704" s="482"/>
      <c r="N2704" s="482"/>
    </row>
    <row r="2705" spans="1:14" ht="24.95" customHeight="1" x14ac:dyDescent="0.2">
      <c r="A2705" s="482"/>
      <c r="B2705" s="482"/>
      <c r="C2705" s="482"/>
      <c r="D2705" s="482"/>
      <c r="E2705" s="482"/>
      <c r="F2705" s="482"/>
      <c r="G2705" s="482"/>
      <c r="H2705" s="482"/>
      <c r="I2705" s="482"/>
      <c r="J2705" s="482"/>
      <c r="K2705" s="482"/>
      <c r="L2705" s="482"/>
      <c r="M2705" s="482"/>
      <c r="N2705" s="482"/>
    </row>
    <row r="2706" spans="1:14" ht="24.95" customHeight="1" x14ac:dyDescent="0.2">
      <c r="A2706" s="482"/>
      <c r="B2706" s="482"/>
      <c r="C2706" s="482"/>
      <c r="D2706" s="482"/>
      <c r="E2706" s="482"/>
      <c r="F2706" s="482"/>
      <c r="G2706" s="482"/>
      <c r="H2706" s="482"/>
      <c r="I2706" s="482"/>
      <c r="J2706" s="482"/>
      <c r="K2706" s="482"/>
      <c r="L2706" s="482"/>
      <c r="M2706" s="482"/>
      <c r="N2706" s="482"/>
    </row>
    <row r="2707" spans="1:14" ht="24.95" customHeight="1" x14ac:dyDescent="0.2">
      <c r="A2707" s="482"/>
      <c r="B2707" s="482"/>
      <c r="C2707" s="482"/>
      <c r="D2707" s="482"/>
      <c r="E2707" s="482"/>
      <c r="F2707" s="482"/>
      <c r="G2707" s="482"/>
      <c r="H2707" s="482"/>
      <c r="I2707" s="482"/>
      <c r="J2707" s="482"/>
      <c r="K2707" s="482"/>
      <c r="L2707" s="482"/>
      <c r="M2707" s="482"/>
      <c r="N2707" s="482"/>
    </row>
    <row r="2708" spans="1:14" ht="24.95" customHeight="1" x14ac:dyDescent="0.2">
      <c r="A2708" s="482"/>
      <c r="B2708" s="482"/>
      <c r="C2708" s="482"/>
      <c r="D2708" s="482"/>
      <c r="E2708" s="482"/>
      <c r="F2708" s="482"/>
      <c r="G2708" s="482"/>
      <c r="H2708" s="482"/>
      <c r="I2708" s="482"/>
      <c r="J2708" s="482"/>
      <c r="K2708" s="482"/>
      <c r="L2708" s="482"/>
      <c r="M2708" s="482"/>
      <c r="N2708" s="482"/>
    </row>
    <row r="2709" spans="1:14" ht="24.95" customHeight="1" x14ac:dyDescent="0.2">
      <c r="A2709" s="482"/>
      <c r="B2709" s="482"/>
      <c r="C2709" s="482"/>
      <c r="D2709" s="482"/>
      <c r="E2709" s="482"/>
      <c r="F2709" s="482"/>
      <c r="G2709" s="482"/>
      <c r="H2709" s="482"/>
      <c r="I2709" s="482"/>
      <c r="J2709" s="482"/>
      <c r="K2709" s="482"/>
      <c r="L2709" s="482"/>
      <c r="M2709" s="482"/>
      <c r="N2709" s="482"/>
    </row>
    <row r="2710" spans="1:14" ht="24.95" customHeight="1" x14ac:dyDescent="0.2">
      <c r="A2710" s="482"/>
      <c r="B2710" s="482"/>
      <c r="C2710" s="482"/>
      <c r="D2710" s="482"/>
      <c r="E2710" s="482"/>
      <c r="F2710" s="482"/>
      <c r="G2710" s="482"/>
      <c r="H2710" s="482"/>
      <c r="I2710" s="482"/>
      <c r="J2710" s="482"/>
      <c r="K2710" s="482"/>
      <c r="L2710" s="482"/>
      <c r="M2710" s="482"/>
      <c r="N2710" s="4">
        <v>33</v>
      </c>
    </row>
    <row r="2711" spans="1:14" ht="39.950000000000003" customHeight="1" x14ac:dyDescent="0.2">
      <c r="A2711" s="801" t="s">
        <v>639</v>
      </c>
      <c r="B2711" s="801"/>
      <c r="C2711" s="801"/>
      <c r="D2711" s="801"/>
      <c r="E2711" s="801"/>
      <c r="F2711" s="801"/>
      <c r="G2711" s="801"/>
      <c r="H2711" s="801"/>
      <c r="I2711" s="801"/>
      <c r="J2711" s="801"/>
      <c r="K2711" s="801"/>
      <c r="L2711" s="801"/>
      <c r="M2711" s="801"/>
      <c r="N2711" s="801"/>
    </row>
    <row r="2712" spans="1:14" ht="24.95" customHeight="1" x14ac:dyDescent="0.2">
      <c r="A2712" s="801"/>
      <c r="B2712" s="801"/>
      <c r="C2712" s="801"/>
      <c r="D2712" s="801"/>
      <c r="E2712" s="801"/>
      <c r="F2712" s="801"/>
      <c r="G2712" s="801"/>
      <c r="H2712" s="801"/>
      <c r="I2712" s="801"/>
      <c r="J2712" s="801"/>
      <c r="K2712" s="801"/>
      <c r="L2712" s="801"/>
      <c r="M2712" s="801"/>
      <c r="N2712" s="801"/>
    </row>
    <row r="2713" spans="1:14" ht="24.95" customHeight="1" x14ac:dyDescent="0.2">
      <c r="A2713" s="482"/>
      <c r="B2713" s="482"/>
      <c r="C2713" s="482"/>
      <c r="D2713" s="482"/>
      <c r="E2713" s="482"/>
      <c r="F2713" s="482"/>
      <c r="G2713" s="482"/>
      <c r="H2713" s="482"/>
      <c r="I2713" s="482"/>
      <c r="J2713" s="482"/>
      <c r="K2713" s="482"/>
      <c r="L2713" s="482"/>
      <c r="M2713" s="482"/>
      <c r="N2713" s="482"/>
    </row>
    <row r="2714" spans="1:14" ht="24.95" customHeight="1" x14ac:dyDescent="0.2">
      <c r="A2714" s="374"/>
      <c r="B2714" s="681" t="s">
        <v>5</v>
      </c>
      <c r="C2714" s="681" t="s">
        <v>6</v>
      </c>
      <c r="D2714" s="681" t="s">
        <v>71</v>
      </c>
      <c r="E2714" s="681" t="s">
        <v>7</v>
      </c>
      <c r="F2714" s="681" t="s">
        <v>8</v>
      </c>
      <c r="G2714" s="681" t="s">
        <v>9</v>
      </c>
      <c r="H2714" s="681" t="s">
        <v>10</v>
      </c>
      <c r="I2714" s="681" t="s">
        <v>11</v>
      </c>
      <c r="J2714" s="681" t="s">
        <v>12</v>
      </c>
      <c r="K2714" s="681" t="s">
        <v>13</v>
      </c>
      <c r="L2714" s="482"/>
      <c r="M2714" s="482"/>
      <c r="N2714" s="482"/>
    </row>
    <row r="2715" spans="1:14" ht="24.95" customHeight="1" x14ac:dyDescent="0.2">
      <c r="A2715" s="602" t="s">
        <v>291</v>
      </c>
      <c r="B2715" s="594">
        <f>'GASTO X PROV'!B49</f>
        <v>23227186.93875758</v>
      </c>
      <c r="C2715" s="594">
        <f>'GASTO X PROV'!C49</f>
        <v>15926414.350950761</v>
      </c>
      <c r="D2715" s="594">
        <f>'GASTO X PROV'!D49</f>
        <v>27202195.266387135</v>
      </c>
      <c r="E2715" s="594">
        <f>'GASTO X PROV'!E49</f>
        <v>13561290.297277037</v>
      </c>
      <c r="F2715" s="594">
        <f>'GASTO X PROV'!F49</f>
        <v>29398449.867234457</v>
      </c>
      <c r="G2715" s="594">
        <f>'GASTO X PROV'!G49</f>
        <v>19587867.002911814</v>
      </c>
      <c r="H2715" s="594">
        <f>'GASTO X PROV'!H49</f>
        <v>19189365.17730815</v>
      </c>
      <c r="I2715" s="594">
        <f>'GASTO X PROV'!I49</f>
        <v>20697138.46921647</v>
      </c>
      <c r="J2715" s="594">
        <f>'GASTO X PROV'!J49</f>
        <v>13805431.688899998</v>
      </c>
      <c r="K2715" s="595">
        <f>SUM(B2715:J2715)</f>
        <v>182595339.05894339</v>
      </c>
      <c r="L2715" s="482"/>
      <c r="M2715" s="482"/>
      <c r="N2715" s="482"/>
    </row>
    <row r="2716" spans="1:14" ht="24.95" customHeight="1" x14ac:dyDescent="0.2">
      <c r="A2716" s="672" t="s">
        <v>293</v>
      </c>
      <c r="B2716" s="594">
        <f>'GASTO X PROV'!B50</f>
        <v>15099232.374265993</v>
      </c>
      <c r="C2716" s="594">
        <f>'GASTO X PROV'!C50</f>
        <v>11631479.847372243</v>
      </c>
      <c r="D2716" s="594">
        <f>'GASTO X PROV'!D50</f>
        <v>22751197.538598809</v>
      </c>
      <c r="E2716" s="594">
        <f>'GASTO X PROV'!E50</f>
        <v>6880774.1052404353</v>
      </c>
      <c r="F2716" s="594">
        <f>'GASTO X PROV'!F50</f>
        <v>18372261.981038265</v>
      </c>
      <c r="G2716" s="594">
        <f>'GASTO X PROV'!G50</f>
        <v>14539670.317460163</v>
      </c>
      <c r="H2716" s="594">
        <f>'GASTO X PROV'!H50</f>
        <v>11578146.482790647</v>
      </c>
      <c r="I2716" s="594">
        <f>'GASTO X PROV'!I50</f>
        <v>15512338.190405749</v>
      </c>
      <c r="J2716" s="594">
        <f>'GASTO X PROV'!J50</f>
        <v>9145922.9311844818</v>
      </c>
      <c r="K2716" s="595">
        <f t="shared" ref="K2716:K2721" si="113">SUM(B2716:J2716)</f>
        <v>125511023.76835679</v>
      </c>
      <c r="L2716" s="482"/>
      <c r="M2716" s="482"/>
      <c r="N2716" s="482"/>
    </row>
    <row r="2717" spans="1:14" ht="24.95" customHeight="1" x14ac:dyDescent="0.2">
      <c r="A2717" s="672" t="s">
        <v>295</v>
      </c>
      <c r="B2717" s="594">
        <f>'GASTO X PROV'!B51</f>
        <v>3400240.9423896805</v>
      </c>
      <c r="C2717" s="594">
        <f>'GASTO X PROV'!C51</f>
        <v>8299892.7440534504</v>
      </c>
      <c r="D2717" s="594">
        <f>'GASTO X PROV'!D51</f>
        <v>9669665.8907802291</v>
      </c>
      <c r="E2717" s="594">
        <f>'GASTO X PROV'!E51</f>
        <v>2540787.2244961155</v>
      </c>
      <c r="F2717" s="594">
        <f>'GASTO X PROV'!F51</f>
        <v>4215087.4169857446</v>
      </c>
      <c r="G2717" s="594">
        <f>'GASTO X PROV'!G51</f>
        <v>5190233.2067309925</v>
      </c>
      <c r="H2717" s="594">
        <f>'GASTO X PROV'!H51</f>
        <v>1966802.7169859305</v>
      </c>
      <c r="I2717" s="594">
        <f>'GASTO X PROV'!I51</f>
        <v>2486607.4546830091</v>
      </c>
      <c r="J2717" s="594">
        <f>'GASTO X PROV'!J51</f>
        <v>1034215.6410308756</v>
      </c>
      <c r="K2717" s="595">
        <f t="shared" si="113"/>
        <v>38803533.238136031</v>
      </c>
      <c r="L2717" s="482"/>
      <c r="M2717" s="482"/>
      <c r="N2717" s="482"/>
    </row>
    <row r="2718" spans="1:14" ht="24.95" customHeight="1" x14ac:dyDescent="0.2">
      <c r="A2718" s="672" t="s">
        <v>297</v>
      </c>
      <c r="B2718" s="594">
        <f>'GASTO X PROV'!B52</f>
        <v>6501871.7312950017</v>
      </c>
      <c r="C2718" s="594">
        <f>'GASTO X PROV'!C52</f>
        <v>7734248.9371706415</v>
      </c>
      <c r="D2718" s="594">
        <f>'GASTO X PROV'!D52</f>
        <v>8331412.3845587838</v>
      </c>
      <c r="E2718" s="594">
        <f>'GASTO X PROV'!E52</f>
        <v>2705357.8337978153</v>
      </c>
      <c r="F2718" s="594">
        <f>'GASTO X PROV'!F52</f>
        <v>12658368.103764491</v>
      </c>
      <c r="G2718" s="594">
        <f>'GASTO X PROV'!G52</f>
        <v>6433008.7686690092</v>
      </c>
      <c r="H2718" s="594">
        <f>'GASTO X PROV'!H52</f>
        <v>2709142.4008271932</v>
      </c>
      <c r="I2718" s="594">
        <f>'GASTO X PROV'!I52</f>
        <v>7982200.936617841</v>
      </c>
      <c r="J2718" s="594">
        <f>'GASTO X PROV'!J52</f>
        <v>5449988.4162426814</v>
      </c>
      <c r="K2718" s="595">
        <f t="shared" si="113"/>
        <v>60505599.512943462</v>
      </c>
      <c r="L2718" s="482"/>
      <c r="M2718" s="482"/>
      <c r="N2718" s="482"/>
    </row>
    <row r="2719" spans="1:14" ht="24.95" customHeight="1" x14ac:dyDescent="0.2">
      <c r="A2719" s="672" t="s">
        <v>299</v>
      </c>
      <c r="B2719" s="594">
        <f>'GASTO X PROV'!B53</f>
        <v>2391156.7891170131</v>
      </c>
      <c r="C2719" s="594">
        <f>'GASTO X PROV'!C53</f>
        <v>3122896.4423575629</v>
      </c>
      <c r="D2719" s="594">
        <f>'GASTO X PROV'!D53</f>
        <v>6144203.6762305154</v>
      </c>
      <c r="E2719" s="594">
        <f>'GASTO X PROV'!E53</f>
        <v>957582.93496963102</v>
      </c>
      <c r="F2719" s="594">
        <f>'GASTO X PROV'!F53</f>
        <v>2180251.6962026735</v>
      </c>
      <c r="G2719" s="594">
        <f>'GASTO X PROV'!G53</f>
        <v>2899224.3427843861</v>
      </c>
      <c r="H2719" s="594">
        <f>'GASTO X PROV'!H53</f>
        <v>759709.5596410674</v>
      </c>
      <c r="I2719" s="594">
        <f>'GASTO X PROV'!I53</f>
        <v>2824908.9446507636</v>
      </c>
      <c r="J2719" s="594">
        <f>'GASTO X PROV'!J53</f>
        <v>4496059.8166710213</v>
      </c>
      <c r="K2719" s="595">
        <f t="shared" si="113"/>
        <v>25775994.202624634</v>
      </c>
      <c r="L2719" s="482"/>
      <c r="M2719" s="482"/>
      <c r="N2719" s="482"/>
    </row>
    <row r="2720" spans="1:14" ht="24.95" customHeight="1" x14ac:dyDescent="0.2">
      <c r="A2720" s="672" t="s">
        <v>301</v>
      </c>
      <c r="B2720" s="594">
        <f>'GASTO X PROV'!B54</f>
        <v>2109721.1200986765</v>
      </c>
      <c r="C2720" s="594">
        <f>'GASTO X PROV'!C54</f>
        <v>5053603.7783994311</v>
      </c>
      <c r="D2720" s="594">
        <f>'GASTO X PROV'!D54</f>
        <v>2555030.4121239078</v>
      </c>
      <c r="E2720" s="594">
        <f>'GASTO X PROV'!E54</f>
        <v>1946629.4483996013</v>
      </c>
      <c r="F2720" s="594">
        <f>'GASTO X PROV'!F54</f>
        <v>6943261.3072872702</v>
      </c>
      <c r="G2720" s="594">
        <f>'GASTO X PROV'!G54</f>
        <v>3246428.8391306172</v>
      </c>
      <c r="H2720" s="594">
        <f>'GASTO X PROV'!H54</f>
        <v>1306664.3503577297</v>
      </c>
      <c r="I2720" s="594">
        <f>'GASTO X PROV'!I54</f>
        <v>5523275.2628574604</v>
      </c>
      <c r="J2720" s="594">
        <f>'GASTO X PROV'!J54</f>
        <v>3653494.5220984654</v>
      </c>
      <c r="K2720" s="595">
        <f t="shared" si="113"/>
        <v>32338109.04075316</v>
      </c>
      <c r="L2720" s="482"/>
      <c r="M2720" s="482"/>
      <c r="N2720" s="482"/>
    </row>
    <row r="2721" spans="1:14" ht="24.95" customHeight="1" x14ac:dyDescent="0.2">
      <c r="A2721" s="672" t="s">
        <v>302</v>
      </c>
      <c r="B2721" s="597">
        <f>'GASTO X PROV'!B55</f>
        <v>339064.65702506091</v>
      </c>
      <c r="C2721" s="597">
        <f>'GASTO X PROV'!C55</f>
        <v>205283.99494617345</v>
      </c>
      <c r="D2721" s="597">
        <f>'GASTO X PROV'!D55</f>
        <v>143254.62430000337</v>
      </c>
      <c r="E2721" s="597">
        <f>'GASTO X PROV'!E55</f>
        <v>407548.49013388553</v>
      </c>
      <c r="F2721" s="597">
        <f>'GASTO X PROV'!F55</f>
        <v>266280.82082096953</v>
      </c>
      <c r="G2721" s="597">
        <f>'GASTO X PROV'!G55</f>
        <v>1391870.5031239749</v>
      </c>
      <c r="H2721" s="597">
        <f>'GASTO X PROV'!H55</f>
        <v>62503.153889725167</v>
      </c>
      <c r="I2721" s="597">
        <f>'GASTO X PROV'!I55</f>
        <v>9651826.3565169126</v>
      </c>
      <c r="J2721" s="597">
        <f>'GASTO X PROV'!J55</f>
        <v>36632.065924222254</v>
      </c>
      <c r="K2721" s="598">
        <f t="shared" si="113"/>
        <v>12504264.666680926</v>
      </c>
      <c r="L2721" s="482"/>
      <c r="M2721" s="482"/>
      <c r="N2721" s="482"/>
    </row>
    <row r="2722" spans="1:14" ht="24.95" customHeight="1" x14ac:dyDescent="0.2">
      <c r="A2722" s="573" t="s">
        <v>288</v>
      </c>
      <c r="B2722" s="574">
        <f>SUM(B2715:B2721)</f>
        <v>53068474.552949019</v>
      </c>
      <c r="C2722" s="574">
        <f t="shared" ref="C2722:K2722" si="114">SUM(C2715:C2721)</f>
        <v>51973820.095250264</v>
      </c>
      <c r="D2722" s="574">
        <f t="shared" si="114"/>
        <v>76796959.792979375</v>
      </c>
      <c r="E2722" s="574">
        <f t="shared" si="114"/>
        <v>28999970.334314518</v>
      </c>
      <c r="F2722" s="574">
        <f t="shared" si="114"/>
        <v>74033961.193333879</v>
      </c>
      <c r="G2722" s="574">
        <f t="shared" si="114"/>
        <v>53288302.980810955</v>
      </c>
      <c r="H2722" s="574">
        <f t="shared" si="114"/>
        <v>37572333.841800444</v>
      </c>
      <c r="I2722" s="574">
        <f t="shared" si="114"/>
        <v>64678295.614948206</v>
      </c>
      <c r="J2722" s="574">
        <f t="shared" si="114"/>
        <v>37621745.082051747</v>
      </c>
      <c r="K2722" s="574">
        <f t="shared" si="114"/>
        <v>478033863.48843843</v>
      </c>
      <c r="L2722" s="482"/>
      <c r="M2722" s="482"/>
      <c r="N2722" s="482"/>
    </row>
    <row r="2723" spans="1:14" ht="24.95" customHeight="1" x14ac:dyDescent="0.2">
      <c r="A2723" s="600" t="s">
        <v>289</v>
      </c>
      <c r="B2723" s="700">
        <f>'GASTO X PROV'!B57</f>
        <v>83.818576690514689</v>
      </c>
      <c r="C2723" s="700">
        <f>'GASTO X PROV'!C57</f>
        <v>79.370307112031526</v>
      </c>
      <c r="D2723" s="700">
        <f>'GASTO X PROV'!D57</f>
        <v>81.78067407085743</v>
      </c>
      <c r="E2723" s="700">
        <f>'GASTO X PROV'!E57</f>
        <v>95.800847456202504</v>
      </c>
      <c r="F2723" s="700">
        <f>'GASTO X PROV'!F57</f>
        <v>85.893440279621828</v>
      </c>
      <c r="G2723" s="700">
        <f>'GASTO X PROV'!G57</f>
        <v>96.490108916178144</v>
      </c>
      <c r="H2723" s="700">
        <f>'GASTO X PROV'!H57</f>
        <v>89.7597012857522</v>
      </c>
      <c r="I2723" s="700">
        <f>'GASTO X PROV'!I57</f>
        <v>101.84355487926341</v>
      </c>
      <c r="J2723" s="700">
        <f>'GASTO X PROV'!J57</f>
        <v>114.74802077096524</v>
      </c>
      <c r="K2723" s="700">
        <f>'GASTO X PROV'!K57</f>
        <v>89.763947585406015</v>
      </c>
      <c r="L2723" s="482"/>
      <c r="M2723" s="482"/>
      <c r="N2723" s="482"/>
    </row>
    <row r="2724" spans="1:14" ht="24.95" customHeight="1" x14ac:dyDescent="0.2">
      <c r="A2724" s="482"/>
      <c r="B2724" s="482"/>
      <c r="C2724" s="482"/>
      <c r="D2724" s="482"/>
      <c r="E2724" s="482"/>
      <c r="F2724" s="482"/>
      <c r="G2724" s="482"/>
      <c r="H2724" s="482"/>
      <c r="I2724" s="482"/>
      <c r="J2724" s="482"/>
      <c r="K2724" s="482"/>
      <c r="L2724" s="482"/>
      <c r="M2724" s="482"/>
      <c r="N2724" s="482"/>
    </row>
    <row r="2725" spans="1:14" ht="24.95" customHeight="1" x14ac:dyDescent="0.2">
      <c r="A2725" s="482"/>
      <c r="B2725" s="482"/>
      <c r="C2725" s="482"/>
      <c r="D2725" s="482"/>
      <c r="E2725" s="482"/>
      <c r="F2725" s="482"/>
      <c r="G2725" s="482"/>
      <c r="H2725" s="482"/>
      <c r="I2725" s="482"/>
      <c r="J2725" s="482"/>
      <c r="K2725" s="482"/>
      <c r="L2725" s="482"/>
      <c r="M2725" s="482"/>
      <c r="N2725" s="482"/>
    </row>
    <row r="2726" spans="1:14" ht="24.95" customHeight="1" x14ac:dyDescent="0.2">
      <c r="A2726" s="482"/>
      <c r="B2726" s="482"/>
      <c r="C2726" s="482"/>
      <c r="D2726" s="482"/>
      <c r="E2726" s="482"/>
      <c r="F2726" s="482"/>
      <c r="G2726" s="482"/>
      <c r="H2726" s="482"/>
      <c r="I2726" s="482"/>
      <c r="J2726" s="482"/>
      <c r="K2726" s="482"/>
      <c r="L2726" s="482"/>
      <c r="M2726" s="482"/>
      <c r="N2726" s="482"/>
    </row>
    <row r="2727" spans="1:14" ht="24.95" customHeight="1" x14ac:dyDescent="0.2">
      <c r="A2727" s="482"/>
      <c r="B2727" s="482"/>
      <c r="C2727" s="482"/>
      <c r="D2727" s="482"/>
      <c r="E2727" s="482"/>
      <c r="F2727" s="482"/>
      <c r="G2727" s="482"/>
      <c r="H2727" s="482"/>
      <c r="I2727" s="482"/>
      <c r="J2727" s="482"/>
      <c r="K2727" s="482"/>
      <c r="L2727" s="482"/>
      <c r="M2727" s="482"/>
      <c r="N2727" s="482"/>
    </row>
    <row r="2728" spans="1:14" ht="24.95" customHeight="1" x14ac:dyDescent="0.2">
      <c r="A2728" s="482"/>
      <c r="B2728" s="482"/>
      <c r="C2728" s="482"/>
      <c r="D2728" s="482"/>
      <c r="E2728" s="482"/>
      <c r="F2728" s="482"/>
      <c r="G2728" s="482"/>
      <c r="H2728" s="482"/>
      <c r="I2728" s="482"/>
      <c r="J2728" s="482"/>
      <c r="K2728" s="482"/>
      <c r="L2728" s="482"/>
      <c r="M2728" s="482"/>
      <c r="N2728" s="482"/>
    </row>
    <row r="2729" spans="1:14" ht="24.95" customHeight="1" x14ac:dyDescent="0.2">
      <c r="A2729" s="482"/>
      <c r="B2729" s="482"/>
      <c r="C2729" s="482"/>
      <c r="D2729" s="482"/>
      <c r="E2729" s="482"/>
      <c r="F2729" s="482"/>
      <c r="G2729" s="482"/>
      <c r="H2729" s="482"/>
      <c r="I2729" s="482"/>
      <c r="J2729" s="482"/>
      <c r="K2729" s="482"/>
      <c r="L2729" s="482"/>
      <c r="M2729" s="482"/>
      <c r="N2729" s="482"/>
    </row>
    <row r="2730" spans="1:14" ht="24.95" customHeight="1" x14ac:dyDescent="0.2">
      <c r="A2730" s="482"/>
      <c r="B2730" s="482"/>
      <c r="C2730" s="482"/>
      <c r="D2730" s="482"/>
      <c r="E2730" s="482"/>
      <c r="F2730" s="482"/>
      <c r="G2730" s="482"/>
      <c r="H2730" s="482"/>
      <c r="I2730" s="482"/>
      <c r="J2730" s="482"/>
      <c r="K2730" s="482"/>
      <c r="L2730" s="482"/>
      <c r="M2730" s="482"/>
      <c r="N2730" s="482"/>
    </row>
    <row r="2731" spans="1:14" ht="24.95" customHeight="1" x14ac:dyDescent="0.2">
      <c r="A2731" s="482"/>
      <c r="B2731" s="482"/>
      <c r="C2731" s="482"/>
      <c r="D2731" s="482"/>
      <c r="E2731" s="482"/>
      <c r="F2731" s="482"/>
      <c r="G2731" s="482"/>
      <c r="H2731" s="482"/>
      <c r="I2731" s="482"/>
      <c r="J2731" s="482"/>
      <c r="K2731" s="482"/>
      <c r="L2731" s="482"/>
      <c r="M2731" s="482"/>
      <c r="N2731" s="482"/>
    </row>
    <row r="2732" spans="1:14" ht="24.95" customHeight="1" x14ac:dyDescent="0.2">
      <c r="A2732" s="482"/>
      <c r="B2732" s="482"/>
      <c r="C2732" s="482"/>
      <c r="D2732" s="482"/>
      <c r="E2732" s="482"/>
      <c r="F2732" s="482"/>
      <c r="G2732" s="482"/>
      <c r="H2732" s="482"/>
      <c r="I2732" s="482"/>
      <c r="J2732" s="482"/>
      <c r="K2732" s="482"/>
      <c r="L2732" s="482"/>
      <c r="M2732" s="482"/>
      <c r="N2732" s="482"/>
    </row>
    <row r="2733" spans="1:14" ht="24.95" customHeight="1" x14ac:dyDescent="0.2">
      <c r="A2733" s="482"/>
      <c r="B2733" s="482"/>
      <c r="C2733" s="482"/>
      <c r="D2733" s="482"/>
      <c r="E2733" s="482"/>
      <c r="F2733" s="482"/>
      <c r="G2733" s="482"/>
      <c r="H2733" s="482"/>
      <c r="I2733" s="482"/>
      <c r="J2733" s="482"/>
      <c r="K2733" s="482"/>
      <c r="L2733" s="482"/>
      <c r="M2733" s="482"/>
      <c r="N2733" s="482"/>
    </row>
    <row r="2734" spans="1:14" ht="24.95" customHeight="1" x14ac:dyDescent="0.2">
      <c r="A2734" s="482"/>
      <c r="B2734" s="482"/>
      <c r="C2734" s="482"/>
      <c r="D2734" s="482"/>
      <c r="E2734" s="482"/>
      <c r="F2734" s="482"/>
      <c r="G2734" s="482"/>
      <c r="H2734" s="482"/>
      <c r="I2734" s="482"/>
      <c r="J2734" s="482"/>
      <c r="K2734" s="482"/>
      <c r="L2734" s="482"/>
      <c r="M2734" s="482"/>
      <c r="N2734" s="482"/>
    </row>
    <row r="2735" spans="1:14" ht="24.95" customHeight="1" x14ac:dyDescent="0.2">
      <c r="A2735" s="482"/>
      <c r="B2735" s="482"/>
      <c r="C2735" s="482"/>
      <c r="D2735" s="482"/>
      <c r="E2735" s="482"/>
      <c r="F2735" s="482"/>
      <c r="G2735" s="482"/>
      <c r="H2735" s="482"/>
      <c r="I2735" s="482"/>
      <c r="J2735" s="482"/>
      <c r="K2735" s="482"/>
      <c r="L2735" s="482"/>
      <c r="M2735" s="482"/>
      <c r="N2735" s="482"/>
    </row>
    <row r="2736" spans="1:14" ht="24.95" customHeight="1" x14ac:dyDescent="0.2">
      <c r="A2736" s="482"/>
      <c r="B2736" s="482"/>
      <c r="C2736" s="482"/>
      <c r="D2736" s="482"/>
      <c r="E2736" s="482"/>
      <c r="F2736" s="482"/>
      <c r="G2736" s="482"/>
      <c r="H2736" s="482"/>
      <c r="I2736" s="482"/>
      <c r="J2736" s="482"/>
      <c r="K2736" s="482"/>
      <c r="L2736" s="482"/>
      <c r="M2736" s="482"/>
      <c r="N2736" s="482"/>
    </row>
    <row r="2737" spans="1:14" ht="24.95" customHeight="1" x14ac:dyDescent="0.2">
      <c r="A2737" s="482"/>
      <c r="B2737" s="482"/>
      <c r="C2737" s="482"/>
      <c r="D2737" s="482"/>
      <c r="E2737" s="482"/>
      <c r="F2737" s="482"/>
      <c r="G2737" s="482"/>
      <c r="H2737" s="482"/>
      <c r="I2737" s="482"/>
      <c r="J2737" s="482"/>
      <c r="K2737" s="482"/>
      <c r="L2737" s="482"/>
      <c r="M2737" s="482"/>
      <c r="N2737" s="482"/>
    </row>
    <row r="2738" spans="1:14" ht="24.95" customHeight="1" x14ac:dyDescent="0.2">
      <c r="A2738" s="482"/>
      <c r="B2738" s="482"/>
      <c r="C2738" s="482"/>
      <c r="D2738" s="482"/>
      <c r="E2738" s="482"/>
      <c r="F2738" s="482"/>
      <c r="G2738" s="482"/>
      <c r="H2738" s="482"/>
      <c r="I2738" s="482"/>
      <c r="J2738" s="482"/>
      <c r="K2738" s="482"/>
      <c r="L2738" s="482"/>
      <c r="M2738" s="482"/>
      <c r="N2738" s="482"/>
    </row>
    <row r="2739" spans="1:14" ht="24.95" customHeight="1" x14ac:dyDescent="0.2">
      <c r="A2739" s="482"/>
      <c r="B2739" s="482"/>
      <c r="C2739" s="482"/>
      <c r="D2739" s="482"/>
      <c r="E2739" s="482"/>
      <c r="F2739" s="482"/>
      <c r="G2739" s="482"/>
      <c r="H2739" s="482"/>
      <c r="I2739" s="482"/>
      <c r="J2739" s="482"/>
      <c r="K2739" s="482"/>
      <c r="L2739" s="482"/>
      <c r="M2739" s="482"/>
      <c r="N2739" s="482"/>
    </row>
    <row r="2740" spans="1:14" ht="24.95" customHeight="1" x14ac:dyDescent="0.2">
      <c r="A2740" s="482"/>
      <c r="B2740" s="482"/>
      <c r="C2740" s="482"/>
      <c r="D2740" s="482"/>
      <c r="E2740" s="482"/>
      <c r="F2740" s="482"/>
      <c r="G2740" s="482"/>
      <c r="H2740" s="482"/>
      <c r="I2740" s="482"/>
      <c r="J2740" s="482"/>
      <c r="K2740" s="482"/>
      <c r="L2740" s="482"/>
      <c r="M2740" s="482"/>
      <c r="N2740" s="482"/>
    </row>
    <row r="2741" spans="1:14" ht="24.95" customHeight="1" x14ac:dyDescent="0.2">
      <c r="A2741" s="482"/>
      <c r="B2741" s="482"/>
      <c r="C2741" s="482"/>
      <c r="D2741" s="482"/>
      <c r="E2741" s="482"/>
      <c r="F2741" s="482"/>
      <c r="G2741" s="482"/>
      <c r="H2741" s="482"/>
      <c r="I2741" s="482"/>
      <c r="J2741" s="482"/>
      <c r="K2741" s="482"/>
      <c r="L2741" s="482"/>
      <c r="M2741" s="482"/>
      <c r="N2741" s="482"/>
    </row>
    <row r="2742" spans="1:14" ht="24.95" customHeight="1" x14ac:dyDescent="0.2">
      <c r="A2742" s="482"/>
      <c r="B2742" s="482"/>
      <c r="C2742" s="482"/>
      <c r="D2742" s="482"/>
      <c r="E2742" s="482"/>
      <c r="F2742" s="482"/>
      <c r="G2742" s="482"/>
      <c r="H2742" s="482"/>
      <c r="I2742" s="482"/>
      <c r="J2742" s="482"/>
      <c r="K2742" s="482"/>
      <c r="L2742" s="482"/>
      <c r="M2742" s="482"/>
      <c r="N2742" s="482"/>
    </row>
    <row r="2743" spans="1:14" ht="24.95" customHeight="1" x14ac:dyDescent="0.2">
      <c r="A2743" s="482"/>
      <c r="B2743" s="482"/>
      <c r="C2743" s="482"/>
      <c r="D2743" s="482"/>
      <c r="E2743" s="482"/>
      <c r="F2743" s="482"/>
      <c r="G2743" s="482"/>
      <c r="H2743" s="482"/>
      <c r="I2743" s="482"/>
      <c r="J2743" s="482"/>
      <c r="K2743" s="482"/>
      <c r="L2743" s="482"/>
      <c r="M2743" s="482"/>
      <c r="N2743" s="482"/>
    </row>
    <row r="2744" spans="1:14" ht="24.95" customHeight="1" x14ac:dyDescent="0.2">
      <c r="A2744" s="482"/>
      <c r="B2744" s="482"/>
      <c r="C2744" s="482"/>
      <c r="D2744" s="482"/>
      <c r="E2744" s="482"/>
      <c r="F2744" s="482"/>
      <c r="G2744" s="482"/>
      <c r="H2744" s="482"/>
      <c r="I2744" s="482"/>
      <c r="J2744" s="482"/>
      <c r="K2744" s="482"/>
      <c r="L2744" s="482"/>
      <c r="M2744" s="482"/>
      <c r="N2744" s="482"/>
    </row>
    <row r="2745" spans="1:14" ht="24.95" customHeight="1" x14ac:dyDescent="0.2">
      <c r="A2745" s="482"/>
      <c r="B2745" s="482"/>
      <c r="C2745" s="482"/>
      <c r="D2745" s="482"/>
      <c r="E2745" s="482"/>
      <c r="F2745" s="482"/>
      <c r="G2745" s="482"/>
      <c r="H2745" s="482"/>
      <c r="I2745" s="482"/>
      <c r="J2745" s="482"/>
      <c r="K2745" s="482"/>
      <c r="L2745" s="482"/>
      <c r="M2745" s="482"/>
      <c r="N2745" s="482"/>
    </row>
    <row r="2746" spans="1:14" ht="24.95" customHeight="1" x14ac:dyDescent="0.2">
      <c r="A2746" s="482"/>
      <c r="B2746" s="482"/>
      <c r="C2746" s="482"/>
      <c r="D2746" s="482"/>
      <c r="E2746" s="482"/>
      <c r="F2746" s="482"/>
      <c r="G2746" s="482"/>
      <c r="H2746" s="482"/>
      <c r="I2746" s="482"/>
      <c r="J2746" s="482"/>
      <c r="K2746" s="482"/>
      <c r="L2746" s="482"/>
      <c r="M2746" s="482"/>
      <c r="N2746" s="482"/>
    </row>
    <row r="2747" spans="1:14" ht="24.95" customHeight="1" x14ac:dyDescent="0.2">
      <c r="A2747" s="482"/>
      <c r="B2747" s="482"/>
      <c r="C2747" s="482"/>
      <c r="D2747" s="482"/>
      <c r="E2747" s="482"/>
      <c r="F2747" s="482"/>
      <c r="G2747" s="482"/>
      <c r="H2747" s="482"/>
      <c r="I2747" s="482"/>
      <c r="J2747" s="482"/>
      <c r="K2747" s="482"/>
      <c r="L2747" s="482"/>
      <c r="M2747" s="482"/>
      <c r="N2747" s="482"/>
    </row>
    <row r="2748" spans="1:14" ht="24.95" customHeight="1" x14ac:dyDescent="0.2">
      <c r="A2748" s="482"/>
      <c r="B2748" s="482"/>
      <c r="C2748" s="482"/>
      <c r="D2748" s="482"/>
      <c r="E2748" s="482"/>
      <c r="F2748" s="482"/>
      <c r="G2748" s="482"/>
      <c r="H2748" s="482"/>
      <c r="I2748" s="482"/>
      <c r="J2748" s="482"/>
      <c r="K2748" s="482"/>
      <c r="L2748" s="482"/>
      <c r="M2748" s="482"/>
      <c r="N2748" s="482"/>
    </row>
    <row r="2749" spans="1:14" ht="24.95" customHeight="1" x14ac:dyDescent="0.2">
      <c r="A2749" s="482"/>
      <c r="B2749" s="482"/>
      <c r="C2749" s="482"/>
      <c r="D2749" s="482"/>
      <c r="E2749" s="482"/>
      <c r="F2749" s="482"/>
      <c r="G2749" s="482"/>
      <c r="H2749" s="482"/>
      <c r="I2749" s="482"/>
      <c r="J2749" s="482"/>
      <c r="K2749" s="482"/>
      <c r="L2749" s="482"/>
      <c r="M2749" s="482"/>
      <c r="N2749" s="482"/>
    </row>
    <row r="2750" spans="1:14" ht="24.95" customHeight="1" x14ac:dyDescent="0.2">
      <c r="A2750" s="482"/>
      <c r="B2750" s="482"/>
      <c r="C2750" s="482"/>
      <c r="D2750" s="482"/>
      <c r="E2750" s="482"/>
      <c r="F2750" s="482"/>
      <c r="G2750" s="482"/>
      <c r="H2750" s="482"/>
      <c r="I2750" s="482"/>
      <c r="J2750" s="482"/>
      <c r="K2750" s="482"/>
      <c r="L2750" s="482"/>
      <c r="M2750" s="482"/>
      <c r="N2750" s="482"/>
    </row>
    <row r="2751" spans="1:14" ht="24.95" customHeight="1" x14ac:dyDescent="0.2">
      <c r="A2751" s="482"/>
      <c r="B2751" s="482"/>
      <c r="C2751" s="482"/>
      <c r="D2751" s="482"/>
      <c r="E2751" s="482"/>
      <c r="F2751" s="482"/>
      <c r="G2751" s="482"/>
      <c r="H2751" s="482"/>
      <c r="I2751" s="482"/>
      <c r="J2751" s="482"/>
      <c r="K2751" s="482"/>
      <c r="L2751" s="482"/>
      <c r="M2751" s="482"/>
      <c r="N2751" s="4"/>
    </row>
    <row r="2752" spans="1:14" ht="24.95" customHeight="1" x14ac:dyDescent="0.2">
      <c r="A2752" s="482"/>
      <c r="B2752" s="482"/>
      <c r="C2752" s="482"/>
      <c r="D2752" s="482"/>
      <c r="E2752" s="482"/>
      <c r="F2752" s="482"/>
      <c r="G2752" s="482"/>
      <c r="H2752" s="482"/>
      <c r="I2752" s="482"/>
      <c r="J2752" s="482"/>
      <c r="K2752" s="482"/>
      <c r="L2752" s="482"/>
      <c r="M2752" s="482"/>
      <c r="N2752" s="482"/>
    </row>
    <row r="2753" spans="1:14" ht="45.75" customHeight="1" x14ac:dyDescent="0.2">
      <c r="A2753" s="482"/>
      <c r="B2753" s="482"/>
      <c r="C2753" s="482"/>
      <c r="D2753" s="482"/>
      <c r="E2753" s="482"/>
      <c r="F2753" s="482"/>
      <c r="G2753" s="482"/>
      <c r="H2753" s="482"/>
      <c r="I2753" s="482"/>
      <c r="J2753" s="482"/>
      <c r="K2753" s="482"/>
      <c r="L2753" s="482"/>
      <c r="M2753" s="482"/>
      <c r="N2753" s="482"/>
    </row>
    <row r="2754" spans="1:14" ht="24.95" customHeight="1" x14ac:dyDescent="0.2">
      <c r="A2754" s="482"/>
      <c r="B2754" s="482"/>
      <c r="C2754" s="482"/>
      <c r="D2754" s="482"/>
      <c r="E2754" s="482"/>
      <c r="F2754" s="482"/>
      <c r="G2754" s="482"/>
      <c r="H2754" s="482"/>
      <c r="I2754" s="482"/>
      <c r="J2754" s="482"/>
      <c r="K2754" s="482"/>
      <c r="L2754" s="482"/>
      <c r="M2754" s="482"/>
      <c r="N2754" s="482"/>
    </row>
    <row r="2755" spans="1:14" ht="24.95" customHeight="1" x14ac:dyDescent="0.2">
      <c r="A2755" s="482"/>
      <c r="B2755" s="482"/>
      <c r="C2755" s="482"/>
      <c r="D2755" s="482"/>
      <c r="E2755" s="482"/>
      <c r="F2755" s="482"/>
      <c r="G2755" s="482"/>
      <c r="H2755" s="482"/>
      <c r="I2755" s="482"/>
      <c r="J2755" s="482"/>
      <c r="K2755" s="482"/>
      <c r="L2755" s="482"/>
      <c r="M2755" s="482"/>
      <c r="N2755" s="482"/>
    </row>
    <row r="2756" spans="1:14" ht="24.95" customHeight="1" x14ac:dyDescent="0.2">
      <c r="A2756" s="482"/>
      <c r="B2756" s="482"/>
      <c r="C2756" s="482"/>
      <c r="D2756" s="482"/>
      <c r="E2756" s="482"/>
      <c r="F2756" s="482"/>
      <c r="G2756" s="482"/>
      <c r="H2756" s="482"/>
      <c r="I2756" s="482"/>
      <c r="J2756" s="482"/>
      <c r="K2756" s="482"/>
      <c r="L2756" s="482"/>
      <c r="M2756" s="482"/>
      <c r="N2756" s="482"/>
    </row>
    <row r="2757" spans="1:14" ht="24.95" customHeight="1" x14ac:dyDescent="0.2">
      <c r="A2757" s="482"/>
      <c r="B2757" s="482"/>
      <c r="C2757" s="482"/>
      <c r="D2757" s="482"/>
      <c r="E2757" s="482"/>
      <c r="F2757" s="482"/>
      <c r="G2757" s="482"/>
      <c r="H2757" s="482"/>
      <c r="I2757" s="482"/>
      <c r="J2757" s="482"/>
      <c r="K2757" s="482"/>
      <c r="L2757" s="482"/>
      <c r="M2757" s="482"/>
      <c r="N2757" s="482"/>
    </row>
    <row r="2758" spans="1:14" ht="24.95" customHeight="1" x14ac:dyDescent="0.2">
      <c r="A2758" s="482"/>
      <c r="B2758" s="482"/>
      <c r="C2758" s="482"/>
      <c r="D2758" s="482"/>
      <c r="E2758" s="482"/>
      <c r="F2758" s="482"/>
      <c r="G2758" s="482"/>
      <c r="H2758" s="482"/>
      <c r="I2758" s="482"/>
      <c r="J2758" s="482"/>
      <c r="K2758" s="482"/>
      <c r="L2758" s="482"/>
      <c r="M2758" s="482"/>
      <c r="N2758" s="482"/>
    </row>
    <row r="2759" spans="1:14" ht="24.95" customHeight="1" x14ac:dyDescent="0.2">
      <c r="A2759" s="482"/>
      <c r="B2759" s="482"/>
      <c r="C2759" s="482"/>
      <c r="D2759" s="482"/>
      <c r="E2759" s="482"/>
      <c r="F2759" s="482"/>
      <c r="G2759" s="482"/>
      <c r="H2759" s="482"/>
      <c r="I2759" s="482"/>
      <c r="J2759" s="482"/>
      <c r="K2759" s="482"/>
      <c r="L2759" s="482"/>
      <c r="M2759" s="482"/>
      <c r="N2759" s="482"/>
    </row>
    <row r="2760" spans="1:14" ht="24.95" customHeight="1" x14ac:dyDescent="0.2">
      <c r="A2760" s="482"/>
      <c r="B2760" s="482"/>
      <c r="C2760" s="482"/>
      <c r="D2760" s="482"/>
      <c r="E2760" s="482"/>
      <c r="F2760" s="482"/>
      <c r="G2760" s="482"/>
      <c r="H2760" s="482"/>
      <c r="I2760" s="482"/>
      <c r="J2760" s="482"/>
      <c r="K2760" s="482"/>
      <c r="L2760" s="482"/>
      <c r="M2760" s="482"/>
      <c r="N2760" s="482"/>
    </row>
    <row r="2761" spans="1:14" ht="24.95" customHeight="1" x14ac:dyDescent="0.2">
      <c r="A2761" s="482"/>
      <c r="B2761" s="482"/>
      <c r="C2761" s="482"/>
      <c r="D2761" s="482"/>
      <c r="E2761" s="482"/>
      <c r="F2761" s="482"/>
      <c r="G2761" s="482"/>
      <c r="H2761" s="482"/>
      <c r="I2761" s="482"/>
      <c r="J2761" s="482"/>
      <c r="K2761" s="482"/>
      <c r="L2761" s="482"/>
      <c r="M2761" s="482"/>
      <c r="N2761" s="482"/>
    </row>
    <row r="2762" spans="1:14" ht="24.95" customHeight="1" x14ac:dyDescent="0.2">
      <c r="A2762" s="482"/>
      <c r="B2762" s="482"/>
      <c r="C2762" s="482"/>
      <c r="D2762" s="482"/>
      <c r="E2762" s="482"/>
      <c r="F2762" s="482"/>
      <c r="G2762" s="482"/>
      <c r="H2762" s="482"/>
      <c r="I2762" s="482"/>
      <c r="J2762" s="482"/>
      <c r="K2762" s="482"/>
      <c r="L2762" s="482"/>
      <c r="M2762" s="482"/>
      <c r="N2762" s="482"/>
    </row>
    <row r="2763" spans="1:14" ht="24.95" customHeight="1" x14ac:dyDescent="0.2">
      <c r="A2763" s="482"/>
      <c r="B2763" s="482"/>
      <c r="C2763" s="482"/>
      <c r="D2763" s="482"/>
      <c r="E2763" s="482"/>
      <c r="F2763" s="482"/>
      <c r="G2763" s="482"/>
      <c r="H2763" s="482"/>
      <c r="I2763" s="482"/>
      <c r="J2763" s="482"/>
      <c r="K2763" s="482"/>
      <c r="L2763" s="482"/>
      <c r="M2763" s="482"/>
      <c r="N2763" s="482"/>
    </row>
    <row r="2764" spans="1:14" ht="24.95" customHeight="1" x14ac:dyDescent="0.2">
      <c r="A2764" s="482"/>
      <c r="B2764" s="482"/>
      <c r="C2764" s="482"/>
      <c r="D2764" s="482"/>
      <c r="E2764" s="482"/>
      <c r="F2764" s="482"/>
      <c r="G2764" s="482"/>
      <c r="H2764" s="482"/>
      <c r="I2764" s="482"/>
      <c r="J2764" s="482"/>
      <c r="K2764" s="482"/>
      <c r="L2764" s="482"/>
      <c r="M2764" s="482"/>
      <c r="N2764" s="482"/>
    </row>
    <row r="2765" spans="1:14" ht="24.95" customHeight="1" x14ac:dyDescent="0.2">
      <c r="A2765" s="482"/>
      <c r="B2765" s="482"/>
      <c r="C2765" s="482"/>
      <c r="D2765" s="482"/>
      <c r="E2765" s="482"/>
      <c r="F2765" s="482"/>
      <c r="G2765" s="482"/>
      <c r="H2765" s="482"/>
      <c r="I2765" s="482"/>
      <c r="J2765" s="482"/>
      <c r="K2765" s="482"/>
      <c r="L2765" s="482"/>
      <c r="M2765" s="482"/>
      <c r="N2765" s="482"/>
    </row>
    <row r="2766" spans="1:14" ht="24.95" customHeight="1" x14ac:dyDescent="0.2">
      <c r="A2766" s="482"/>
      <c r="B2766" s="482"/>
      <c r="C2766" s="482"/>
      <c r="D2766" s="482"/>
      <c r="E2766" s="482"/>
      <c r="F2766" s="482"/>
      <c r="G2766" s="482"/>
      <c r="H2766" s="482"/>
      <c r="I2766" s="482"/>
      <c r="J2766" s="482"/>
      <c r="K2766" s="482"/>
      <c r="L2766" s="482"/>
      <c r="M2766" s="482"/>
      <c r="N2766" s="482"/>
    </row>
    <row r="2767" spans="1:14" ht="24.95" customHeight="1" x14ac:dyDescent="0.2">
      <c r="A2767" s="482"/>
      <c r="B2767" s="482"/>
      <c r="C2767" s="482"/>
      <c r="D2767" s="482"/>
      <c r="E2767" s="482"/>
      <c r="F2767" s="482"/>
      <c r="G2767" s="482"/>
      <c r="H2767" s="482"/>
      <c r="I2767" s="482"/>
      <c r="J2767" s="482"/>
      <c r="K2767" s="482"/>
      <c r="L2767" s="482"/>
      <c r="M2767" s="482"/>
      <c r="N2767" s="482"/>
    </row>
    <row r="2768" spans="1:14" ht="24.95" customHeight="1" x14ac:dyDescent="0.2">
      <c r="A2768" s="482"/>
      <c r="B2768" s="482"/>
      <c r="C2768" s="482"/>
      <c r="D2768" s="482"/>
      <c r="E2768" s="482"/>
      <c r="F2768" s="482"/>
      <c r="G2768" s="482"/>
      <c r="H2768" s="482"/>
      <c r="I2768" s="482"/>
      <c r="J2768" s="482"/>
      <c r="K2768" s="482"/>
      <c r="L2768" s="482"/>
      <c r="M2768" s="482"/>
      <c r="N2768" s="482"/>
    </row>
    <row r="2769" spans="1:14" ht="24.95" customHeight="1" x14ac:dyDescent="0.2">
      <c r="A2769" s="482"/>
      <c r="B2769" s="482"/>
      <c r="C2769" s="482"/>
      <c r="D2769" s="482"/>
      <c r="E2769" s="482"/>
      <c r="F2769" s="482"/>
      <c r="G2769" s="482"/>
      <c r="H2769" s="482"/>
      <c r="I2769" s="482"/>
      <c r="J2769" s="482"/>
      <c r="K2769" s="482"/>
      <c r="L2769" s="482"/>
      <c r="M2769" s="482"/>
      <c r="N2769" s="482"/>
    </row>
    <row r="2770" spans="1:14" ht="24.95" customHeight="1" x14ac:dyDescent="0.2">
      <c r="A2770" s="482"/>
      <c r="B2770" s="482"/>
      <c r="C2770" s="482"/>
      <c r="D2770" s="482"/>
      <c r="E2770" s="482"/>
      <c r="F2770" s="482"/>
      <c r="G2770" s="482"/>
      <c r="H2770" s="482"/>
      <c r="I2770" s="482"/>
      <c r="J2770" s="482"/>
      <c r="K2770" s="482"/>
      <c r="L2770" s="482"/>
      <c r="M2770" s="482"/>
      <c r="N2770" s="482"/>
    </row>
    <row r="2771" spans="1:14" ht="24.95" customHeight="1" x14ac:dyDescent="0.2">
      <c r="A2771" s="482"/>
      <c r="B2771" s="482"/>
      <c r="C2771" s="482"/>
      <c r="D2771" s="482"/>
      <c r="E2771" s="482"/>
      <c r="F2771" s="482"/>
      <c r="G2771" s="482"/>
      <c r="H2771" s="482"/>
      <c r="I2771" s="482"/>
      <c r="J2771" s="482"/>
      <c r="K2771" s="482"/>
      <c r="L2771" s="482"/>
      <c r="M2771" s="482"/>
      <c r="N2771" s="482"/>
    </row>
    <row r="2772" spans="1:14" ht="24.95" customHeight="1" x14ac:dyDescent="0.2">
      <c r="A2772" s="482"/>
      <c r="B2772" s="482"/>
      <c r="C2772" s="482"/>
      <c r="D2772" s="482"/>
      <c r="E2772" s="482"/>
      <c r="F2772" s="482"/>
      <c r="G2772" s="482"/>
      <c r="H2772" s="482"/>
      <c r="I2772" s="482"/>
      <c r="J2772" s="482"/>
      <c r="K2772" s="482"/>
      <c r="L2772" s="482"/>
      <c r="M2772" s="482"/>
      <c r="N2772" s="482"/>
    </row>
    <row r="2773" spans="1:14" ht="24.95" customHeight="1" x14ac:dyDescent="0.2">
      <c r="A2773" s="482"/>
      <c r="B2773" s="482"/>
      <c r="C2773" s="482"/>
      <c r="D2773" s="482"/>
      <c r="E2773" s="482"/>
      <c r="F2773" s="482"/>
      <c r="G2773" s="482"/>
      <c r="H2773" s="482"/>
      <c r="I2773" s="482"/>
      <c r="J2773" s="482"/>
      <c r="K2773" s="482"/>
      <c r="L2773" s="482"/>
      <c r="M2773" s="482"/>
      <c r="N2773" s="482"/>
    </row>
    <row r="2774" spans="1:14" ht="24.95" customHeight="1" x14ac:dyDescent="0.2">
      <c r="A2774" s="482"/>
      <c r="B2774" s="482"/>
      <c r="C2774" s="482"/>
      <c r="D2774" s="482"/>
      <c r="E2774" s="482"/>
      <c r="F2774" s="482"/>
      <c r="G2774" s="482"/>
      <c r="H2774" s="482"/>
      <c r="I2774" s="482"/>
      <c r="J2774" s="482"/>
      <c r="K2774" s="482"/>
      <c r="L2774" s="482"/>
      <c r="M2774" s="482"/>
      <c r="N2774" s="482"/>
    </row>
    <row r="2775" spans="1:14" ht="24.95" customHeight="1" x14ac:dyDescent="0.2">
      <c r="A2775" s="482"/>
      <c r="B2775" s="482"/>
      <c r="C2775" s="482"/>
      <c r="D2775" s="482"/>
      <c r="E2775" s="482"/>
      <c r="F2775" s="482"/>
      <c r="G2775" s="482"/>
      <c r="H2775" s="482"/>
      <c r="I2775" s="482"/>
      <c r="J2775" s="482"/>
      <c r="K2775" s="482"/>
      <c r="L2775" s="482"/>
      <c r="M2775" s="482"/>
      <c r="N2775" s="482"/>
    </row>
    <row r="2776" spans="1:14" ht="24.95" customHeight="1" x14ac:dyDescent="0.2">
      <c r="A2776" s="482"/>
      <c r="B2776" s="482"/>
      <c r="C2776" s="482"/>
      <c r="D2776" s="482"/>
      <c r="E2776" s="482"/>
      <c r="F2776" s="482"/>
      <c r="G2776" s="482"/>
      <c r="H2776" s="482"/>
      <c r="I2776" s="482"/>
      <c r="J2776" s="482"/>
      <c r="K2776" s="482"/>
      <c r="L2776" s="482"/>
      <c r="M2776" s="482"/>
      <c r="N2776" s="482"/>
    </row>
    <row r="2777" spans="1:14" ht="24.95" customHeight="1" x14ac:dyDescent="0.2">
      <c r="A2777" s="482"/>
      <c r="B2777" s="482"/>
      <c r="C2777" s="482"/>
      <c r="D2777" s="482"/>
      <c r="E2777" s="482"/>
      <c r="F2777" s="482"/>
      <c r="G2777" s="482"/>
      <c r="H2777" s="482"/>
      <c r="I2777" s="482"/>
      <c r="J2777" s="482"/>
      <c r="K2777" s="482"/>
      <c r="L2777" s="482"/>
      <c r="M2777" s="482"/>
      <c r="N2777" s="482"/>
    </row>
    <row r="2778" spans="1:14" ht="24.95" customHeight="1" x14ac:dyDescent="0.2">
      <c r="A2778" s="482"/>
      <c r="B2778" s="482"/>
      <c r="C2778" s="482"/>
      <c r="D2778" s="482"/>
      <c r="E2778" s="482"/>
      <c r="F2778" s="482"/>
      <c r="G2778" s="482"/>
      <c r="H2778" s="482"/>
      <c r="I2778" s="482"/>
      <c r="J2778" s="482"/>
      <c r="K2778" s="482"/>
      <c r="L2778" s="482"/>
      <c r="M2778" s="482"/>
      <c r="N2778" s="482"/>
    </row>
    <row r="2779" spans="1:14" ht="24.95" customHeight="1" x14ac:dyDescent="0.2">
      <c r="A2779" s="482"/>
      <c r="B2779" s="482"/>
      <c r="C2779" s="482"/>
      <c r="D2779" s="482"/>
      <c r="E2779" s="482"/>
      <c r="F2779" s="482"/>
      <c r="G2779" s="482"/>
      <c r="H2779" s="482"/>
      <c r="I2779" s="482"/>
      <c r="J2779" s="482"/>
      <c r="K2779" s="482"/>
      <c r="L2779" s="482"/>
      <c r="M2779" s="482"/>
      <c r="N2779" s="4">
        <v>34</v>
      </c>
    </row>
    <row r="2780" spans="1:14" ht="39.950000000000003" customHeight="1" x14ac:dyDescent="0.2">
      <c r="A2780" s="776" t="s">
        <v>606</v>
      </c>
      <c r="B2780" s="776"/>
      <c r="C2780" s="776"/>
      <c r="D2780" s="776"/>
      <c r="E2780" s="776"/>
      <c r="F2780" s="776"/>
      <c r="G2780" s="776"/>
      <c r="H2780" s="776"/>
      <c r="I2780" s="776"/>
      <c r="J2780" s="776"/>
      <c r="K2780" s="776"/>
      <c r="L2780" s="776"/>
      <c r="M2780" s="776"/>
      <c r="N2780" s="776"/>
    </row>
    <row r="2781" spans="1:14" ht="24.95" customHeight="1" x14ac:dyDescent="0.2">
      <c r="A2781" s="482"/>
      <c r="B2781" s="482"/>
      <c r="C2781" s="482"/>
      <c r="D2781" s="482"/>
      <c r="E2781" s="482"/>
      <c r="F2781" s="482"/>
      <c r="G2781" s="482"/>
      <c r="H2781" s="482"/>
      <c r="I2781" s="482"/>
      <c r="J2781" s="482"/>
      <c r="K2781" s="482"/>
      <c r="L2781" s="482"/>
      <c r="M2781" s="482"/>
      <c r="N2781" s="482"/>
    </row>
    <row r="2782" spans="1:14" ht="24.95" customHeight="1" x14ac:dyDescent="0.2">
      <c r="A2782" s="374"/>
      <c r="B2782" s="665" t="s">
        <v>46</v>
      </c>
      <c r="C2782" s="665" t="s">
        <v>47</v>
      </c>
      <c r="D2782" s="665" t="s">
        <v>48</v>
      </c>
      <c r="E2782" s="665" t="s">
        <v>49</v>
      </c>
      <c r="F2782" s="665" t="s">
        <v>50</v>
      </c>
      <c r="G2782" s="665" t="s">
        <v>51</v>
      </c>
      <c r="H2782" s="665" t="s">
        <v>52</v>
      </c>
      <c r="I2782" s="665" t="s">
        <v>62</v>
      </c>
      <c r="J2782" s="665" t="s">
        <v>63</v>
      </c>
      <c r="K2782" s="665" t="s">
        <v>55</v>
      </c>
      <c r="L2782" s="665" t="s">
        <v>64</v>
      </c>
      <c r="M2782" s="665" t="s">
        <v>57</v>
      </c>
      <c r="N2782" s="665" t="s">
        <v>13</v>
      </c>
    </row>
    <row r="2783" spans="1:14" ht="24.95" customHeight="1" x14ac:dyDescent="0.2">
      <c r="A2783" s="602" t="s">
        <v>291</v>
      </c>
      <c r="B2783" s="594">
        <f>'GASTO X MESES'!B132</f>
        <v>26557748.471372809</v>
      </c>
      <c r="C2783" s="594">
        <f>'GASTO X MESES'!C132</f>
        <v>31217003.283590194</v>
      </c>
      <c r="D2783" s="594">
        <f>'GASTO X MESES'!D132</f>
        <v>13860091.446469514</v>
      </c>
      <c r="E2783" s="594">
        <f>'GASTO X MESES'!E132</f>
        <v>0</v>
      </c>
      <c r="F2783" s="594">
        <f>'GASTO X MESES'!F132</f>
        <v>1263487.9362411133</v>
      </c>
      <c r="G2783" s="594">
        <f>'GASTO X MESES'!G132</f>
        <v>6412498.5469172914</v>
      </c>
      <c r="H2783" s="594">
        <f>'GASTO X MESES'!H132</f>
        <v>30071582.3457493</v>
      </c>
      <c r="I2783" s="594">
        <f>'GASTO X MESES'!I132</f>
        <v>40510584.494356357</v>
      </c>
      <c r="J2783" s="594">
        <f>'GASTO X MESES'!J132</f>
        <v>18242780.803216148</v>
      </c>
      <c r="K2783" s="594">
        <f>'GASTO X MESES'!K132</f>
        <v>15628578.514327547</v>
      </c>
      <c r="L2783" s="594">
        <f>'GASTO X MESES'!L132</f>
        <v>6368607.5318785906</v>
      </c>
      <c r="M2783" s="594">
        <f>'GASTO X MESES'!M132</f>
        <v>5562993.0953793321</v>
      </c>
      <c r="N2783" s="595">
        <f>SUM(B2783:M2783)</f>
        <v>195695956.46949822</v>
      </c>
    </row>
    <row r="2784" spans="1:14" ht="24.95" customHeight="1" x14ac:dyDescent="0.2">
      <c r="A2784" s="672" t="s">
        <v>293</v>
      </c>
      <c r="B2784" s="594">
        <f>'GASTO X MESES'!B133</f>
        <v>27143740.385811515</v>
      </c>
      <c r="C2784" s="594">
        <f>'GASTO X MESES'!C133</f>
        <v>32148903.151275229</v>
      </c>
      <c r="D2784" s="594">
        <f>'GASTO X MESES'!D133</f>
        <v>14590404.118364535</v>
      </c>
      <c r="E2784" s="594">
        <f>'GASTO X MESES'!E133</f>
        <v>0</v>
      </c>
      <c r="F2784" s="594">
        <f>'GASTO X MESES'!F133</f>
        <v>1186499.2481296037</v>
      </c>
      <c r="G2784" s="594">
        <f>'GASTO X MESES'!G133</f>
        <v>6670919.1687935777</v>
      </c>
      <c r="H2784" s="594">
        <f>'GASTO X MESES'!H133</f>
        <v>46931818.663784549</v>
      </c>
      <c r="I2784" s="594">
        <f>'GASTO X MESES'!I133</f>
        <v>59735284.986312144</v>
      </c>
      <c r="J2784" s="594">
        <f>'GASTO X MESES'!J133</f>
        <v>30239061.842331257</v>
      </c>
      <c r="K2784" s="594">
        <f>'GASTO X MESES'!K133</f>
        <v>18477526.641152289</v>
      </c>
      <c r="L2784" s="594">
        <f>'GASTO X MESES'!L133</f>
        <v>7968459.6694418062</v>
      </c>
      <c r="M2784" s="594">
        <f>'GASTO X MESES'!M133</f>
        <v>6754909.4269409031</v>
      </c>
      <c r="N2784" s="595">
        <f t="shared" ref="N2784:N2789" si="115">SUM(B2784:M2784)</f>
        <v>251847527.30233741</v>
      </c>
    </row>
    <row r="2785" spans="1:14" ht="24.95" customHeight="1" x14ac:dyDescent="0.2">
      <c r="A2785" s="672" t="s">
        <v>295</v>
      </c>
      <c r="B2785" s="594">
        <f>'GASTO X MESES'!B134</f>
        <v>15425273.479935948</v>
      </c>
      <c r="C2785" s="594">
        <f>'GASTO X MESES'!C134</f>
        <v>17932742.754775647</v>
      </c>
      <c r="D2785" s="594">
        <f>'GASTO X MESES'!D134</f>
        <v>7697285.7502522357</v>
      </c>
      <c r="E2785" s="594">
        <f>'GASTO X MESES'!E134</f>
        <v>0</v>
      </c>
      <c r="F2785" s="594">
        <f>'GASTO X MESES'!F134</f>
        <v>634891.69854496827</v>
      </c>
      <c r="G2785" s="594">
        <f>'GASTO X MESES'!G134</f>
        <v>3638903.7899161913</v>
      </c>
      <c r="H2785" s="594">
        <f>'GASTO X MESES'!H134</f>
        <v>29360302.043896228</v>
      </c>
      <c r="I2785" s="594">
        <f>'GASTO X MESES'!I134</f>
        <v>36419401.276996188</v>
      </c>
      <c r="J2785" s="594">
        <f>'GASTO X MESES'!J134</f>
        <v>18949846.244005151</v>
      </c>
      <c r="K2785" s="594">
        <f>'GASTO X MESES'!K134</f>
        <v>15567224.973829191</v>
      </c>
      <c r="L2785" s="594">
        <f>'GASTO X MESES'!L134</f>
        <v>6930424.052582534</v>
      </c>
      <c r="M2785" s="594">
        <f>'GASTO X MESES'!M134</f>
        <v>5817828.6505065728</v>
      </c>
      <c r="N2785" s="595">
        <f t="shared" si="115"/>
        <v>158374124.71524087</v>
      </c>
    </row>
    <row r="2786" spans="1:14" ht="24.95" customHeight="1" x14ac:dyDescent="0.2">
      <c r="A2786" s="672" t="s">
        <v>297</v>
      </c>
      <c r="B2786" s="594">
        <f>'GASTO X MESES'!B135</f>
        <v>5965161.1981712738</v>
      </c>
      <c r="C2786" s="594">
        <f>'GASTO X MESES'!C135</f>
        <v>7068688.7441220284</v>
      </c>
      <c r="D2786" s="594">
        <f>'GASTO X MESES'!D135</f>
        <v>2871650.1836389434</v>
      </c>
      <c r="E2786" s="594">
        <f>'GASTO X MESES'!E135</f>
        <v>0</v>
      </c>
      <c r="F2786" s="594">
        <f>'GASTO X MESES'!F135</f>
        <v>260397.19634589151</v>
      </c>
      <c r="G2786" s="594">
        <f>'GASTO X MESES'!G135</f>
        <v>1687549.0354841161</v>
      </c>
      <c r="H2786" s="594">
        <f>'GASTO X MESES'!H135</f>
        <v>26899799.11945495</v>
      </c>
      <c r="I2786" s="594">
        <f>'GASTO X MESES'!I135</f>
        <v>32817319.958177768</v>
      </c>
      <c r="J2786" s="594">
        <f>'GASTO X MESES'!J135</f>
        <v>17063223.179151125</v>
      </c>
      <c r="K2786" s="594">
        <f>'GASTO X MESES'!K135</f>
        <v>7524405.9741197675</v>
      </c>
      <c r="L2786" s="594">
        <f>'GASTO X MESES'!L135</f>
        <v>2693297.2729004314</v>
      </c>
      <c r="M2786" s="594">
        <f>'GASTO X MESES'!M135</f>
        <v>2539421.2545947609</v>
      </c>
      <c r="N2786" s="595">
        <f t="shared" si="115"/>
        <v>107390913.11616105</v>
      </c>
    </row>
    <row r="2787" spans="1:14" ht="24.95" customHeight="1" x14ac:dyDescent="0.2">
      <c r="A2787" s="672" t="s">
        <v>299</v>
      </c>
      <c r="B2787" s="594">
        <f>'GASTO X MESES'!B136</f>
        <v>6531103.0062264334</v>
      </c>
      <c r="C2787" s="594">
        <f>'GASTO X MESES'!C136</f>
        <v>7709462.3638554942</v>
      </c>
      <c r="D2787" s="594">
        <f>'GASTO X MESES'!D136</f>
        <v>3204308.8746024794</v>
      </c>
      <c r="E2787" s="594">
        <f>'GASTO X MESES'!E136</f>
        <v>0</v>
      </c>
      <c r="F2787" s="594">
        <f>'GASTO X MESES'!F136</f>
        <v>280262.04803772684</v>
      </c>
      <c r="G2787" s="594">
        <f>'GASTO X MESES'!G136</f>
        <v>1408487.4717057121</v>
      </c>
      <c r="H2787" s="594">
        <f>'GASTO X MESES'!H136</f>
        <v>17449968.84382093</v>
      </c>
      <c r="I2787" s="594">
        <f>'GASTO X MESES'!I136</f>
        <v>21420401.829685122</v>
      </c>
      <c r="J2787" s="594">
        <f>'GASTO X MESES'!J136</f>
        <v>11202529.826091023</v>
      </c>
      <c r="K2787" s="594">
        <f>'GASTO X MESES'!K136</f>
        <v>10228375.292637676</v>
      </c>
      <c r="L2787" s="594">
        <f>'GASTO X MESES'!L136</f>
        <v>4067286.1664602365</v>
      </c>
      <c r="M2787" s="594">
        <f>'GASTO X MESES'!M136</f>
        <v>3336915.3988279607</v>
      </c>
      <c r="N2787" s="595">
        <f t="shared" si="115"/>
        <v>86839101.121950775</v>
      </c>
    </row>
    <row r="2788" spans="1:14" ht="24.95" customHeight="1" x14ac:dyDescent="0.2">
      <c r="A2788" s="672" t="s">
        <v>301</v>
      </c>
      <c r="B2788" s="594">
        <f>'GASTO X MESES'!B137</f>
        <v>6200811.2388432426</v>
      </c>
      <c r="C2788" s="594">
        <f>'GASTO X MESES'!C137</f>
        <v>7093300.8196130479</v>
      </c>
      <c r="D2788" s="594">
        <f>'GASTO X MESES'!D137</f>
        <v>3186341.1256158617</v>
      </c>
      <c r="E2788" s="594">
        <f>'GASTO X MESES'!E137</f>
        <v>0</v>
      </c>
      <c r="F2788" s="594">
        <f>'GASTO X MESES'!F137</f>
        <v>373786.83821316884</v>
      </c>
      <c r="G2788" s="594">
        <f>'GASTO X MESES'!G137</f>
        <v>1650456.7931433711</v>
      </c>
      <c r="H2788" s="594">
        <f>'GASTO X MESES'!H137</f>
        <v>13596694.754472533</v>
      </c>
      <c r="I2788" s="594">
        <f>'GASTO X MESES'!I137</f>
        <v>16671567.853569802</v>
      </c>
      <c r="J2788" s="594">
        <f>'GASTO X MESES'!J137</f>
        <v>8884384.5604055673</v>
      </c>
      <c r="K2788" s="594">
        <f>'GASTO X MESES'!K137</f>
        <v>7102739.9062588988</v>
      </c>
      <c r="L2788" s="594">
        <f>'GASTO X MESES'!L137</f>
        <v>2253539.0367753622</v>
      </c>
      <c r="M2788" s="594">
        <f>'GASTO X MESES'!M137</f>
        <v>1831591.0064394474</v>
      </c>
      <c r="N2788" s="595">
        <f t="shared" si="115"/>
        <v>68845213.933350295</v>
      </c>
    </row>
    <row r="2789" spans="1:14" ht="24.95" customHeight="1" x14ac:dyDescent="0.2">
      <c r="A2789" s="672" t="s">
        <v>302</v>
      </c>
      <c r="B2789" s="597">
        <f>'GASTO X MESES'!B138</f>
        <v>4167003.3258645921</v>
      </c>
      <c r="C2789" s="597">
        <f>'GASTO X MESES'!C138</f>
        <v>4800975.5942979939</v>
      </c>
      <c r="D2789" s="597">
        <f>'GASTO X MESES'!D138</f>
        <v>1577229.1056655971</v>
      </c>
      <c r="E2789" s="597">
        <f>'GASTO X MESES'!E138</f>
        <v>0</v>
      </c>
      <c r="F2789" s="597">
        <f>'GASTO X MESES'!F138</f>
        <v>306705.61854668229</v>
      </c>
      <c r="G2789" s="597">
        <f>'GASTO X MESES'!G138</f>
        <v>798057.38562060031</v>
      </c>
      <c r="H2789" s="597">
        <f>'GASTO X MESES'!H138</f>
        <v>2954723.5598036083</v>
      </c>
      <c r="I2789" s="597">
        <f>'GASTO X MESES'!I138</f>
        <v>3247682.7176124994</v>
      </c>
      <c r="J2789" s="597">
        <f>'GASTO X MESES'!J138</f>
        <v>1881337.251589457</v>
      </c>
      <c r="K2789" s="597">
        <f>'GASTO X MESES'!K138</f>
        <v>2777713.1963755963</v>
      </c>
      <c r="L2789" s="597">
        <f>'GASTO X MESES'!L138</f>
        <v>1200898.0187975725</v>
      </c>
      <c r="M2789" s="597">
        <f>'GASTO X MESES'!M138</f>
        <v>1162637.6391296624</v>
      </c>
      <c r="N2789" s="595">
        <f t="shared" si="115"/>
        <v>24874963.413303863</v>
      </c>
    </row>
    <row r="2790" spans="1:14" ht="24.95" customHeight="1" x14ac:dyDescent="0.2">
      <c r="A2790" s="573" t="s">
        <v>288</v>
      </c>
      <c r="B2790" s="574">
        <f>SUM(B2783:B2789)</f>
        <v>91990841.106225818</v>
      </c>
      <c r="C2790" s="574">
        <f t="shared" ref="C2790" si="116">SUM(C2783:C2789)</f>
        <v>107971076.71152964</v>
      </c>
      <c r="D2790" s="574">
        <f t="shared" ref="D2790" si="117">SUM(D2783:D2789)</f>
        <v>46987310.604609177</v>
      </c>
      <c r="E2790" s="574">
        <f t="shared" ref="E2790" si="118">SUM(E2783:E2789)</f>
        <v>0</v>
      </c>
      <c r="F2790" s="574">
        <f t="shared" ref="F2790" si="119">SUM(F2783:F2789)</f>
        <v>4306030.5840591546</v>
      </c>
      <c r="G2790" s="574">
        <f t="shared" ref="G2790" si="120">SUM(G2783:G2789)</f>
        <v>22266872.191580862</v>
      </c>
      <c r="H2790" s="574">
        <f t="shared" ref="H2790" si="121">SUM(H2783:H2789)</f>
        <v>167264889.33098209</v>
      </c>
      <c r="I2790" s="574">
        <f t="shared" ref="I2790" si="122">SUM(I2783:I2789)</f>
        <v>210822243.11670989</v>
      </c>
      <c r="J2790" s="574">
        <f t="shared" ref="J2790" si="123">SUM(J2783:J2789)</f>
        <v>106463163.70678973</v>
      </c>
      <c r="K2790" s="574">
        <f t="shared" ref="K2790" si="124">SUM(K2783:K2789)</f>
        <v>77306564.498700961</v>
      </c>
      <c r="L2790" s="574">
        <f t="shared" ref="L2790" si="125">SUM(L2783:L2789)</f>
        <v>31482511.748836532</v>
      </c>
      <c r="M2790" s="574">
        <f t="shared" ref="M2790" si="126">SUM(M2783:M2789)</f>
        <v>27006296.471818641</v>
      </c>
      <c r="N2790" s="699">
        <f t="shared" ref="N2790" si="127">SUM(N2783:N2789)</f>
        <v>893867800.07184255</v>
      </c>
    </row>
    <row r="2791" spans="1:14" ht="24.95" customHeight="1" x14ac:dyDescent="0.2">
      <c r="A2791" s="482"/>
      <c r="B2791" s="482"/>
      <c r="C2791" s="482"/>
      <c r="D2791" s="482"/>
      <c r="E2791" s="482"/>
      <c r="F2791" s="482"/>
      <c r="G2791" s="482"/>
      <c r="H2791" s="482"/>
      <c r="I2791" s="482"/>
      <c r="J2791" s="482"/>
      <c r="K2791" s="482"/>
      <c r="L2791" s="482"/>
      <c r="M2791" s="482"/>
      <c r="N2791" s="482"/>
    </row>
    <row r="2792" spans="1:14" ht="24.95" customHeight="1" x14ac:dyDescent="0.2">
      <c r="A2792" s="482"/>
      <c r="B2792" s="482"/>
      <c r="C2792" s="482"/>
      <c r="D2792" s="482"/>
      <c r="E2792" s="482"/>
      <c r="F2792" s="482"/>
      <c r="G2792" s="482"/>
      <c r="H2792" s="482"/>
      <c r="I2792" s="482"/>
      <c r="J2792" s="482"/>
      <c r="K2792" s="482"/>
      <c r="L2792" s="482"/>
      <c r="M2792" s="482"/>
      <c r="N2792" s="482"/>
    </row>
    <row r="2793" spans="1:14" ht="24.95" customHeight="1" x14ac:dyDescent="0.2">
      <c r="A2793" s="482"/>
      <c r="B2793" s="482"/>
      <c r="C2793" s="482"/>
      <c r="D2793" s="482"/>
      <c r="E2793" s="482"/>
      <c r="F2793" s="482"/>
      <c r="G2793" s="482"/>
      <c r="H2793" s="482"/>
      <c r="I2793" s="482"/>
      <c r="J2793" s="482"/>
      <c r="K2793" s="482"/>
      <c r="L2793" s="482"/>
      <c r="M2793" s="482"/>
      <c r="N2793" s="482"/>
    </row>
    <row r="2794" spans="1:14" ht="24.95" customHeight="1" x14ac:dyDescent="0.2">
      <c r="A2794" s="482"/>
      <c r="B2794" s="482"/>
      <c r="C2794" s="482"/>
      <c r="D2794" s="482"/>
      <c r="E2794" s="482"/>
      <c r="F2794" s="482"/>
      <c r="G2794" s="482"/>
      <c r="H2794" s="482"/>
      <c r="I2794" s="482"/>
      <c r="J2794" s="482"/>
      <c r="K2794" s="482"/>
      <c r="L2794" s="482"/>
      <c r="M2794" s="482"/>
      <c r="N2794" s="482"/>
    </row>
    <row r="2795" spans="1:14" ht="24.95" customHeight="1" x14ac:dyDescent="0.2">
      <c r="A2795" s="482"/>
      <c r="B2795" s="482"/>
      <c r="C2795" s="482"/>
      <c r="D2795" s="482"/>
      <c r="E2795" s="482"/>
      <c r="F2795" s="482"/>
      <c r="G2795" s="482"/>
      <c r="H2795" s="482"/>
      <c r="I2795" s="482"/>
      <c r="J2795" s="482"/>
      <c r="K2795" s="482"/>
      <c r="L2795" s="482"/>
      <c r="M2795" s="482"/>
      <c r="N2795" s="482"/>
    </row>
    <row r="2796" spans="1:14" ht="24.95" customHeight="1" x14ac:dyDescent="0.2">
      <c r="A2796" s="482"/>
      <c r="B2796" s="482"/>
      <c r="C2796" s="482"/>
      <c r="D2796" s="482"/>
      <c r="E2796" s="482"/>
      <c r="F2796" s="482"/>
      <c r="G2796" s="482"/>
      <c r="H2796" s="482"/>
      <c r="I2796" s="482"/>
      <c r="J2796" s="482"/>
      <c r="K2796" s="482"/>
      <c r="L2796" s="482"/>
      <c r="M2796" s="482"/>
      <c r="N2796" s="482"/>
    </row>
    <row r="2797" spans="1:14" ht="24.95" customHeight="1" x14ac:dyDescent="0.2">
      <c r="A2797" s="482"/>
      <c r="B2797" s="482"/>
      <c r="C2797" s="482"/>
      <c r="D2797" s="482"/>
      <c r="E2797" s="482"/>
      <c r="F2797" s="482"/>
      <c r="G2797" s="482"/>
      <c r="H2797" s="482"/>
      <c r="I2797" s="482"/>
      <c r="J2797" s="482"/>
      <c r="K2797" s="482"/>
      <c r="L2797" s="482"/>
      <c r="M2797" s="482"/>
      <c r="N2797" s="482"/>
    </row>
    <row r="2798" spans="1:14" ht="24.95" customHeight="1" x14ac:dyDescent="0.2">
      <c r="A2798" s="482"/>
      <c r="B2798" s="482"/>
      <c r="C2798" s="482"/>
      <c r="D2798" s="482"/>
      <c r="E2798" s="482"/>
      <c r="F2798" s="482"/>
      <c r="G2798" s="482"/>
      <c r="H2798" s="482"/>
      <c r="I2798" s="482"/>
      <c r="J2798" s="482"/>
      <c r="K2798" s="482"/>
      <c r="L2798" s="482"/>
      <c r="M2798" s="482"/>
      <c r="N2798" s="482"/>
    </row>
    <row r="2799" spans="1:14" ht="24.95" customHeight="1" x14ac:dyDescent="0.2">
      <c r="A2799" s="482"/>
      <c r="B2799" s="482"/>
      <c r="C2799" s="482"/>
      <c r="D2799" s="482"/>
      <c r="E2799" s="482"/>
      <c r="F2799" s="482"/>
      <c r="G2799" s="482"/>
      <c r="H2799" s="482"/>
      <c r="I2799" s="482"/>
      <c r="J2799" s="482"/>
      <c r="K2799" s="482"/>
      <c r="L2799" s="482"/>
      <c r="M2799" s="482"/>
      <c r="N2799" s="482"/>
    </row>
    <row r="2800" spans="1:14" ht="24.95" customHeight="1" x14ac:dyDescent="0.2">
      <c r="A2800" s="482"/>
      <c r="B2800" s="482"/>
      <c r="C2800" s="482"/>
      <c r="D2800" s="482"/>
      <c r="E2800" s="482"/>
      <c r="F2800" s="482"/>
      <c r="G2800" s="482"/>
      <c r="H2800" s="482"/>
      <c r="I2800" s="482"/>
      <c r="J2800" s="482"/>
      <c r="K2800" s="482"/>
      <c r="L2800" s="482"/>
      <c r="M2800" s="482"/>
      <c r="N2800" s="482"/>
    </row>
    <row r="2801" spans="1:14" ht="24.95" customHeight="1" x14ac:dyDescent="0.2">
      <c r="A2801" s="482"/>
      <c r="B2801" s="482"/>
      <c r="C2801" s="482"/>
      <c r="D2801" s="482"/>
      <c r="E2801" s="482"/>
      <c r="F2801" s="482"/>
      <c r="G2801" s="482"/>
      <c r="H2801" s="482"/>
      <c r="I2801" s="482"/>
      <c r="J2801" s="482"/>
      <c r="K2801" s="482"/>
      <c r="L2801" s="482"/>
      <c r="M2801" s="482"/>
      <c r="N2801" s="482"/>
    </row>
    <row r="2802" spans="1:14" ht="24.95" customHeight="1" x14ac:dyDescent="0.2">
      <c r="A2802" s="482"/>
      <c r="B2802" s="482"/>
      <c r="C2802" s="482"/>
      <c r="D2802" s="482"/>
      <c r="E2802" s="482"/>
      <c r="F2802" s="482"/>
      <c r="G2802" s="482"/>
      <c r="H2802" s="482"/>
      <c r="I2802" s="482"/>
      <c r="J2802" s="482"/>
      <c r="K2802" s="482"/>
      <c r="L2802" s="482"/>
      <c r="M2802" s="482"/>
      <c r="N2802" s="482"/>
    </row>
    <row r="2803" spans="1:14" ht="24.95" customHeight="1" x14ac:dyDescent="0.2">
      <c r="A2803" s="482"/>
      <c r="B2803" s="482"/>
      <c r="C2803" s="482"/>
      <c r="D2803" s="482"/>
      <c r="E2803" s="482"/>
      <c r="F2803" s="482"/>
      <c r="G2803" s="482"/>
      <c r="H2803" s="482"/>
      <c r="I2803" s="482"/>
      <c r="J2803" s="482"/>
      <c r="K2803" s="482"/>
      <c r="L2803" s="482"/>
      <c r="M2803" s="482"/>
      <c r="N2803" s="482"/>
    </row>
    <row r="2804" spans="1:14" ht="24.95" customHeight="1" x14ac:dyDescent="0.2">
      <c r="A2804" s="482"/>
      <c r="B2804" s="482"/>
      <c r="C2804" s="482"/>
      <c r="D2804" s="482"/>
      <c r="E2804" s="482"/>
      <c r="F2804" s="482"/>
      <c r="G2804" s="482"/>
      <c r="H2804" s="482"/>
      <c r="I2804" s="482"/>
      <c r="J2804" s="482"/>
      <c r="K2804" s="482"/>
      <c r="L2804" s="482"/>
      <c r="M2804" s="482"/>
      <c r="N2804" s="482"/>
    </row>
    <row r="2805" spans="1:14" ht="24.95" customHeight="1" x14ac:dyDescent="0.2">
      <c r="A2805" s="482"/>
      <c r="B2805" s="482"/>
      <c r="C2805" s="482"/>
      <c r="D2805" s="482"/>
      <c r="E2805" s="482"/>
      <c r="F2805" s="482"/>
      <c r="G2805" s="482"/>
      <c r="H2805" s="482"/>
      <c r="I2805" s="482"/>
      <c r="J2805" s="482"/>
      <c r="K2805" s="482"/>
      <c r="L2805" s="482"/>
      <c r="M2805" s="482"/>
      <c r="N2805" s="482"/>
    </row>
    <row r="2806" spans="1:14" ht="24.95" customHeight="1" x14ac:dyDescent="0.2">
      <c r="A2806" s="482"/>
      <c r="B2806" s="482"/>
      <c r="C2806" s="482"/>
      <c r="D2806" s="482"/>
      <c r="E2806" s="482"/>
      <c r="F2806" s="482"/>
      <c r="G2806" s="482"/>
      <c r="H2806" s="482"/>
      <c r="I2806" s="482"/>
      <c r="J2806" s="482"/>
      <c r="K2806" s="482"/>
      <c r="L2806" s="482"/>
      <c r="M2806" s="482"/>
      <c r="N2806" s="482"/>
    </row>
    <row r="2807" spans="1:14" ht="24.95" customHeight="1" x14ac:dyDescent="0.2">
      <c r="A2807" s="482"/>
      <c r="B2807" s="482"/>
      <c r="C2807" s="482"/>
      <c r="D2807" s="482"/>
      <c r="E2807" s="482"/>
      <c r="F2807" s="482"/>
      <c r="G2807" s="482"/>
      <c r="H2807" s="482"/>
      <c r="I2807" s="482"/>
      <c r="J2807" s="482"/>
      <c r="K2807" s="482"/>
      <c r="L2807" s="482"/>
      <c r="M2807" s="482"/>
      <c r="N2807" s="482"/>
    </row>
    <row r="2808" spans="1:14" ht="24.95" customHeight="1" x14ac:dyDescent="0.2">
      <c r="A2808" s="482"/>
      <c r="B2808" s="482"/>
      <c r="C2808" s="482"/>
      <c r="D2808" s="482"/>
      <c r="E2808" s="482"/>
      <c r="F2808" s="482"/>
      <c r="G2808" s="482"/>
      <c r="H2808" s="482"/>
      <c r="I2808" s="482"/>
      <c r="J2808" s="482"/>
      <c r="K2808" s="482"/>
      <c r="L2808" s="482"/>
      <c r="M2808" s="482"/>
      <c r="N2808" s="482"/>
    </row>
    <row r="2809" spans="1:14" ht="24.95" customHeight="1" x14ac:dyDescent="0.2">
      <c r="A2809" s="482"/>
      <c r="B2809" s="482"/>
      <c r="C2809" s="482"/>
      <c r="D2809" s="482"/>
      <c r="E2809" s="482"/>
      <c r="F2809" s="482"/>
      <c r="G2809" s="482"/>
      <c r="H2809" s="482"/>
      <c r="I2809" s="482"/>
      <c r="J2809" s="482"/>
      <c r="K2809" s="482"/>
      <c r="L2809" s="482"/>
      <c r="M2809" s="482"/>
      <c r="N2809" s="482"/>
    </row>
    <row r="2810" spans="1:14" ht="24.95" customHeight="1" x14ac:dyDescent="0.2">
      <c r="A2810" s="482"/>
      <c r="B2810" s="482"/>
      <c r="C2810" s="482"/>
      <c r="D2810" s="482"/>
      <c r="E2810" s="482"/>
      <c r="F2810" s="482"/>
      <c r="G2810" s="482"/>
      <c r="H2810" s="482"/>
      <c r="I2810" s="482"/>
      <c r="J2810" s="482"/>
      <c r="K2810" s="482"/>
      <c r="L2810" s="482"/>
      <c r="M2810" s="482"/>
      <c r="N2810" s="482"/>
    </row>
    <row r="2811" spans="1:14" ht="24.95" customHeight="1" x14ac:dyDescent="0.2">
      <c r="A2811" s="482"/>
      <c r="B2811" s="482"/>
      <c r="C2811" s="482"/>
      <c r="D2811" s="482"/>
      <c r="E2811" s="482"/>
      <c r="F2811" s="482"/>
      <c r="G2811" s="482"/>
      <c r="H2811" s="482"/>
      <c r="I2811" s="482"/>
      <c r="J2811" s="482"/>
      <c r="K2811" s="482"/>
      <c r="L2811" s="482"/>
      <c r="M2811" s="482"/>
      <c r="N2811" s="482"/>
    </row>
    <row r="2812" spans="1:14" ht="24.95" customHeight="1" x14ac:dyDescent="0.2">
      <c r="A2812" s="482"/>
      <c r="B2812" s="482"/>
      <c r="C2812" s="482"/>
      <c r="D2812" s="482"/>
      <c r="E2812" s="482"/>
      <c r="F2812" s="482"/>
      <c r="G2812" s="482"/>
      <c r="H2812" s="482"/>
      <c r="I2812" s="482"/>
      <c r="J2812" s="482"/>
      <c r="K2812" s="482"/>
      <c r="L2812" s="482"/>
      <c r="M2812" s="482"/>
      <c r="N2812" s="482"/>
    </row>
    <row r="2813" spans="1:14" ht="24.95" customHeight="1" x14ac:dyDescent="0.2">
      <c r="A2813" s="482"/>
      <c r="B2813" s="482"/>
      <c r="C2813" s="482"/>
      <c r="D2813" s="482"/>
      <c r="E2813" s="482"/>
      <c r="F2813" s="482"/>
      <c r="G2813" s="482"/>
      <c r="H2813" s="482"/>
      <c r="I2813" s="482"/>
      <c r="J2813" s="482"/>
      <c r="K2813" s="482"/>
      <c r="L2813" s="482"/>
      <c r="M2813" s="482"/>
      <c r="N2813" s="482"/>
    </row>
    <row r="2814" spans="1:14" ht="24.95" customHeight="1" x14ac:dyDescent="0.2">
      <c r="A2814" s="482"/>
      <c r="B2814" s="482"/>
      <c r="C2814" s="482"/>
      <c r="D2814" s="482"/>
      <c r="E2814" s="482"/>
      <c r="F2814" s="482"/>
      <c r="G2814" s="482"/>
      <c r="H2814" s="482"/>
      <c r="I2814" s="482"/>
      <c r="J2814" s="482"/>
      <c r="K2814" s="482"/>
      <c r="L2814" s="482"/>
      <c r="M2814" s="482"/>
      <c r="N2814" s="482"/>
    </row>
    <row r="2815" spans="1:14" ht="24.95" customHeight="1" x14ac:dyDescent="0.2">
      <c r="A2815" s="482"/>
      <c r="B2815" s="482"/>
      <c r="C2815" s="482"/>
      <c r="D2815" s="482"/>
      <c r="E2815" s="482"/>
      <c r="F2815" s="482"/>
      <c r="G2815" s="482"/>
      <c r="H2815" s="482"/>
      <c r="I2815" s="482"/>
      <c r="J2815" s="482"/>
      <c r="K2815" s="482"/>
      <c r="L2815" s="482"/>
      <c r="M2815" s="482"/>
      <c r="N2815" s="482"/>
    </row>
    <row r="2816" spans="1:14" ht="24.95" customHeight="1" x14ac:dyDescent="0.2">
      <c r="A2816" s="482"/>
      <c r="B2816" s="482"/>
      <c r="C2816" s="482"/>
      <c r="D2816" s="482"/>
      <c r="E2816" s="482"/>
      <c r="F2816" s="482"/>
      <c r="G2816" s="482"/>
      <c r="H2816" s="482"/>
      <c r="I2816" s="482"/>
      <c r="J2816" s="482"/>
      <c r="K2816" s="482"/>
      <c r="L2816" s="482"/>
      <c r="M2816" s="482"/>
      <c r="N2816" s="482"/>
    </row>
    <row r="2817" spans="1:14" ht="24.95" customHeight="1" x14ac:dyDescent="0.2">
      <c r="A2817" s="482"/>
      <c r="B2817" s="482"/>
      <c r="C2817" s="482"/>
      <c r="D2817" s="482"/>
      <c r="E2817" s="482"/>
      <c r="F2817" s="482"/>
      <c r="G2817" s="482"/>
      <c r="H2817" s="482"/>
      <c r="I2817" s="482"/>
      <c r="J2817" s="482"/>
      <c r="K2817" s="482"/>
      <c r="L2817" s="482"/>
      <c r="M2817" s="482"/>
      <c r="N2817" s="482"/>
    </row>
    <row r="2818" spans="1:14" ht="24.95" customHeight="1" x14ac:dyDescent="0.2">
      <c r="A2818" s="482"/>
      <c r="B2818" s="482"/>
      <c r="C2818" s="482"/>
      <c r="D2818" s="482"/>
      <c r="E2818" s="482"/>
      <c r="F2818" s="482"/>
      <c r="G2818" s="482"/>
      <c r="H2818" s="482"/>
      <c r="I2818" s="482"/>
      <c r="J2818" s="482"/>
      <c r="K2818" s="482"/>
      <c r="L2818" s="482"/>
      <c r="M2818" s="482"/>
      <c r="N2818" s="482"/>
    </row>
    <row r="2819" spans="1:14" ht="24.95" customHeight="1" x14ac:dyDescent="0.2">
      <c r="A2819" s="482"/>
      <c r="B2819" s="482"/>
      <c r="C2819" s="482"/>
      <c r="D2819" s="482"/>
      <c r="E2819" s="482"/>
      <c r="F2819" s="482"/>
      <c r="G2819" s="482"/>
      <c r="H2819" s="482"/>
      <c r="I2819" s="482"/>
      <c r="J2819" s="482"/>
      <c r="K2819" s="482"/>
      <c r="L2819" s="482"/>
      <c r="M2819" s="482"/>
      <c r="N2819" s="482"/>
    </row>
    <row r="2820" spans="1:14" ht="24.95" customHeight="1" x14ac:dyDescent="0.2">
      <c r="A2820" s="482"/>
      <c r="B2820" s="482"/>
      <c r="C2820" s="482"/>
      <c r="D2820" s="482"/>
      <c r="E2820" s="482"/>
      <c r="F2820" s="482"/>
      <c r="G2820" s="482"/>
      <c r="H2820" s="482"/>
      <c r="I2820" s="482"/>
      <c r="J2820" s="482"/>
      <c r="K2820" s="482"/>
      <c r="L2820" s="482"/>
      <c r="M2820" s="482"/>
      <c r="N2820" s="482"/>
    </row>
    <row r="2821" spans="1:14" ht="24.95" customHeight="1" x14ac:dyDescent="0.2">
      <c r="A2821" s="482"/>
      <c r="B2821" s="482"/>
      <c r="C2821" s="482"/>
      <c r="D2821" s="482"/>
      <c r="E2821" s="482"/>
      <c r="F2821" s="482"/>
      <c r="G2821" s="482"/>
      <c r="H2821" s="482"/>
      <c r="I2821" s="482"/>
      <c r="J2821" s="482"/>
      <c r="K2821" s="482"/>
      <c r="L2821" s="482"/>
      <c r="M2821" s="482"/>
      <c r="N2821" s="482"/>
    </row>
    <row r="2822" spans="1:14" ht="24.95" customHeight="1" x14ac:dyDescent="0.2">
      <c r="A2822" s="482"/>
      <c r="B2822" s="482"/>
      <c r="C2822" s="482"/>
      <c r="D2822" s="482"/>
      <c r="E2822" s="482"/>
      <c r="F2822" s="482"/>
      <c r="G2822" s="482"/>
      <c r="H2822" s="482"/>
      <c r="I2822" s="482"/>
      <c r="J2822" s="482"/>
      <c r="K2822" s="482"/>
      <c r="L2822" s="482"/>
      <c r="M2822" s="482"/>
      <c r="N2822" s="482"/>
    </row>
    <row r="2823" spans="1:14" ht="24.95" customHeight="1" x14ac:dyDescent="0.2">
      <c r="A2823" s="482"/>
      <c r="B2823" s="482"/>
      <c r="C2823" s="482"/>
      <c r="D2823" s="482"/>
      <c r="E2823" s="482"/>
      <c r="F2823" s="482"/>
      <c r="G2823" s="482"/>
      <c r="H2823" s="482"/>
      <c r="I2823" s="482"/>
      <c r="J2823" s="482"/>
      <c r="K2823" s="482"/>
      <c r="L2823" s="482"/>
      <c r="M2823" s="482"/>
      <c r="N2823" s="482"/>
    </row>
    <row r="2824" spans="1:14" ht="24.95" customHeight="1" x14ac:dyDescent="0.2">
      <c r="A2824" s="482"/>
      <c r="B2824" s="482"/>
      <c r="C2824" s="482"/>
      <c r="D2824" s="482"/>
      <c r="E2824" s="482"/>
      <c r="F2824" s="482"/>
      <c r="G2824" s="482"/>
      <c r="H2824" s="482"/>
      <c r="I2824" s="482"/>
      <c r="J2824" s="482"/>
      <c r="K2824" s="482"/>
      <c r="L2824" s="482"/>
      <c r="M2824" s="482"/>
      <c r="N2824" s="482"/>
    </row>
    <row r="2825" spans="1:14" ht="24.95" customHeight="1" x14ac:dyDescent="0.2">
      <c r="A2825" s="482"/>
      <c r="B2825" s="482"/>
      <c r="C2825" s="482"/>
      <c r="D2825" s="482"/>
      <c r="E2825" s="482"/>
      <c r="F2825" s="482"/>
      <c r="G2825" s="482"/>
      <c r="H2825" s="482"/>
      <c r="I2825" s="482"/>
      <c r="J2825" s="482"/>
      <c r="K2825" s="482"/>
      <c r="L2825" s="482"/>
      <c r="M2825" s="482"/>
      <c r="N2825" s="482"/>
    </row>
    <row r="2826" spans="1:14" ht="24.95" customHeight="1" x14ac:dyDescent="0.2">
      <c r="A2826" s="482"/>
      <c r="B2826" s="482"/>
      <c r="C2826" s="482"/>
      <c r="D2826" s="482"/>
      <c r="E2826" s="482"/>
      <c r="F2826" s="482"/>
      <c r="G2826" s="482"/>
      <c r="H2826" s="482"/>
      <c r="I2826" s="482"/>
      <c r="J2826" s="482"/>
      <c r="K2826" s="482"/>
      <c r="L2826" s="482"/>
      <c r="M2826" s="482"/>
      <c r="N2826" s="482"/>
    </row>
    <row r="2827" spans="1:14" ht="24.95" customHeight="1" x14ac:dyDescent="0.2">
      <c r="A2827" s="482"/>
      <c r="B2827" s="482"/>
      <c r="C2827" s="482"/>
      <c r="D2827" s="482"/>
      <c r="E2827" s="482"/>
      <c r="F2827" s="482"/>
      <c r="G2827" s="482"/>
      <c r="H2827" s="482"/>
      <c r="I2827" s="482"/>
      <c r="J2827" s="482"/>
      <c r="K2827" s="482"/>
      <c r="L2827" s="482"/>
      <c r="M2827" s="482"/>
      <c r="N2827" s="482"/>
    </row>
    <row r="2828" spans="1:14" ht="24.95" customHeight="1" x14ac:dyDescent="0.2">
      <c r="A2828" s="482"/>
      <c r="B2828" s="482"/>
      <c r="C2828" s="482"/>
      <c r="D2828" s="482"/>
      <c r="E2828" s="482"/>
      <c r="F2828" s="482"/>
      <c r="G2828" s="482"/>
      <c r="H2828" s="482"/>
      <c r="I2828" s="482"/>
      <c r="J2828" s="482"/>
      <c r="K2828" s="482"/>
      <c r="L2828" s="482"/>
      <c r="M2828" s="482"/>
      <c r="N2828" s="482"/>
    </row>
    <row r="2829" spans="1:14" ht="24.95" customHeight="1" x14ac:dyDescent="0.2">
      <c r="A2829" s="482"/>
      <c r="B2829" s="482"/>
      <c r="C2829" s="482"/>
      <c r="D2829" s="482"/>
      <c r="E2829" s="482"/>
      <c r="F2829" s="482"/>
      <c r="G2829" s="482"/>
      <c r="H2829" s="482"/>
      <c r="I2829" s="482"/>
      <c r="J2829" s="482"/>
      <c r="K2829" s="482"/>
      <c r="L2829" s="482"/>
      <c r="M2829" s="482"/>
      <c r="N2829" s="482"/>
    </row>
    <row r="2830" spans="1:14" ht="24.95" customHeight="1" x14ac:dyDescent="0.2">
      <c r="A2830" s="482"/>
      <c r="B2830" s="482"/>
      <c r="C2830" s="482"/>
      <c r="D2830" s="482"/>
      <c r="E2830" s="482"/>
      <c r="F2830" s="482"/>
      <c r="G2830" s="482"/>
      <c r="H2830" s="482"/>
      <c r="I2830" s="482"/>
      <c r="J2830" s="482"/>
      <c r="K2830" s="482"/>
      <c r="L2830" s="482"/>
      <c r="M2830" s="482"/>
      <c r="N2830" s="482"/>
    </row>
    <row r="2831" spans="1:14" ht="24.95" customHeight="1" x14ac:dyDescent="0.2">
      <c r="A2831" s="482"/>
      <c r="B2831" s="482"/>
      <c r="C2831" s="482"/>
      <c r="D2831" s="482"/>
      <c r="E2831" s="482"/>
      <c r="F2831" s="482"/>
      <c r="G2831" s="482"/>
      <c r="H2831" s="482"/>
      <c r="I2831" s="482"/>
      <c r="J2831" s="482"/>
      <c r="K2831" s="482"/>
      <c r="L2831" s="482"/>
      <c r="M2831" s="482"/>
      <c r="N2831" s="482"/>
    </row>
    <row r="2832" spans="1:14" ht="24.95" customHeight="1" x14ac:dyDescent="0.2">
      <c r="A2832" s="482"/>
      <c r="B2832" s="482"/>
      <c r="C2832" s="482"/>
      <c r="D2832" s="482"/>
      <c r="E2832" s="482"/>
      <c r="F2832" s="482"/>
      <c r="G2832" s="482"/>
      <c r="H2832" s="482"/>
      <c r="I2832" s="482"/>
      <c r="J2832" s="482"/>
      <c r="K2832" s="482"/>
      <c r="L2832" s="482"/>
      <c r="M2832" s="482"/>
      <c r="N2832" s="482"/>
    </row>
    <row r="2833" spans="1:14" ht="24.95" customHeight="1" x14ac:dyDescent="0.2">
      <c r="A2833" s="482"/>
      <c r="B2833" s="482"/>
      <c r="C2833" s="482"/>
      <c r="D2833" s="482"/>
      <c r="E2833" s="482"/>
      <c r="F2833" s="482"/>
      <c r="G2833" s="482"/>
      <c r="H2833" s="482"/>
      <c r="I2833" s="482"/>
      <c r="J2833" s="482"/>
      <c r="K2833" s="482"/>
      <c r="L2833" s="482"/>
      <c r="M2833" s="482"/>
      <c r="N2833" s="482"/>
    </row>
    <row r="2834" spans="1:14" ht="24.95" customHeight="1" x14ac:dyDescent="0.2">
      <c r="A2834" s="482"/>
      <c r="B2834" s="482"/>
      <c r="C2834" s="482"/>
      <c r="D2834" s="482"/>
      <c r="E2834" s="482"/>
      <c r="F2834" s="482"/>
      <c r="G2834" s="482"/>
      <c r="H2834" s="482"/>
      <c r="I2834" s="482"/>
      <c r="J2834" s="482"/>
      <c r="K2834" s="482"/>
      <c r="L2834" s="482"/>
      <c r="M2834" s="482"/>
      <c r="N2834" s="482"/>
    </row>
    <row r="2835" spans="1:14" ht="24.95" customHeight="1" x14ac:dyDescent="0.2">
      <c r="A2835" s="482"/>
      <c r="B2835" s="482"/>
      <c r="C2835" s="482"/>
      <c r="D2835" s="482"/>
      <c r="E2835" s="482"/>
      <c r="F2835" s="482"/>
      <c r="G2835" s="482"/>
      <c r="H2835" s="482"/>
      <c r="I2835" s="482"/>
      <c r="J2835" s="482"/>
      <c r="K2835" s="482"/>
      <c r="L2835" s="482"/>
      <c r="M2835" s="482"/>
      <c r="N2835" s="482"/>
    </row>
    <row r="2836" spans="1:14" ht="24.95" customHeight="1" x14ac:dyDescent="0.2">
      <c r="A2836" s="482"/>
      <c r="B2836" s="482"/>
      <c r="C2836" s="482"/>
      <c r="D2836" s="482"/>
      <c r="E2836" s="482"/>
      <c r="F2836" s="482"/>
      <c r="G2836" s="482"/>
      <c r="H2836" s="482"/>
      <c r="I2836" s="482"/>
      <c r="J2836" s="482"/>
      <c r="K2836" s="482"/>
      <c r="L2836" s="482"/>
      <c r="M2836" s="482"/>
      <c r="N2836" s="482"/>
    </row>
    <row r="2837" spans="1:14" ht="24.95" customHeight="1" x14ac:dyDescent="0.2">
      <c r="A2837" s="482"/>
      <c r="B2837" s="482"/>
      <c r="C2837" s="482"/>
      <c r="D2837" s="482"/>
      <c r="E2837" s="482"/>
      <c r="F2837" s="482"/>
      <c r="G2837" s="482"/>
      <c r="H2837" s="482"/>
      <c r="I2837" s="482"/>
      <c r="J2837" s="482"/>
      <c r="K2837" s="482"/>
      <c r="L2837" s="482"/>
      <c r="M2837" s="482"/>
      <c r="N2837" s="482"/>
    </row>
    <row r="2838" spans="1:14" ht="24.95" customHeight="1" x14ac:dyDescent="0.2">
      <c r="A2838" s="482"/>
      <c r="B2838" s="482"/>
      <c r="C2838" s="482"/>
      <c r="D2838" s="482"/>
      <c r="E2838" s="482"/>
      <c r="F2838" s="482"/>
      <c r="G2838" s="482"/>
      <c r="H2838" s="482"/>
      <c r="I2838" s="482"/>
      <c r="J2838" s="482"/>
      <c r="K2838" s="482"/>
      <c r="L2838" s="482"/>
      <c r="M2838" s="482"/>
      <c r="N2838" s="482"/>
    </row>
    <row r="2839" spans="1:14" ht="24.95" customHeight="1" x14ac:dyDescent="0.2">
      <c r="A2839" s="482"/>
      <c r="B2839" s="482"/>
      <c r="C2839" s="482"/>
      <c r="D2839" s="482"/>
      <c r="E2839" s="482"/>
      <c r="F2839" s="482"/>
      <c r="G2839" s="482"/>
      <c r="H2839" s="482"/>
      <c r="I2839" s="482"/>
      <c r="J2839" s="482"/>
      <c r="K2839" s="482"/>
      <c r="L2839" s="482"/>
      <c r="M2839" s="482"/>
      <c r="N2839" s="482"/>
    </row>
    <row r="2840" spans="1:14" ht="24.95" customHeight="1" x14ac:dyDescent="0.2">
      <c r="A2840" s="482"/>
      <c r="B2840" s="482"/>
      <c r="C2840" s="482"/>
      <c r="D2840" s="482"/>
      <c r="E2840" s="482"/>
      <c r="F2840" s="482"/>
      <c r="G2840" s="482"/>
      <c r="H2840" s="482"/>
      <c r="I2840" s="482"/>
      <c r="J2840" s="482"/>
      <c r="K2840" s="482"/>
      <c r="L2840" s="482"/>
      <c r="M2840" s="482"/>
      <c r="N2840" s="482"/>
    </row>
    <row r="2841" spans="1:14" ht="24.95" customHeight="1" x14ac:dyDescent="0.2">
      <c r="A2841" s="482"/>
      <c r="B2841" s="482"/>
      <c r="C2841" s="482"/>
      <c r="D2841" s="482"/>
      <c r="E2841" s="482"/>
      <c r="F2841" s="482"/>
      <c r="G2841" s="482"/>
      <c r="H2841" s="482"/>
      <c r="I2841" s="482"/>
      <c r="J2841" s="482"/>
      <c r="K2841" s="482"/>
      <c r="L2841" s="482"/>
      <c r="M2841" s="482"/>
      <c r="N2841" s="482"/>
    </row>
    <row r="2842" spans="1:14" ht="24.95" customHeight="1" x14ac:dyDescent="0.2">
      <c r="A2842" s="482"/>
      <c r="B2842" s="482"/>
      <c r="C2842" s="482"/>
      <c r="D2842" s="482"/>
      <c r="E2842" s="482"/>
      <c r="F2842" s="482"/>
      <c r="G2842" s="482"/>
      <c r="H2842" s="482"/>
      <c r="I2842" s="482"/>
      <c r="J2842" s="482"/>
      <c r="K2842" s="482"/>
      <c r="L2842" s="482"/>
      <c r="M2842" s="482"/>
      <c r="N2842" s="482"/>
    </row>
    <row r="2843" spans="1:14" ht="24.95" customHeight="1" x14ac:dyDescent="0.2">
      <c r="A2843" s="482"/>
      <c r="B2843" s="482"/>
      <c r="C2843" s="482"/>
      <c r="D2843" s="482"/>
      <c r="E2843" s="482"/>
      <c r="F2843" s="482"/>
      <c r="G2843" s="482"/>
      <c r="H2843" s="482"/>
      <c r="I2843" s="482"/>
      <c r="J2843" s="482"/>
      <c r="K2843" s="482"/>
      <c r="L2843" s="482"/>
      <c r="M2843" s="482"/>
      <c r="N2843" s="482"/>
    </row>
    <row r="2844" spans="1:14" ht="24.95" customHeight="1" x14ac:dyDescent="0.2">
      <c r="A2844" s="482"/>
      <c r="B2844" s="482"/>
      <c r="C2844" s="482"/>
      <c r="D2844" s="482"/>
      <c r="E2844" s="482"/>
      <c r="F2844" s="482"/>
      <c r="G2844" s="482"/>
      <c r="H2844" s="482"/>
      <c r="I2844" s="482"/>
      <c r="J2844" s="482"/>
      <c r="K2844" s="482"/>
      <c r="L2844" s="482"/>
      <c r="M2844" s="482"/>
      <c r="N2844" s="482"/>
    </row>
    <row r="2845" spans="1:14" ht="24.95" customHeight="1" x14ac:dyDescent="0.2">
      <c r="A2845" s="482"/>
      <c r="B2845" s="482"/>
      <c r="C2845" s="482"/>
      <c r="D2845" s="482"/>
      <c r="E2845" s="482"/>
      <c r="F2845" s="482"/>
      <c r="G2845" s="482"/>
      <c r="H2845" s="482"/>
      <c r="I2845" s="482"/>
      <c r="J2845" s="482"/>
      <c r="K2845" s="482"/>
      <c r="L2845" s="482"/>
      <c r="M2845" s="482"/>
      <c r="N2845" s="482"/>
    </row>
    <row r="2846" spans="1:14" ht="24.95" customHeight="1" x14ac:dyDescent="0.2">
      <c r="A2846" s="482"/>
      <c r="B2846" s="482"/>
      <c r="C2846" s="482"/>
      <c r="D2846" s="482"/>
      <c r="E2846" s="482"/>
      <c r="F2846" s="482"/>
      <c r="G2846" s="482"/>
      <c r="H2846" s="482"/>
      <c r="I2846" s="482"/>
      <c r="J2846" s="482"/>
      <c r="K2846" s="482"/>
      <c r="L2846" s="482"/>
      <c r="M2846" s="482"/>
      <c r="N2846" s="482"/>
    </row>
    <row r="2847" spans="1:14" ht="24.95" customHeight="1" x14ac:dyDescent="0.2">
      <c r="A2847" s="482"/>
      <c r="B2847" s="482"/>
      <c r="C2847" s="482"/>
      <c r="D2847" s="482"/>
      <c r="E2847" s="482"/>
      <c r="F2847" s="482"/>
      <c r="G2847" s="482"/>
      <c r="H2847" s="482"/>
      <c r="I2847" s="482"/>
      <c r="J2847" s="482"/>
      <c r="K2847" s="482"/>
      <c r="L2847" s="482"/>
      <c r="M2847" s="482"/>
      <c r="N2847" s="482"/>
    </row>
    <row r="2848" spans="1:14" ht="24.95" customHeight="1" x14ac:dyDescent="0.2">
      <c r="A2848" s="482"/>
      <c r="B2848" s="482"/>
      <c r="C2848" s="482"/>
      <c r="D2848" s="482"/>
      <c r="E2848" s="482"/>
      <c r="F2848" s="482"/>
      <c r="G2848" s="482"/>
      <c r="H2848" s="482"/>
      <c r="I2848" s="482"/>
      <c r="J2848" s="482"/>
      <c r="K2848" s="482"/>
      <c r="L2848" s="482"/>
      <c r="M2848" s="482"/>
      <c r="N2848" s="482"/>
    </row>
    <row r="2849" spans="1:14" ht="24.95" customHeight="1" x14ac:dyDescent="0.2">
      <c r="A2849" s="482"/>
      <c r="B2849" s="482"/>
      <c r="C2849" s="482"/>
      <c r="D2849" s="482"/>
      <c r="E2849" s="482"/>
      <c r="F2849" s="482"/>
      <c r="G2849" s="482"/>
      <c r="H2849" s="482"/>
      <c r="I2849" s="482"/>
      <c r="J2849" s="482"/>
      <c r="K2849" s="482"/>
      <c r="L2849" s="482"/>
      <c r="M2849" s="482"/>
      <c r="N2849" s="4">
        <v>35</v>
      </c>
    </row>
    <row r="2850" spans="1:14" ht="39.950000000000003" customHeight="1" x14ac:dyDescent="0.2">
      <c r="A2850" s="776" t="s">
        <v>640</v>
      </c>
      <c r="B2850" s="776"/>
      <c r="C2850" s="776"/>
      <c r="D2850" s="776"/>
      <c r="E2850" s="776"/>
      <c r="F2850" s="776"/>
      <c r="G2850" s="776"/>
      <c r="H2850" s="776"/>
      <c r="I2850" s="776"/>
      <c r="J2850" s="776"/>
      <c r="K2850" s="776"/>
      <c r="L2850" s="776"/>
      <c r="M2850" s="776"/>
      <c r="N2850" s="776"/>
    </row>
    <row r="2851" spans="1:14" ht="24.95" customHeight="1" x14ac:dyDescent="0.2">
      <c r="A2851" s="482"/>
      <c r="B2851" s="482"/>
      <c r="C2851" s="482"/>
      <c r="D2851" s="482"/>
      <c r="E2851" s="482"/>
      <c r="F2851" s="482"/>
      <c r="G2851" s="482"/>
      <c r="H2851" s="482"/>
      <c r="I2851" s="482"/>
      <c r="J2851" s="482"/>
      <c r="K2851" s="482"/>
      <c r="L2851" s="482"/>
      <c r="M2851" s="482"/>
      <c r="N2851" s="482"/>
    </row>
    <row r="2852" spans="1:14" ht="24.95" customHeight="1" x14ac:dyDescent="0.2">
      <c r="A2852" s="374"/>
      <c r="B2852" s="681" t="s">
        <v>46</v>
      </c>
      <c r="C2852" s="681" t="s">
        <v>47</v>
      </c>
      <c r="D2852" s="681" t="s">
        <v>48</v>
      </c>
      <c r="E2852" s="681" t="s">
        <v>49</v>
      </c>
      <c r="F2852" s="681" t="s">
        <v>50</v>
      </c>
      <c r="G2852" s="681" t="s">
        <v>51</v>
      </c>
      <c r="H2852" s="681" t="s">
        <v>52</v>
      </c>
      <c r="I2852" s="681" t="s">
        <v>62</v>
      </c>
      <c r="J2852" s="681" t="s">
        <v>63</v>
      </c>
      <c r="K2852" s="681" t="s">
        <v>55</v>
      </c>
      <c r="L2852" s="681" t="s">
        <v>64</v>
      </c>
      <c r="M2852" s="681" t="s">
        <v>57</v>
      </c>
      <c r="N2852" s="681" t="s">
        <v>13</v>
      </c>
    </row>
    <row r="2853" spans="1:14" ht="24.95" customHeight="1" x14ac:dyDescent="0.2">
      <c r="A2853" s="602" t="s">
        <v>291</v>
      </c>
      <c r="B2853" s="594">
        <f>'GASTO X MESES'!B78</f>
        <v>25762546.670101196</v>
      </c>
      <c r="C2853" s="594">
        <f>'GASTO X MESES'!C78</f>
        <v>30430402.064096853</v>
      </c>
      <c r="D2853" s="594">
        <f>'GASTO X MESES'!D78</f>
        <v>13433449.565482987</v>
      </c>
      <c r="E2853" s="594">
        <f>'GASTO X MESES'!E78</f>
        <v>0</v>
      </c>
      <c r="F2853" s="594">
        <f>'GASTO X MESES'!F78</f>
        <v>1248267.4354549074</v>
      </c>
      <c r="G2853" s="594">
        <f>'GASTO X MESES'!G78</f>
        <v>6254638.0507450281</v>
      </c>
      <c r="H2853" s="594">
        <f>'GASTO X MESES'!H78</f>
        <v>28487219.985694088</v>
      </c>
      <c r="I2853" s="594">
        <f>'GASTO X MESES'!I78</f>
        <v>38722869.130657576</v>
      </c>
      <c r="J2853" s="594">
        <f>'GASTO X MESES'!J78</f>
        <v>17148274.608005971</v>
      </c>
      <c r="K2853" s="594">
        <f>'GASTO X MESES'!K78</f>
        <v>11167294.989825649</v>
      </c>
      <c r="L2853" s="594">
        <f>'GASTO X MESES'!L78</f>
        <v>5233857.2016723473</v>
      </c>
      <c r="M2853" s="594">
        <f>'GASTO X MESES'!M78</f>
        <v>4706519.3572068065</v>
      </c>
      <c r="N2853" s="595">
        <f>SUM(B2853:M2853)</f>
        <v>182595339.05894339</v>
      </c>
    </row>
    <row r="2854" spans="1:14" ht="24.95" customHeight="1" x14ac:dyDescent="0.2">
      <c r="A2854" s="672" t="s">
        <v>293</v>
      </c>
      <c r="B2854" s="594">
        <f>'GASTO X MESES'!B79</f>
        <v>18606039.864431079</v>
      </c>
      <c r="C2854" s="594">
        <f>'GASTO X MESES'!C79</f>
        <v>22281569.816361219</v>
      </c>
      <c r="D2854" s="594">
        <f>'GASTO X MESES'!D79</f>
        <v>10143106.630355289</v>
      </c>
      <c r="E2854" s="594">
        <f>'GASTO X MESES'!E79</f>
        <v>0</v>
      </c>
      <c r="F2854" s="594">
        <f>'GASTO X MESES'!F79</f>
        <v>937560.16765785404</v>
      </c>
      <c r="G2854" s="594">
        <f>'GASTO X MESES'!G79</f>
        <v>4773410.6001594048</v>
      </c>
      <c r="H2854" s="594">
        <f>'GASTO X MESES'!H79</f>
        <v>17985173.286838431</v>
      </c>
      <c r="I2854" s="594">
        <f>'GASTO X MESES'!I79</f>
        <v>24203848.920201153</v>
      </c>
      <c r="J2854" s="594">
        <f>'GASTO X MESES'!J79</f>
        <v>10862837.366046892</v>
      </c>
      <c r="K2854" s="594">
        <f>'GASTO X MESES'!K79</f>
        <v>8358987.1625754312</v>
      </c>
      <c r="L2854" s="594">
        <f>'GASTO X MESES'!L79</f>
        <v>3924081.6041147541</v>
      </c>
      <c r="M2854" s="594">
        <f>'GASTO X MESES'!M79</f>
        <v>3434408.3496152679</v>
      </c>
      <c r="N2854" s="595">
        <f t="shared" ref="N2854:N2859" si="128">SUM(B2854:M2854)</f>
        <v>125511023.76835677</v>
      </c>
    </row>
    <row r="2855" spans="1:14" ht="24.95" customHeight="1" x14ac:dyDescent="0.2">
      <c r="A2855" s="672" t="s">
        <v>295</v>
      </c>
      <c r="B2855" s="594">
        <f>'GASTO X MESES'!B80</f>
        <v>4080012.6046890002</v>
      </c>
      <c r="C2855" s="594">
        <f>'GASTO X MESES'!C80</f>
        <v>5035443.7234083181</v>
      </c>
      <c r="D2855" s="594">
        <f>'GASTO X MESES'!D80</f>
        <v>1963162.6551628879</v>
      </c>
      <c r="E2855" s="594">
        <f>'GASTO X MESES'!E80</f>
        <v>0</v>
      </c>
      <c r="F2855" s="594">
        <f>'GASTO X MESES'!F80</f>
        <v>210911.71426469364</v>
      </c>
      <c r="G2855" s="594">
        <f>'GASTO X MESES'!G80</f>
        <v>1273980.1541841361</v>
      </c>
      <c r="H2855" s="594">
        <f>'GASTO X MESES'!H80</f>
        <v>8011389.6200368721</v>
      </c>
      <c r="I2855" s="594">
        <f>'GASTO X MESES'!I80</f>
        <v>9888377.5248749107</v>
      </c>
      <c r="J2855" s="594">
        <f>'GASTO X MESES'!J80</f>
        <v>4480152.8287204681</v>
      </c>
      <c r="K2855" s="594">
        <f>'GASTO X MESES'!K80</f>
        <v>2051476.1667977665</v>
      </c>
      <c r="L2855" s="594">
        <f>'GASTO X MESES'!L80</f>
        <v>891371.43954885006</v>
      </c>
      <c r="M2855" s="594">
        <f>'GASTO X MESES'!M80</f>
        <v>917254.80644812807</v>
      </c>
      <c r="N2855" s="595">
        <f t="shared" si="128"/>
        <v>38803533.238136023</v>
      </c>
    </row>
    <row r="2856" spans="1:14" ht="24.95" customHeight="1" x14ac:dyDescent="0.2">
      <c r="A2856" s="672" t="s">
        <v>297</v>
      </c>
      <c r="B2856" s="594">
        <f>'GASTO X MESES'!B81</f>
        <v>8779083.493986275</v>
      </c>
      <c r="C2856" s="594">
        <f>'GASTO X MESES'!C81</f>
        <v>10436680.646784132</v>
      </c>
      <c r="D2856" s="594">
        <f>'GASTO X MESES'!D81</f>
        <v>4339926.4510328993</v>
      </c>
      <c r="E2856" s="594">
        <f>'GASTO X MESES'!E81</f>
        <v>0</v>
      </c>
      <c r="F2856" s="594">
        <f>'GASTO X MESES'!F81</f>
        <v>431770.92612661264</v>
      </c>
      <c r="G2856" s="594">
        <f>'GASTO X MESES'!G81</f>
        <v>2172469.4607712887</v>
      </c>
      <c r="H2856" s="594">
        <f>'GASTO X MESES'!H81</f>
        <v>8040753.7334394604</v>
      </c>
      <c r="I2856" s="594">
        <f>'GASTO X MESES'!I81</f>
        <v>10586848.115774803</v>
      </c>
      <c r="J2856" s="594">
        <f>'GASTO X MESES'!J81</f>
        <v>4619965.2664360702</v>
      </c>
      <c r="K2856" s="594">
        <f>'GASTO X MESES'!K81</f>
        <v>5809543.2646950921</v>
      </c>
      <c r="L2856" s="594">
        <f>'GASTO X MESES'!L81</f>
        <v>2876975.8666775571</v>
      </c>
      <c r="M2856" s="594">
        <f>'GASTO X MESES'!M81</f>
        <v>2411582.2872192673</v>
      </c>
      <c r="N2856" s="595">
        <f t="shared" si="128"/>
        <v>60505599.512943462</v>
      </c>
    </row>
    <row r="2857" spans="1:14" ht="24.95" customHeight="1" x14ac:dyDescent="0.2">
      <c r="A2857" s="672" t="s">
        <v>299</v>
      </c>
      <c r="B2857" s="594">
        <f>'GASTO X MESES'!B82</f>
        <v>3793937.9028415773</v>
      </c>
      <c r="C2857" s="594">
        <f>'GASTO X MESES'!C82</f>
        <v>4385798.025261269</v>
      </c>
      <c r="D2857" s="594">
        <f>'GASTO X MESES'!D82</f>
        <v>1991473.8634716286</v>
      </c>
      <c r="E2857" s="594">
        <f>'GASTO X MESES'!E82</f>
        <v>0</v>
      </c>
      <c r="F2857" s="594">
        <f>'GASTO X MESES'!F82</f>
        <v>287302.31949254597</v>
      </c>
      <c r="G2857" s="594">
        <f>'GASTO X MESES'!G82</f>
        <v>1047936.6053654447</v>
      </c>
      <c r="H2857" s="594">
        <f>'GASTO X MESES'!H82</f>
        <v>4108484.0373242935</v>
      </c>
      <c r="I2857" s="594">
        <f>'GASTO X MESES'!I82</f>
        <v>5077047.9502944844</v>
      </c>
      <c r="J2857" s="594">
        <f>'GASTO X MESES'!J82</f>
        <v>2543530.1160464943</v>
      </c>
      <c r="K2857" s="594">
        <f>'GASTO X MESES'!K82</f>
        <v>1324569.2441932997</v>
      </c>
      <c r="L2857" s="594">
        <f>'GASTO X MESES'!L82</f>
        <v>660726.15814843541</v>
      </c>
      <c r="M2857" s="594">
        <f>'GASTO X MESES'!M82</f>
        <v>555187.98018516146</v>
      </c>
      <c r="N2857" s="595">
        <f t="shared" si="128"/>
        <v>25775994.202624634</v>
      </c>
    </row>
    <row r="2858" spans="1:14" ht="24.95" customHeight="1" x14ac:dyDescent="0.2">
      <c r="A2858" s="672" t="s">
        <v>301</v>
      </c>
      <c r="B2858" s="594">
        <f>'GASTO X MESES'!B83</f>
        <v>4538995.3731786106</v>
      </c>
      <c r="C2858" s="594">
        <f>'GASTO X MESES'!C83</f>
        <v>5320803.1206962205</v>
      </c>
      <c r="D2858" s="594">
        <f>'GASTO X MESES'!D83</f>
        <v>2011996.7018178736</v>
      </c>
      <c r="E2858" s="594">
        <f>'GASTO X MESES'!E83</f>
        <v>0</v>
      </c>
      <c r="F2858" s="594">
        <f>'GASTO X MESES'!F83</f>
        <v>227548.97492049425</v>
      </c>
      <c r="G2858" s="594">
        <f>'GASTO X MESES'!G83</f>
        <v>943117.27248329215</v>
      </c>
      <c r="H2858" s="594">
        <f>'GASTO X MESES'!H83</f>
        <v>4809697.7441735044</v>
      </c>
      <c r="I2858" s="594">
        <f>'GASTO X MESES'!I83</f>
        <v>5959461.0494829938</v>
      </c>
      <c r="J2858" s="594">
        <f>'GASTO X MESES'!J83</f>
        <v>2777138.1902254838</v>
      </c>
      <c r="K2858" s="594">
        <f>'GASTO X MESES'!K83</f>
        <v>3058683.3630344002</v>
      </c>
      <c r="L2858" s="594">
        <f>'GASTO X MESES'!L83</f>
        <v>1459062.652503642</v>
      </c>
      <c r="M2858" s="594">
        <f>'GASTO X MESES'!M83</f>
        <v>1231604.5982366414</v>
      </c>
      <c r="N2858" s="595">
        <f t="shared" si="128"/>
        <v>32338109.040753163</v>
      </c>
    </row>
    <row r="2859" spans="1:14" ht="24.95" customHeight="1" x14ac:dyDescent="0.2">
      <c r="A2859" s="672" t="s">
        <v>302</v>
      </c>
      <c r="B2859" s="594">
        <f>'GASTO X MESES'!B84</f>
        <v>3138687.1846155999</v>
      </c>
      <c r="C2859" s="594">
        <f>'GASTO X MESES'!C84</f>
        <v>3630164.0940427892</v>
      </c>
      <c r="D2859" s="594">
        <f>'GASTO X MESES'!D84</f>
        <v>1212278.9530602624</v>
      </c>
      <c r="E2859" s="594">
        <f>'GASTO X MESES'!E84</f>
        <v>0</v>
      </c>
      <c r="F2859" s="594">
        <f>'GASTO X MESES'!F84</f>
        <v>262204.30136203417</v>
      </c>
      <c r="G2859" s="594">
        <f>'GASTO X MESES'!G84</f>
        <v>558937.92956142861</v>
      </c>
      <c r="H2859" s="594">
        <f>'GASTO X MESES'!H84</f>
        <v>1063583.6829965299</v>
      </c>
      <c r="I2859" s="594">
        <f>'GASTO X MESES'!I84</f>
        <v>1115202.1256514997</v>
      </c>
      <c r="J2859" s="594">
        <f>'GASTO X MESES'!J84</f>
        <v>494877.1862688479</v>
      </c>
      <c r="K2859" s="594">
        <f>'GASTO X MESES'!K84</f>
        <v>511769.98942632857</v>
      </c>
      <c r="L2859" s="594">
        <f>'GASTO X MESES'!L84</f>
        <v>248836.2338179845</v>
      </c>
      <c r="M2859" s="594">
        <f>'GASTO X MESES'!M84</f>
        <v>267722.98587762291</v>
      </c>
      <c r="N2859" s="595">
        <f t="shared" si="128"/>
        <v>12504264.666680928</v>
      </c>
    </row>
    <row r="2860" spans="1:14" ht="24.95" customHeight="1" x14ac:dyDescent="0.2">
      <c r="A2860" s="573" t="s">
        <v>288</v>
      </c>
      <c r="B2860" s="699">
        <f>SUM(B2853:B2859)</f>
        <v>68699303.093843341</v>
      </c>
      <c r="C2860" s="699">
        <f t="shared" ref="C2860:N2860" si="129">SUM(C2853:C2859)</f>
        <v>81520861.490650803</v>
      </c>
      <c r="D2860" s="699">
        <f t="shared" si="129"/>
        <v>35095394.820383824</v>
      </c>
      <c r="E2860" s="699">
        <f t="shared" si="129"/>
        <v>0</v>
      </c>
      <c r="F2860" s="699">
        <f t="shared" si="129"/>
        <v>3605565.8392791422</v>
      </c>
      <c r="G2860" s="699">
        <f t="shared" si="129"/>
        <v>17024490.073270023</v>
      </c>
      <c r="H2860" s="699">
        <f t="shared" si="129"/>
        <v>72506302.090503171</v>
      </c>
      <c r="I2860" s="699">
        <f t="shared" si="129"/>
        <v>95553654.816937402</v>
      </c>
      <c r="J2860" s="699">
        <f t="shared" si="129"/>
        <v>42926775.561750226</v>
      </c>
      <c r="K2860" s="699">
        <f t="shared" si="129"/>
        <v>32282324.180547971</v>
      </c>
      <c r="L2860" s="699">
        <f t="shared" si="129"/>
        <v>15294911.15648357</v>
      </c>
      <c r="M2860" s="699">
        <f t="shared" si="129"/>
        <v>13524280.364788897</v>
      </c>
      <c r="N2860" s="699">
        <f t="shared" si="129"/>
        <v>478033863.48843843</v>
      </c>
    </row>
    <row r="2861" spans="1:14" ht="24.95" customHeight="1" x14ac:dyDescent="0.2">
      <c r="A2861" s="482"/>
      <c r="B2861" s="482"/>
      <c r="C2861" s="482"/>
      <c r="D2861" s="482"/>
      <c r="E2861" s="482"/>
      <c r="F2861" s="482"/>
      <c r="G2861" s="482"/>
      <c r="H2861" s="482"/>
      <c r="I2861" s="482"/>
      <c r="J2861" s="482"/>
      <c r="K2861" s="482"/>
      <c r="L2861" s="482"/>
      <c r="M2861" s="482"/>
      <c r="N2861" s="482"/>
    </row>
    <row r="2862" spans="1:14" ht="24.95" customHeight="1" x14ac:dyDescent="0.2">
      <c r="A2862" s="482"/>
      <c r="B2862" s="482"/>
      <c r="C2862" s="482"/>
      <c r="D2862" s="482"/>
      <c r="E2862" s="482"/>
      <c r="F2862" s="482"/>
      <c r="G2862" s="482"/>
      <c r="H2862" s="482"/>
      <c r="I2862" s="482"/>
      <c r="J2862" s="482"/>
      <c r="K2862" s="482"/>
      <c r="L2862" s="482"/>
      <c r="M2862" s="482"/>
      <c r="N2862" s="482"/>
    </row>
    <row r="2863" spans="1:14" ht="24.95" customHeight="1" x14ac:dyDescent="0.2">
      <c r="A2863" s="482"/>
      <c r="B2863" s="482"/>
      <c r="C2863" s="482"/>
      <c r="D2863" s="482"/>
      <c r="E2863" s="482"/>
      <c r="F2863" s="482"/>
      <c r="G2863" s="482"/>
      <c r="H2863" s="482"/>
      <c r="I2863" s="482"/>
      <c r="J2863" s="482"/>
      <c r="K2863" s="482"/>
      <c r="L2863" s="482"/>
      <c r="M2863" s="482"/>
      <c r="N2863" s="482"/>
    </row>
    <row r="2864" spans="1:14" ht="24.95" customHeight="1" x14ac:dyDescent="0.2">
      <c r="A2864" s="482"/>
      <c r="B2864" s="482"/>
      <c r="C2864" s="482"/>
      <c r="D2864" s="482"/>
      <c r="E2864" s="482"/>
      <c r="F2864" s="482"/>
      <c r="G2864" s="482"/>
      <c r="H2864" s="482"/>
      <c r="I2864" s="482"/>
      <c r="J2864" s="482"/>
      <c r="K2864" s="482"/>
      <c r="L2864" s="482"/>
      <c r="M2864" s="482"/>
      <c r="N2864" s="482"/>
    </row>
    <row r="2865" spans="1:14" ht="24.95" customHeight="1" x14ac:dyDescent="0.2">
      <c r="A2865" s="482"/>
      <c r="B2865" s="482"/>
      <c r="C2865" s="482"/>
      <c r="D2865" s="482"/>
      <c r="E2865" s="482"/>
      <c r="F2865" s="482"/>
      <c r="G2865" s="482"/>
      <c r="H2865" s="482"/>
      <c r="I2865" s="482"/>
      <c r="J2865" s="482"/>
      <c r="K2865" s="482"/>
      <c r="L2865" s="482"/>
      <c r="M2865" s="482"/>
      <c r="N2865" s="482"/>
    </row>
    <row r="2866" spans="1:14" ht="24.95" customHeight="1" x14ac:dyDescent="0.2">
      <c r="A2866" s="482"/>
      <c r="B2866" s="482"/>
      <c r="C2866" s="482"/>
      <c r="D2866" s="482"/>
      <c r="E2866" s="482"/>
      <c r="F2866" s="482"/>
      <c r="G2866" s="482"/>
      <c r="H2866" s="482"/>
      <c r="I2866" s="482"/>
      <c r="J2866" s="482"/>
      <c r="K2866" s="482"/>
      <c r="L2866" s="482"/>
      <c r="M2866" s="482"/>
      <c r="N2866" s="482"/>
    </row>
    <row r="2867" spans="1:14" ht="24.95" customHeight="1" x14ac:dyDescent="0.2">
      <c r="A2867" s="482"/>
      <c r="B2867" s="482"/>
      <c r="C2867" s="482"/>
      <c r="D2867" s="482"/>
      <c r="E2867" s="482"/>
      <c r="F2867" s="482"/>
      <c r="G2867" s="482"/>
      <c r="H2867" s="482"/>
      <c r="I2867" s="482"/>
      <c r="J2867" s="482"/>
      <c r="K2867" s="482"/>
      <c r="L2867" s="482"/>
      <c r="M2867" s="482"/>
      <c r="N2867" s="482"/>
    </row>
    <row r="2868" spans="1:14" ht="24.95" customHeight="1" x14ac:dyDescent="0.2">
      <c r="A2868" s="482"/>
      <c r="B2868" s="482"/>
      <c r="C2868" s="482"/>
      <c r="D2868" s="482"/>
      <c r="E2868" s="482"/>
      <c r="F2868" s="482"/>
      <c r="G2868" s="482"/>
      <c r="H2868" s="482"/>
      <c r="I2868" s="482"/>
      <c r="J2868" s="482"/>
      <c r="K2868" s="482"/>
      <c r="L2868" s="482"/>
      <c r="M2868" s="482"/>
      <c r="N2868" s="482"/>
    </row>
    <row r="2869" spans="1:14" ht="24.95" customHeight="1" x14ac:dyDescent="0.2">
      <c r="A2869" s="482"/>
      <c r="B2869" s="482"/>
      <c r="C2869" s="482"/>
      <c r="D2869" s="482"/>
      <c r="E2869" s="482"/>
      <c r="F2869" s="482"/>
      <c r="G2869" s="482"/>
      <c r="H2869" s="482"/>
      <c r="I2869" s="482"/>
      <c r="J2869" s="482"/>
      <c r="K2869" s="482"/>
      <c r="L2869" s="482"/>
      <c r="M2869" s="482"/>
      <c r="N2869" s="482"/>
    </row>
    <row r="2870" spans="1:14" ht="24.95" customHeight="1" x14ac:dyDescent="0.2">
      <c r="A2870" s="482"/>
      <c r="B2870" s="482"/>
      <c r="C2870" s="482"/>
      <c r="D2870" s="482"/>
      <c r="E2870" s="482"/>
      <c r="F2870" s="482"/>
      <c r="G2870" s="482"/>
      <c r="H2870" s="482"/>
      <c r="I2870" s="482"/>
      <c r="J2870" s="482"/>
      <c r="K2870" s="482"/>
      <c r="L2870" s="482"/>
      <c r="M2870" s="482"/>
      <c r="N2870" s="482"/>
    </row>
    <row r="2871" spans="1:14" ht="24.95" customHeight="1" x14ac:dyDescent="0.2">
      <c r="A2871" s="482"/>
      <c r="B2871" s="482"/>
      <c r="C2871" s="482"/>
      <c r="D2871" s="482"/>
      <c r="E2871" s="482"/>
      <c r="F2871" s="482"/>
      <c r="G2871" s="482"/>
      <c r="H2871" s="482"/>
      <c r="I2871" s="482"/>
      <c r="J2871" s="482"/>
      <c r="K2871" s="482"/>
      <c r="L2871" s="482"/>
      <c r="M2871" s="482"/>
      <c r="N2871" s="482"/>
    </row>
    <row r="2872" spans="1:14" ht="24.95" customHeight="1" x14ac:dyDescent="0.2">
      <c r="A2872" s="482"/>
      <c r="B2872" s="482"/>
      <c r="C2872" s="482"/>
      <c r="D2872" s="482"/>
      <c r="E2872" s="482"/>
      <c r="F2872" s="482"/>
      <c r="G2872" s="482"/>
      <c r="H2872" s="482"/>
      <c r="I2872" s="482"/>
      <c r="J2872" s="482"/>
      <c r="K2872" s="482"/>
      <c r="L2872" s="482"/>
      <c r="M2872" s="482"/>
      <c r="N2872" s="482"/>
    </row>
    <row r="2873" spans="1:14" ht="24.95" customHeight="1" x14ac:dyDescent="0.2">
      <c r="A2873" s="482"/>
      <c r="B2873" s="482"/>
      <c r="C2873" s="482"/>
      <c r="D2873" s="482"/>
      <c r="E2873" s="482"/>
      <c r="F2873" s="482"/>
      <c r="G2873" s="482"/>
      <c r="H2873" s="482"/>
      <c r="I2873" s="482"/>
      <c r="J2873" s="482"/>
      <c r="K2873" s="482"/>
      <c r="L2873" s="482"/>
      <c r="M2873" s="482"/>
      <c r="N2873" s="482"/>
    </row>
    <row r="2874" spans="1:14" ht="24.95" customHeight="1" x14ac:dyDescent="0.2">
      <c r="A2874" s="482"/>
      <c r="B2874" s="482"/>
      <c r="C2874" s="482"/>
      <c r="D2874" s="482"/>
      <c r="E2874" s="482"/>
      <c r="F2874" s="482"/>
      <c r="G2874" s="482"/>
      <c r="H2874" s="482"/>
      <c r="I2874" s="482"/>
      <c r="J2874" s="482"/>
      <c r="K2874" s="482"/>
      <c r="L2874" s="482"/>
      <c r="M2874" s="482"/>
      <c r="N2874" s="482"/>
    </row>
    <row r="2875" spans="1:14" ht="24.95" customHeight="1" x14ac:dyDescent="0.2">
      <c r="A2875" s="482"/>
      <c r="B2875" s="482"/>
      <c r="C2875" s="482"/>
      <c r="D2875" s="482"/>
      <c r="E2875" s="482"/>
      <c r="F2875" s="482"/>
      <c r="G2875" s="482"/>
      <c r="H2875" s="482"/>
      <c r="I2875" s="482"/>
      <c r="J2875" s="482"/>
      <c r="K2875" s="482"/>
      <c r="L2875" s="482"/>
      <c r="M2875" s="482"/>
      <c r="N2875" s="482"/>
    </row>
    <row r="2876" spans="1:14" ht="24.95" customHeight="1" x14ac:dyDescent="0.2">
      <c r="A2876" s="482"/>
      <c r="B2876" s="482"/>
      <c r="C2876" s="482"/>
      <c r="D2876" s="482"/>
      <c r="E2876" s="482"/>
      <c r="F2876" s="482"/>
      <c r="G2876" s="482"/>
      <c r="H2876" s="482"/>
      <c r="I2876" s="482"/>
      <c r="J2876" s="482"/>
      <c r="K2876" s="482"/>
      <c r="L2876" s="482"/>
      <c r="M2876" s="482"/>
      <c r="N2876" s="482"/>
    </row>
    <row r="2877" spans="1:14" ht="24.95" customHeight="1" x14ac:dyDescent="0.2">
      <c r="A2877" s="482"/>
      <c r="B2877" s="482"/>
      <c r="C2877" s="482"/>
      <c r="D2877" s="482"/>
      <c r="E2877" s="482"/>
      <c r="F2877" s="482"/>
      <c r="G2877" s="482"/>
      <c r="H2877" s="482"/>
      <c r="I2877" s="482"/>
      <c r="J2877" s="482"/>
      <c r="K2877" s="482"/>
      <c r="L2877" s="482"/>
      <c r="M2877" s="482"/>
      <c r="N2877" s="482"/>
    </row>
    <row r="2878" spans="1:14" ht="24.95" customHeight="1" x14ac:dyDescent="0.2">
      <c r="A2878" s="482"/>
      <c r="B2878" s="482"/>
      <c r="C2878" s="482"/>
      <c r="D2878" s="482"/>
      <c r="E2878" s="482"/>
      <c r="F2878" s="482"/>
      <c r="G2878" s="482"/>
      <c r="H2878" s="482"/>
      <c r="I2878" s="482"/>
      <c r="J2878" s="482"/>
      <c r="K2878" s="482"/>
      <c r="L2878" s="482"/>
      <c r="M2878" s="482"/>
      <c r="N2878" s="482"/>
    </row>
    <row r="2879" spans="1:14" ht="24.95" customHeight="1" x14ac:dyDescent="0.2">
      <c r="A2879" s="482"/>
      <c r="B2879" s="482"/>
      <c r="C2879" s="482"/>
      <c r="D2879" s="482"/>
      <c r="E2879" s="482"/>
      <c r="F2879" s="482"/>
      <c r="G2879" s="482"/>
      <c r="H2879" s="482"/>
      <c r="I2879" s="482"/>
      <c r="J2879" s="482"/>
      <c r="K2879" s="482"/>
      <c r="L2879" s="482"/>
      <c r="M2879" s="482"/>
      <c r="N2879" s="482"/>
    </row>
    <row r="2880" spans="1:14" ht="24.95" customHeight="1" x14ac:dyDescent="0.2">
      <c r="A2880" s="482"/>
      <c r="B2880" s="482"/>
      <c r="C2880" s="482"/>
      <c r="D2880" s="482"/>
      <c r="E2880" s="482"/>
      <c r="F2880" s="482"/>
      <c r="G2880" s="482"/>
      <c r="H2880" s="482"/>
      <c r="I2880" s="482"/>
      <c r="J2880" s="482"/>
      <c r="K2880" s="482"/>
      <c r="L2880" s="482"/>
      <c r="M2880" s="482"/>
      <c r="N2880" s="482"/>
    </row>
    <row r="2881" spans="1:14" ht="24.95" customHeight="1" x14ac:dyDescent="0.2">
      <c r="A2881" s="482"/>
      <c r="B2881" s="482"/>
      <c r="C2881" s="482"/>
      <c r="D2881" s="482"/>
      <c r="E2881" s="482"/>
      <c r="F2881" s="482"/>
      <c r="G2881" s="482"/>
      <c r="H2881" s="482"/>
      <c r="I2881" s="482"/>
      <c r="J2881" s="482"/>
      <c r="K2881" s="482"/>
      <c r="L2881" s="482"/>
      <c r="M2881" s="482"/>
      <c r="N2881" s="482"/>
    </row>
    <row r="2882" spans="1:14" ht="24.95" customHeight="1" x14ac:dyDescent="0.2">
      <c r="A2882" s="482"/>
      <c r="B2882" s="482"/>
      <c r="C2882" s="482"/>
      <c r="D2882" s="482"/>
      <c r="E2882" s="482"/>
      <c r="F2882" s="482"/>
      <c r="G2882" s="482"/>
      <c r="H2882" s="482"/>
      <c r="I2882" s="482"/>
      <c r="J2882" s="482"/>
      <c r="K2882" s="482"/>
      <c r="L2882" s="482"/>
      <c r="M2882" s="482"/>
      <c r="N2882" s="482"/>
    </row>
    <row r="2883" spans="1:14" ht="24.95" customHeight="1" x14ac:dyDescent="0.2">
      <c r="A2883" s="482"/>
      <c r="B2883" s="482"/>
      <c r="C2883" s="482"/>
      <c r="D2883" s="482"/>
      <c r="E2883" s="482"/>
      <c r="F2883" s="482"/>
      <c r="G2883" s="482"/>
      <c r="H2883" s="482"/>
      <c r="I2883" s="482"/>
      <c r="J2883" s="482"/>
      <c r="K2883" s="482"/>
      <c r="L2883" s="482"/>
      <c r="M2883" s="482"/>
      <c r="N2883" s="482"/>
    </row>
    <row r="2884" spans="1:14" ht="24.95" customHeight="1" x14ac:dyDescent="0.2">
      <c r="A2884" s="482"/>
      <c r="B2884" s="482"/>
      <c r="C2884" s="482"/>
      <c r="D2884" s="482"/>
      <c r="E2884" s="482"/>
      <c r="F2884" s="482"/>
      <c r="G2884" s="482"/>
      <c r="H2884" s="482"/>
      <c r="I2884" s="482"/>
      <c r="J2884" s="482"/>
      <c r="K2884" s="482"/>
      <c r="L2884" s="482"/>
      <c r="M2884" s="482"/>
      <c r="N2884" s="482"/>
    </row>
    <row r="2885" spans="1:14" ht="24.95" customHeight="1" x14ac:dyDescent="0.2">
      <c r="A2885" s="482"/>
      <c r="B2885" s="482"/>
      <c r="C2885" s="482"/>
      <c r="D2885" s="482"/>
      <c r="E2885" s="482"/>
      <c r="F2885" s="482"/>
      <c r="G2885" s="482"/>
      <c r="H2885" s="482"/>
      <c r="I2885" s="482"/>
      <c r="J2885" s="482"/>
      <c r="K2885" s="482"/>
      <c r="L2885" s="482"/>
      <c r="M2885" s="482"/>
      <c r="N2885" s="482"/>
    </row>
    <row r="2886" spans="1:14" ht="24.95" customHeight="1" x14ac:dyDescent="0.2">
      <c r="A2886" s="482"/>
      <c r="B2886" s="482"/>
      <c r="C2886" s="482"/>
      <c r="D2886" s="482"/>
      <c r="E2886" s="482"/>
      <c r="F2886" s="482"/>
      <c r="G2886" s="482"/>
      <c r="H2886" s="482"/>
      <c r="I2886" s="482"/>
      <c r="J2886" s="482"/>
      <c r="K2886" s="482"/>
      <c r="L2886" s="482"/>
      <c r="M2886" s="482"/>
      <c r="N2886" s="482"/>
    </row>
    <row r="2887" spans="1:14" ht="24.95" customHeight="1" x14ac:dyDescent="0.2">
      <c r="A2887" s="482"/>
      <c r="B2887" s="482"/>
      <c r="C2887" s="482"/>
      <c r="D2887" s="482"/>
      <c r="E2887" s="482"/>
      <c r="F2887" s="482"/>
      <c r="G2887" s="482"/>
      <c r="H2887" s="482"/>
      <c r="I2887" s="482"/>
      <c r="J2887" s="482"/>
      <c r="K2887" s="482"/>
      <c r="L2887" s="482"/>
      <c r="M2887" s="482"/>
      <c r="N2887" s="482"/>
    </row>
    <row r="2888" spans="1:14" ht="24.95" customHeight="1" x14ac:dyDescent="0.2">
      <c r="A2888" s="482"/>
      <c r="B2888" s="482"/>
      <c r="C2888" s="482"/>
      <c r="D2888" s="482"/>
      <c r="E2888" s="482"/>
      <c r="F2888" s="482"/>
      <c r="G2888" s="482"/>
      <c r="H2888" s="482"/>
      <c r="I2888" s="482"/>
      <c r="J2888" s="482"/>
      <c r="K2888" s="482"/>
      <c r="L2888" s="482"/>
      <c r="M2888" s="482"/>
      <c r="N2888" s="482"/>
    </row>
    <row r="2889" spans="1:14" ht="24.95" customHeight="1" x14ac:dyDescent="0.2">
      <c r="A2889" s="482"/>
      <c r="B2889" s="482"/>
      <c r="C2889" s="482"/>
      <c r="D2889" s="482"/>
      <c r="E2889" s="482"/>
      <c r="F2889" s="482"/>
      <c r="G2889" s="482"/>
      <c r="H2889" s="482"/>
      <c r="I2889" s="482"/>
      <c r="J2889" s="482"/>
      <c r="K2889" s="482"/>
      <c r="L2889" s="482"/>
      <c r="M2889" s="482"/>
      <c r="N2889" s="482"/>
    </row>
    <row r="2890" spans="1:14" ht="24.95" customHeight="1" x14ac:dyDescent="0.2">
      <c r="A2890" s="482"/>
      <c r="B2890" s="482"/>
      <c r="C2890" s="482"/>
      <c r="D2890" s="482"/>
      <c r="E2890" s="482"/>
      <c r="F2890" s="482"/>
      <c r="G2890" s="482"/>
      <c r="H2890" s="482"/>
      <c r="I2890" s="482"/>
      <c r="J2890" s="482"/>
      <c r="K2890" s="482"/>
      <c r="L2890" s="482"/>
      <c r="M2890" s="482"/>
      <c r="N2890" s="482"/>
    </row>
    <row r="2891" spans="1:14" ht="24.95" customHeight="1" x14ac:dyDescent="0.2">
      <c r="A2891" s="482"/>
      <c r="B2891" s="482"/>
      <c r="C2891" s="482"/>
      <c r="D2891" s="482"/>
      <c r="E2891" s="482"/>
      <c r="F2891" s="482"/>
      <c r="G2891" s="482"/>
      <c r="H2891" s="482"/>
      <c r="I2891" s="482"/>
      <c r="J2891" s="482"/>
      <c r="K2891" s="482"/>
      <c r="L2891" s="482"/>
      <c r="M2891" s="482"/>
      <c r="N2891" s="482"/>
    </row>
    <row r="2892" spans="1:14" ht="24.95" customHeight="1" x14ac:dyDescent="0.2">
      <c r="A2892" s="482"/>
      <c r="B2892" s="482"/>
      <c r="C2892" s="482"/>
      <c r="D2892" s="482"/>
      <c r="E2892" s="482"/>
      <c r="F2892" s="482"/>
      <c r="G2892" s="482"/>
      <c r="H2892" s="482"/>
      <c r="I2892" s="482"/>
      <c r="J2892" s="482"/>
      <c r="K2892" s="482"/>
      <c r="L2892" s="482"/>
      <c r="M2892" s="482"/>
      <c r="N2892" s="482"/>
    </row>
    <row r="2893" spans="1:14" ht="24.95" customHeight="1" x14ac:dyDescent="0.2">
      <c r="A2893" s="482"/>
      <c r="B2893" s="482"/>
      <c r="C2893" s="482"/>
      <c r="D2893" s="482"/>
      <c r="E2893" s="482"/>
      <c r="F2893" s="482"/>
      <c r="G2893" s="482"/>
      <c r="H2893" s="482"/>
      <c r="I2893" s="482"/>
      <c r="J2893" s="482"/>
      <c r="K2893" s="482"/>
      <c r="L2893" s="482"/>
      <c r="M2893" s="482"/>
      <c r="N2893" s="482"/>
    </row>
    <row r="2894" spans="1:14" ht="24.95" customHeight="1" x14ac:dyDescent="0.2">
      <c r="A2894" s="482"/>
      <c r="B2894" s="482"/>
      <c r="C2894" s="482"/>
      <c r="D2894" s="482"/>
      <c r="E2894" s="482"/>
      <c r="F2894" s="482"/>
      <c r="G2894" s="482"/>
      <c r="H2894" s="482"/>
      <c r="I2894" s="482"/>
      <c r="J2894" s="482"/>
      <c r="K2894" s="482"/>
      <c r="L2894" s="482"/>
      <c r="M2894" s="482"/>
      <c r="N2894" s="482"/>
    </row>
    <row r="2895" spans="1:14" ht="24.95" customHeight="1" x14ac:dyDescent="0.2">
      <c r="A2895" s="482"/>
      <c r="B2895" s="482"/>
      <c r="C2895" s="482"/>
      <c r="D2895" s="482"/>
      <c r="E2895" s="482"/>
      <c r="F2895" s="482"/>
      <c r="G2895" s="482"/>
      <c r="H2895" s="482"/>
      <c r="I2895" s="482"/>
      <c r="J2895" s="482"/>
      <c r="K2895" s="482"/>
      <c r="L2895" s="482"/>
      <c r="M2895" s="482"/>
      <c r="N2895" s="482"/>
    </row>
    <row r="2896" spans="1:14" ht="24.95" customHeight="1" x14ac:dyDescent="0.2">
      <c r="A2896" s="482"/>
      <c r="B2896" s="482"/>
      <c r="C2896" s="482"/>
      <c r="D2896" s="482"/>
      <c r="E2896" s="482"/>
      <c r="F2896" s="482"/>
      <c r="G2896" s="482"/>
      <c r="H2896" s="482"/>
      <c r="I2896" s="482"/>
      <c r="J2896" s="482"/>
      <c r="K2896" s="482"/>
      <c r="L2896" s="482"/>
      <c r="M2896" s="482"/>
      <c r="N2896" s="482"/>
    </row>
    <row r="2897" spans="1:14" ht="24.95" customHeight="1" x14ac:dyDescent="0.2">
      <c r="A2897" s="482"/>
      <c r="B2897" s="482"/>
      <c r="C2897" s="482"/>
      <c r="D2897" s="482"/>
      <c r="E2897" s="482"/>
      <c r="F2897" s="482"/>
      <c r="G2897" s="482"/>
      <c r="H2897" s="482"/>
      <c r="I2897" s="482"/>
      <c r="J2897" s="482"/>
      <c r="K2897" s="482"/>
      <c r="L2897" s="482"/>
      <c r="M2897" s="482"/>
      <c r="N2897" s="482"/>
    </row>
    <row r="2898" spans="1:14" ht="24.95" customHeight="1" x14ac:dyDescent="0.2">
      <c r="A2898" s="482"/>
      <c r="B2898" s="482"/>
      <c r="C2898" s="482"/>
      <c r="D2898" s="482"/>
      <c r="E2898" s="482"/>
      <c r="F2898" s="482"/>
      <c r="G2898" s="482"/>
      <c r="H2898" s="482"/>
      <c r="I2898" s="482"/>
      <c r="J2898" s="482"/>
      <c r="K2898" s="482"/>
      <c r="L2898" s="482"/>
      <c r="M2898" s="482"/>
      <c r="N2898" s="482"/>
    </row>
    <row r="2899" spans="1:14" ht="24.95" customHeight="1" x14ac:dyDescent="0.2">
      <c r="A2899" s="482"/>
      <c r="B2899" s="482"/>
      <c r="C2899" s="482"/>
      <c r="D2899" s="482"/>
      <c r="E2899" s="482"/>
      <c r="F2899" s="482"/>
      <c r="G2899" s="482"/>
      <c r="H2899" s="482"/>
      <c r="I2899" s="482"/>
      <c r="J2899" s="482"/>
      <c r="K2899" s="482"/>
      <c r="L2899" s="482"/>
      <c r="M2899" s="482"/>
      <c r="N2899" s="482"/>
    </row>
    <row r="2900" spans="1:14" ht="24.95" customHeight="1" x14ac:dyDescent="0.2">
      <c r="A2900" s="482"/>
      <c r="B2900" s="482"/>
      <c r="C2900" s="482"/>
      <c r="D2900" s="482"/>
      <c r="E2900" s="482"/>
      <c r="F2900" s="482"/>
      <c r="G2900" s="482"/>
      <c r="H2900" s="482"/>
      <c r="I2900" s="482"/>
      <c r="J2900" s="482"/>
      <c r="K2900" s="482"/>
      <c r="L2900" s="482"/>
      <c r="M2900" s="482"/>
      <c r="N2900" s="482"/>
    </row>
    <row r="2901" spans="1:14" ht="24.95" customHeight="1" x14ac:dyDescent="0.2">
      <c r="A2901" s="482"/>
      <c r="B2901" s="482"/>
      <c r="C2901" s="482"/>
      <c r="D2901" s="482"/>
      <c r="E2901" s="482"/>
      <c r="F2901" s="482"/>
      <c r="G2901" s="482"/>
      <c r="H2901" s="482"/>
      <c r="I2901" s="482"/>
      <c r="J2901" s="482"/>
      <c r="K2901" s="482"/>
      <c r="L2901" s="482"/>
      <c r="M2901" s="482"/>
      <c r="N2901" s="482"/>
    </row>
    <row r="2902" spans="1:14" ht="24.95" customHeight="1" x14ac:dyDescent="0.2">
      <c r="A2902" s="482"/>
      <c r="B2902" s="482"/>
      <c r="C2902" s="482"/>
      <c r="D2902" s="482"/>
      <c r="E2902" s="482"/>
      <c r="F2902" s="482"/>
      <c r="G2902" s="482"/>
      <c r="H2902" s="482"/>
      <c r="I2902" s="482"/>
      <c r="J2902" s="482"/>
      <c r="K2902" s="482"/>
      <c r="L2902" s="482"/>
      <c r="M2902" s="482"/>
      <c r="N2902" s="482"/>
    </row>
    <row r="2903" spans="1:14" ht="24.95" customHeight="1" x14ac:dyDescent="0.2">
      <c r="A2903" s="482"/>
      <c r="B2903" s="482"/>
      <c r="C2903" s="482"/>
      <c r="D2903" s="482"/>
      <c r="E2903" s="482"/>
      <c r="F2903" s="482"/>
      <c r="G2903" s="482"/>
      <c r="H2903" s="482"/>
      <c r="I2903" s="482"/>
      <c r="J2903" s="482"/>
      <c r="K2903" s="482"/>
      <c r="L2903" s="482"/>
      <c r="M2903" s="482"/>
      <c r="N2903" s="482"/>
    </row>
    <row r="2904" spans="1:14" ht="24.95" customHeight="1" x14ac:dyDescent="0.2">
      <c r="A2904" s="482"/>
      <c r="B2904" s="482"/>
      <c r="C2904" s="482"/>
      <c r="D2904" s="482"/>
      <c r="E2904" s="482"/>
      <c r="F2904" s="482"/>
      <c r="G2904" s="482"/>
      <c r="H2904" s="482"/>
      <c r="I2904" s="482"/>
      <c r="J2904" s="482"/>
      <c r="K2904" s="482"/>
      <c r="L2904" s="482"/>
      <c r="M2904" s="482"/>
      <c r="N2904" s="482"/>
    </row>
    <row r="2905" spans="1:14" ht="24.95" customHeight="1" x14ac:dyDescent="0.2">
      <c r="A2905" s="482"/>
      <c r="B2905" s="482"/>
      <c r="C2905" s="482"/>
      <c r="D2905" s="482"/>
      <c r="E2905" s="482"/>
      <c r="F2905" s="482"/>
      <c r="G2905" s="482"/>
      <c r="H2905" s="482"/>
      <c r="I2905" s="482"/>
      <c r="J2905" s="482"/>
      <c r="K2905" s="482"/>
      <c r="L2905" s="482"/>
      <c r="M2905" s="482"/>
      <c r="N2905" s="482"/>
    </row>
    <row r="2906" spans="1:14" ht="24.95" customHeight="1" x14ac:dyDescent="0.2">
      <c r="A2906" s="482"/>
      <c r="B2906" s="482"/>
      <c r="C2906" s="482"/>
      <c r="D2906" s="482"/>
      <c r="E2906" s="482"/>
      <c r="F2906" s="482"/>
      <c r="G2906" s="482"/>
      <c r="H2906" s="482"/>
      <c r="I2906" s="482"/>
      <c r="J2906" s="482"/>
      <c r="K2906" s="482"/>
      <c r="L2906" s="482"/>
      <c r="M2906" s="482"/>
      <c r="N2906" s="482"/>
    </row>
    <row r="2907" spans="1:14" ht="24.95" customHeight="1" x14ac:dyDescent="0.2">
      <c r="A2907" s="482"/>
      <c r="B2907" s="482"/>
      <c r="C2907" s="482"/>
      <c r="D2907" s="482"/>
      <c r="E2907" s="482"/>
      <c r="F2907" s="482"/>
      <c r="G2907" s="482"/>
      <c r="H2907" s="482"/>
      <c r="I2907" s="482"/>
      <c r="J2907" s="482"/>
      <c r="K2907" s="482"/>
      <c r="L2907" s="482"/>
      <c r="M2907" s="482"/>
      <c r="N2907" s="482"/>
    </row>
    <row r="2908" spans="1:14" ht="24.95" customHeight="1" x14ac:dyDescent="0.2">
      <c r="A2908" s="482"/>
      <c r="B2908" s="482"/>
      <c r="C2908" s="482"/>
      <c r="D2908" s="482"/>
      <c r="E2908" s="482"/>
      <c r="F2908" s="482"/>
      <c r="G2908" s="482"/>
      <c r="H2908" s="482"/>
      <c r="I2908" s="482"/>
      <c r="J2908" s="482"/>
      <c r="K2908" s="482"/>
      <c r="L2908" s="482"/>
      <c r="M2908" s="482"/>
      <c r="N2908" s="482"/>
    </row>
    <row r="2909" spans="1:14" ht="24.95" customHeight="1" x14ac:dyDescent="0.2">
      <c r="A2909" s="482"/>
      <c r="B2909" s="482"/>
      <c r="C2909" s="482"/>
      <c r="D2909" s="482"/>
      <c r="E2909" s="482"/>
      <c r="F2909" s="482"/>
      <c r="G2909" s="482"/>
      <c r="H2909" s="482"/>
      <c r="I2909" s="482"/>
      <c r="J2909" s="482"/>
      <c r="K2909" s="482"/>
      <c r="L2909" s="482"/>
      <c r="M2909" s="482"/>
      <c r="N2909" s="482"/>
    </row>
    <row r="2910" spans="1:14" ht="24.95" customHeight="1" x14ac:dyDescent="0.2">
      <c r="A2910" s="482"/>
      <c r="B2910" s="482"/>
      <c r="C2910" s="482"/>
      <c r="D2910" s="482"/>
      <c r="E2910" s="482"/>
      <c r="F2910" s="482"/>
      <c r="G2910" s="482"/>
      <c r="H2910" s="482"/>
      <c r="I2910" s="482"/>
      <c r="J2910" s="482"/>
      <c r="K2910" s="482"/>
      <c r="L2910" s="482"/>
      <c r="M2910" s="482"/>
      <c r="N2910" s="482"/>
    </row>
    <row r="2911" spans="1:14" ht="24.95" customHeight="1" x14ac:dyDescent="0.2">
      <c r="A2911" s="482"/>
      <c r="B2911" s="482"/>
      <c r="C2911" s="482"/>
      <c r="D2911" s="482"/>
      <c r="E2911" s="482"/>
      <c r="F2911" s="482"/>
      <c r="G2911" s="482"/>
      <c r="H2911" s="482"/>
      <c r="I2911" s="482"/>
      <c r="J2911" s="482"/>
      <c r="K2911" s="482"/>
      <c r="L2911" s="482"/>
      <c r="M2911" s="482"/>
      <c r="N2911" s="482"/>
    </row>
    <row r="2912" spans="1:14" ht="24.95" customHeight="1" x14ac:dyDescent="0.2">
      <c r="A2912" s="482"/>
      <c r="B2912" s="482"/>
      <c r="C2912" s="482"/>
      <c r="D2912" s="482"/>
      <c r="E2912" s="482"/>
      <c r="F2912" s="482"/>
      <c r="G2912" s="482"/>
      <c r="H2912" s="482"/>
      <c r="I2912" s="482"/>
      <c r="J2912" s="482"/>
      <c r="K2912" s="482"/>
      <c r="L2912" s="482"/>
      <c r="M2912" s="482"/>
      <c r="N2912" s="482"/>
    </row>
    <row r="2913" spans="1:14" ht="24.95" customHeight="1" x14ac:dyDescent="0.2">
      <c r="A2913" s="482"/>
      <c r="B2913" s="482"/>
      <c r="C2913" s="482"/>
      <c r="D2913" s="482"/>
      <c r="E2913" s="482"/>
      <c r="F2913" s="482"/>
      <c r="G2913" s="482"/>
      <c r="H2913" s="482"/>
      <c r="I2913" s="482"/>
      <c r="J2913" s="482"/>
      <c r="K2913" s="482"/>
      <c r="L2913" s="482"/>
      <c r="M2913" s="482"/>
      <c r="N2913" s="482"/>
    </row>
    <row r="2914" spans="1:14" ht="24.95" customHeight="1" x14ac:dyDescent="0.2">
      <c r="A2914" s="482"/>
      <c r="B2914" s="482"/>
      <c r="C2914" s="482"/>
      <c r="D2914" s="482"/>
      <c r="E2914" s="482"/>
      <c r="F2914" s="482"/>
      <c r="G2914" s="482"/>
      <c r="H2914" s="482"/>
      <c r="I2914" s="482"/>
      <c r="J2914" s="482"/>
      <c r="K2914" s="482"/>
      <c r="L2914" s="482"/>
      <c r="M2914" s="482"/>
      <c r="N2914" s="482"/>
    </row>
    <row r="2915" spans="1:14" ht="24.95" customHeight="1" x14ac:dyDescent="0.2">
      <c r="A2915" s="482"/>
      <c r="B2915" s="482"/>
      <c r="C2915" s="482"/>
      <c r="D2915" s="482"/>
      <c r="E2915" s="482"/>
      <c r="F2915" s="482"/>
      <c r="G2915" s="482"/>
      <c r="H2915" s="482"/>
      <c r="I2915" s="482"/>
      <c r="J2915" s="482"/>
      <c r="K2915" s="482"/>
      <c r="L2915" s="482"/>
      <c r="M2915" s="482"/>
      <c r="N2915" s="482"/>
    </row>
    <row r="2916" spans="1:14" ht="24.95" customHeight="1" x14ac:dyDescent="0.2">
      <c r="A2916" s="482"/>
      <c r="B2916" s="482"/>
      <c r="C2916" s="482"/>
      <c r="D2916" s="482"/>
      <c r="E2916" s="482"/>
      <c r="F2916" s="482"/>
      <c r="G2916" s="482"/>
      <c r="H2916" s="482"/>
      <c r="I2916" s="482"/>
      <c r="J2916" s="482"/>
      <c r="K2916" s="482"/>
      <c r="L2916" s="482"/>
      <c r="M2916" s="482"/>
      <c r="N2916" s="482"/>
    </row>
    <row r="2917" spans="1:14" ht="24.95" customHeight="1" x14ac:dyDescent="0.2">
      <c r="A2917" s="482"/>
      <c r="B2917" s="482"/>
      <c r="C2917" s="482"/>
      <c r="D2917" s="482"/>
      <c r="E2917" s="482"/>
      <c r="F2917" s="482"/>
      <c r="G2917" s="482"/>
      <c r="H2917" s="482"/>
      <c r="I2917" s="482"/>
      <c r="J2917" s="482"/>
      <c r="K2917" s="482"/>
      <c r="L2917" s="482"/>
      <c r="M2917" s="482"/>
      <c r="N2917" s="482"/>
    </row>
    <row r="2918" spans="1:14" ht="24.95" customHeight="1" x14ac:dyDescent="0.2">
      <c r="A2918" s="482"/>
      <c r="B2918" s="482"/>
      <c r="C2918" s="482"/>
      <c r="D2918" s="482"/>
      <c r="E2918" s="482"/>
      <c r="F2918" s="482"/>
      <c r="G2918" s="482"/>
      <c r="H2918" s="482"/>
      <c r="I2918" s="482"/>
      <c r="J2918" s="482"/>
      <c r="K2918" s="482"/>
      <c r="L2918" s="482"/>
      <c r="M2918" s="482"/>
      <c r="N2918" s="482"/>
    </row>
    <row r="2919" spans="1:14" ht="24.95" customHeight="1" x14ac:dyDescent="0.2">
      <c r="A2919" s="482"/>
      <c r="B2919" s="482"/>
      <c r="C2919" s="482"/>
      <c r="D2919" s="482"/>
      <c r="E2919" s="482"/>
      <c r="F2919" s="482"/>
      <c r="G2919" s="482"/>
      <c r="H2919" s="482"/>
      <c r="I2919" s="482"/>
      <c r="J2919" s="482"/>
      <c r="K2919" s="482"/>
      <c r="L2919" s="482"/>
      <c r="M2919" s="482"/>
      <c r="N2919" s="4">
        <v>36</v>
      </c>
    </row>
    <row r="2920" spans="1:14" ht="24.95" customHeight="1" x14ac:dyDescent="0.2">
      <c r="A2920" s="801" t="s">
        <v>576</v>
      </c>
      <c r="B2920" s="801"/>
      <c r="C2920" s="801"/>
      <c r="D2920" s="801"/>
      <c r="E2920" s="801"/>
      <c r="F2920" s="801"/>
      <c r="G2920" s="801"/>
      <c r="H2920" s="801"/>
      <c r="I2920" s="801"/>
      <c r="J2920" s="801"/>
      <c r="K2920" s="801"/>
      <c r="L2920" s="801"/>
      <c r="M2920" s="801"/>
      <c r="N2920" s="801"/>
    </row>
    <row r="2921" spans="1:14" ht="45.75" customHeight="1" x14ac:dyDescent="0.2">
      <c r="A2921" s="801"/>
      <c r="B2921" s="801"/>
      <c r="C2921" s="801"/>
      <c r="D2921" s="801"/>
      <c r="E2921" s="801"/>
      <c r="F2921" s="801"/>
      <c r="G2921" s="801"/>
      <c r="H2921" s="801"/>
      <c r="I2921" s="801"/>
      <c r="J2921" s="801"/>
      <c r="K2921" s="801"/>
      <c r="L2921" s="801"/>
      <c r="M2921" s="801"/>
      <c r="N2921" s="801"/>
    </row>
    <row r="2922" spans="1:14" ht="24.95" customHeight="1" x14ac:dyDescent="0.2">
      <c r="A2922" s="482"/>
      <c r="B2922" s="482"/>
      <c r="C2922" s="482"/>
      <c r="D2922" s="482"/>
      <c r="E2922" s="482"/>
      <c r="F2922" s="482"/>
      <c r="G2922" s="482"/>
      <c r="H2922" s="482"/>
      <c r="I2922" s="482"/>
      <c r="J2922" s="482"/>
      <c r="K2922" s="482"/>
      <c r="L2922" s="482"/>
      <c r="M2922" s="482"/>
      <c r="N2922" s="482"/>
    </row>
    <row r="2923" spans="1:14" ht="39.950000000000003" customHeight="1" x14ac:dyDescent="0.2">
      <c r="A2923" s="776" t="s">
        <v>587</v>
      </c>
      <c r="B2923" s="776"/>
      <c r="C2923" s="776"/>
      <c r="D2923" s="776"/>
      <c r="E2923" s="776"/>
      <c r="F2923" s="776"/>
      <c r="G2923" s="776"/>
      <c r="H2923" s="776"/>
      <c r="I2923" s="776"/>
      <c r="J2923" s="776"/>
      <c r="K2923" s="776"/>
      <c r="L2923" s="776"/>
      <c r="M2923" s="776"/>
      <c r="N2923" s="776"/>
    </row>
    <row r="2924" spans="1:14" ht="24.95" customHeight="1" x14ac:dyDescent="0.2">
      <c r="A2924" s="482"/>
      <c r="B2924" s="482"/>
      <c r="C2924" s="482"/>
      <c r="D2924" s="482"/>
      <c r="E2924" s="482"/>
      <c r="F2924" s="482"/>
      <c r="G2924" s="482"/>
      <c r="H2924" s="482"/>
      <c r="I2924" s="482"/>
      <c r="J2924" s="482"/>
      <c r="K2924" s="482"/>
      <c r="L2924" s="482"/>
      <c r="M2924" s="482"/>
      <c r="N2924" s="482"/>
    </row>
    <row r="2925" spans="1:14" ht="24.95" customHeight="1" x14ac:dyDescent="0.2">
      <c r="A2925" s="482"/>
      <c r="B2925" s="482"/>
      <c r="C2925" s="482"/>
      <c r="D2925" s="482"/>
      <c r="E2925" s="482"/>
      <c r="F2925" s="482"/>
      <c r="G2925" s="482"/>
      <c r="H2925" s="482"/>
      <c r="I2925" s="482"/>
      <c r="J2925" s="482"/>
      <c r="K2925" s="482"/>
      <c r="L2925" s="482"/>
      <c r="M2925" s="482"/>
      <c r="N2925" s="482"/>
    </row>
    <row r="2926" spans="1:14" ht="24.95" customHeight="1" x14ac:dyDescent="0.2">
      <c r="A2926" s="482"/>
      <c r="B2926" s="482"/>
      <c r="C2926" s="482"/>
      <c r="D2926" s="482"/>
      <c r="E2926" s="482"/>
      <c r="F2926" s="482"/>
      <c r="G2926" s="482"/>
      <c r="H2926" s="482"/>
      <c r="I2926" s="482"/>
      <c r="J2926" s="482"/>
      <c r="K2926" s="482"/>
      <c r="L2926" s="482"/>
      <c r="M2926" s="482"/>
      <c r="N2926" s="482"/>
    </row>
    <row r="2927" spans="1:14" ht="24.95" customHeight="1" x14ac:dyDescent="0.2">
      <c r="A2927" s="482"/>
      <c r="B2927" s="482"/>
      <c r="C2927" s="482"/>
      <c r="D2927" s="482"/>
      <c r="E2927" s="482"/>
      <c r="F2927" s="482"/>
      <c r="G2927" s="482"/>
      <c r="H2927" s="482"/>
      <c r="I2927" s="482"/>
      <c r="J2927" s="482"/>
      <c r="K2927" s="482"/>
      <c r="L2927" s="482"/>
      <c r="M2927" s="482"/>
      <c r="N2927" s="482"/>
    </row>
    <row r="2928" spans="1:14" ht="24.95" customHeight="1" x14ac:dyDescent="0.2">
      <c r="A2928" s="482"/>
      <c r="B2928" s="482"/>
      <c r="C2928" s="482"/>
      <c r="D2928" s="482"/>
      <c r="E2928" s="482"/>
      <c r="F2928" s="482"/>
      <c r="G2928" s="482"/>
      <c r="H2928" s="482"/>
      <c r="I2928" s="482"/>
      <c r="J2928" s="482"/>
      <c r="K2928" s="482"/>
      <c r="L2928" s="482"/>
      <c r="M2928" s="482"/>
      <c r="N2928" s="482"/>
    </row>
    <row r="2929" spans="1:14" ht="24.95" customHeight="1" x14ac:dyDescent="0.2">
      <c r="A2929" s="482"/>
      <c r="B2929" s="482"/>
      <c r="C2929" s="482"/>
      <c r="D2929" s="482"/>
      <c r="E2929" s="482"/>
      <c r="F2929" s="482"/>
      <c r="G2929" s="482"/>
      <c r="H2929" s="482"/>
      <c r="I2929" s="482"/>
      <c r="J2929" s="482"/>
      <c r="K2929" s="482"/>
      <c r="L2929" s="482"/>
      <c r="M2929" s="482"/>
      <c r="N2929" s="482"/>
    </row>
    <row r="2930" spans="1:14" ht="24.95" customHeight="1" x14ac:dyDescent="0.2">
      <c r="A2930" s="482"/>
      <c r="B2930" s="482"/>
      <c r="C2930" s="482"/>
      <c r="D2930" s="482"/>
      <c r="E2930" s="482"/>
      <c r="F2930" s="482"/>
      <c r="G2930" s="482"/>
      <c r="H2930" s="482"/>
      <c r="I2930" s="482"/>
      <c r="J2930" s="482"/>
      <c r="K2930" s="482"/>
      <c r="L2930" s="482"/>
      <c r="M2930" s="482"/>
      <c r="N2930" s="482"/>
    </row>
    <row r="2931" spans="1:14" ht="24.95" customHeight="1" x14ac:dyDescent="0.2">
      <c r="A2931" s="482"/>
      <c r="B2931" s="482"/>
      <c r="C2931" s="482"/>
      <c r="D2931" s="482"/>
      <c r="E2931" s="482"/>
      <c r="F2931" s="482"/>
      <c r="G2931" s="482"/>
      <c r="H2931" s="482"/>
      <c r="I2931" s="482"/>
      <c r="J2931" s="482"/>
      <c r="K2931" s="482"/>
      <c r="L2931" s="482"/>
      <c r="M2931" s="482"/>
      <c r="N2931" s="482"/>
    </row>
    <row r="2932" spans="1:14" ht="24.95" customHeight="1" x14ac:dyDescent="0.2">
      <c r="A2932" s="482"/>
      <c r="B2932" s="482"/>
      <c r="C2932" s="482"/>
      <c r="D2932" s="482"/>
      <c r="E2932" s="482"/>
      <c r="F2932" s="482"/>
      <c r="G2932" s="482"/>
      <c r="H2932" s="482"/>
      <c r="I2932" s="482"/>
      <c r="J2932" s="482"/>
      <c r="K2932" s="482"/>
      <c r="L2932" s="482"/>
      <c r="M2932" s="482"/>
      <c r="N2932" s="482"/>
    </row>
    <row r="2933" spans="1:14" ht="24.95" customHeight="1" x14ac:dyDescent="0.2">
      <c r="A2933" s="482"/>
      <c r="B2933" s="482"/>
      <c r="C2933" s="482"/>
      <c r="D2933" s="482"/>
      <c r="E2933" s="482"/>
      <c r="F2933" s="482"/>
      <c r="G2933" s="482"/>
      <c r="H2933" s="482"/>
      <c r="I2933" s="482"/>
      <c r="J2933" s="482"/>
      <c r="K2933" s="482"/>
      <c r="L2933" s="482"/>
      <c r="M2933" s="482"/>
      <c r="N2933" s="482"/>
    </row>
    <row r="2934" spans="1:14" ht="24.95" customHeight="1" x14ac:dyDescent="0.2">
      <c r="A2934" s="482"/>
      <c r="B2934" s="482"/>
      <c r="C2934" s="482"/>
      <c r="D2934" s="482"/>
      <c r="E2934" s="482"/>
      <c r="F2934" s="482"/>
      <c r="G2934" s="482"/>
      <c r="H2934" s="482"/>
      <c r="I2934" s="482"/>
      <c r="J2934" s="482"/>
      <c r="K2934" s="482"/>
      <c r="L2934" s="482"/>
      <c r="M2934" s="482"/>
      <c r="N2934" s="482"/>
    </row>
    <row r="2935" spans="1:14" ht="24.95" customHeight="1" x14ac:dyDescent="0.2">
      <c r="A2935" s="482"/>
      <c r="B2935" s="482"/>
      <c r="C2935" s="482"/>
      <c r="D2935" s="482"/>
      <c r="E2935" s="482"/>
      <c r="F2935" s="482"/>
      <c r="G2935" s="482"/>
      <c r="H2935" s="482"/>
      <c r="I2935" s="482"/>
      <c r="J2935" s="482"/>
      <c r="K2935" s="482"/>
      <c r="L2935" s="482"/>
      <c r="M2935" s="482"/>
      <c r="N2935" s="482"/>
    </row>
    <row r="2936" spans="1:14" ht="24.95" customHeight="1" x14ac:dyDescent="0.2">
      <c r="A2936" s="482"/>
      <c r="B2936" s="482"/>
      <c r="C2936" s="482"/>
      <c r="D2936" s="482"/>
      <c r="E2936" s="482"/>
      <c r="F2936" s="482"/>
      <c r="G2936" s="482"/>
      <c r="H2936" s="482"/>
      <c r="I2936" s="482"/>
      <c r="J2936" s="482"/>
      <c r="K2936" s="482"/>
      <c r="L2936" s="482"/>
      <c r="M2936" s="482"/>
      <c r="N2936" s="482"/>
    </row>
    <row r="2937" spans="1:14" ht="24.95" customHeight="1" x14ac:dyDescent="0.2">
      <c r="A2937" s="482"/>
      <c r="B2937" s="482"/>
      <c r="C2937" s="482"/>
      <c r="D2937" s="482"/>
      <c r="E2937" s="482"/>
      <c r="F2937" s="482"/>
      <c r="G2937" s="482"/>
      <c r="H2937" s="482"/>
      <c r="I2937" s="482"/>
      <c r="J2937" s="482"/>
      <c r="K2937" s="482"/>
      <c r="L2937" s="482"/>
      <c r="M2937" s="482"/>
      <c r="N2937" s="482"/>
    </row>
    <row r="2938" spans="1:14" ht="24.95" customHeight="1" x14ac:dyDescent="0.2">
      <c r="A2938" s="482"/>
      <c r="B2938" s="482"/>
      <c r="C2938" s="482"/>
      <c r="D2938" s="482"/>
      <c r="E2938" s="482"/>
      <c r="F2938" s="482"/>
      <c r="G2938" s="482"/>
      <c r="H2938" s="482"/>
      <c r="I2938" s="482"/>
      <c r="J2938" s="482"/>
      <c r="K2938" s="482"/>
      <c r="L2938" s="482"/>
      <c r="M2938" s="482"/>
      <c r="N2938" s="482"/>
    </row>
    <row r="2939" spans="1:14" ht="24.95" customHeight="1" x14ac:dyDescent="0.2">
      <c r="A2939" s="482"/>
      <c r="B2939" s="482"/>
      <c r="C2939" s="482"/>
      <c r="D2939" s="482"/>
      <c r="E2939" s="482"/>
      <c r="F2939" s="482"/>
      <c r="G2939" s="482"/>
      <c r="H2939" s="482"/>
      <c r="I2939" s="482"/>
      <c r="J2939" s="482"/>
      <c r="K2939" s="482"/>
      <c r="L2939" s="482"/>
      <c r="M2939" s="482"/>
      <c r="N2939" s="482"/>
    </row>
    <row r="2940" spans="1:14" ht="24.95" customHeight="1" x14ac:dyDescent="0.2">
      <c r="A2940" s="482"/>
      <c r="B2940" s="482"/>
      <c r="C2940" s="482"/>
      <c r="D2940" s="482"/>
      <c r="E2940" s="482"/>
      <c r="F2940" s="482"/>
      <c r="G2940" s="482"/>
      <c r="H2940" s="482"/>
      <c r="I2940" s="482"/>
      <c r="J2940" s="482"/>
      <c r="K2940" s="482"/>
      <c r="L2940" s="482"/>
      <c r="M2940" s="482"/>
      <c r="N2940" s="482"/>
    </row>
    <row r="2941" spans="1:14" ht="24.95" customHeight="1" x14ac:dyDescent="0.2">
      <c r="A2941" s="482"/>
      <c r="B2941" s="482"/>
      <c r="C2941" s="482"/>
      <c r="D2941" s="482"/>
      <c r="E2941" s="482"/>
      <c r="F2941" s="482"/>
      <c r="G2941" s="482"/>
      <c r="H2941" s="482"/>
      <c r="I2941" s="482"/>
      <c r="J2941" s="482"/>
      <c r="K2941" s="482"/>
      <c r="L2941" s="482"/>
      <c r="M2941" s="482"/>
      <c r="N2941" s="482"/>
    </row>
    <row r="2942" spans="1:14" ht="24.95" customHeight="1" x14ac:dyDescent="0.2">
      <c r="A2942" s="482"/>
      <c r="B2942" s="482"/>
      <c r="C2942" s="482"/>
      <c r="D2942" s="482"/>
      <c r="E2942" s="482"/>
      <c r="F2942" s="482"/>
      <c r="G2942" s="482"/>
      <c r="H2942" s="482"/>
      <c r="I2942" s="482"/>
      <c r="J2942" s="482"/>
      <c r="K2942" s="482"/>
      <c r="L2942" s="482"/>
      <c r="M2942" s="482"/>
      <c r="N2942" s="482"/>
    </row>
    <row r="2943" spans="1:14" ht="24.95" customHeight="1" x14ac:dyDescent="0.2">
      <c r="A2943" s="482"/>
      <c r="B2943" s="482"/>
      <c r="C2943" s="482"/>
      <c r="D2943" s="482"/>
      <c r="E2943" s="482"/>
      <c r="F2943" s="482"/>
      <c r="G2943" s="482"/>
      <c r="H2943" s="482"/>
      <c r="I2943" s="482"/>
      <c r="J2943" s="482"/>
      <c r="K2943" s="482"/>
      <c r="L2943" s="482"/>
      <c r="M2943" s="482"/>
      <c r="N2943" s="482"/>
    </row>
    <row r="2944" spans="1:14" ht="24.95" customHeight="1" x14ac:dyDescent="0.2">
      <c r="A2944" s="482"/>
      <c r="B2944" s="482"/>
      <c r="C2944" s="482"/>
      <c r="D2944" s="482"/>
      <c r="E2944" s="482"/>
      <c r="F2944" s="482"/>
      <c r="G2944" s="482"/>
      <c r="H2944" s="482"/>
      <c r="I2944" s="482"/>
      <c r="J2944" s="482"/>
      <c r="K2944" s="482"/>
      <c r="L2944" s="482"/>
      <c r="M2944" s="482"/>
      <c r="N2944" s="482"/>
    </row>
    <row r="2945" spans="1:14" ht="24.95" customHeight="1" x14ac:dyDescent="0.2">
      <c r="A2945" s="482"/>
      <c r="B2945" s="482"/>
      <c r="C2945" s="482"/>
      <c r="D2945" s="482"/>
      <c r="E2945" s="482"/>
      <c r="F2945" s="482"/>
      <c r="G2945" s="482"/>
      <c r="H2945" s="482"/>
      <c r="I2945" s="482"/>
      <c r="J2945" s="482"/>
      <c r="K2945" s="482"/>
      <c r="L2945" s="482"/>
      <c r="M2945" s="482"/>
      <c r="N2945" s="482"/>
    </row>
    <row r="2946" spans="1:14" ht="24.95" customHeight="1" x14ac:dyDescent="0.2">
      <c r="A2946" s="482"/>
      <c r="B2946" s="482"/>
      <c r="C2946" s="482"/>
      <c r="D2946" s="482"/>
      <c r="E2946" s="482"/>
      <c r="F2946" s="482"/>
      <c r="G2946" s="482"/>
      <c r="H2946" s="482"/>
      <c r="I2946" s="482"/>
      <c r="J2946" s="482"/>
      <c r="K2946" s="482"/>
      <c r="L2946" s="482"/>
      <c r="M2946" s="482"/>
      <c r="N2946" s="482"/>
    </row>
    <row r="2947" spans="1:14" ht="24.95" customHeight="1" x14ac:dyDescent="0.2">
      <c r="A2947" s="482"/>
      <c r="B2947" s="482"/>
      <c r="C2947" s="482"/>
      <c r="D2947" s="482"/>
      <c r="E2947" s="482"/>
      <c r="F2947" s="482"/>
      <c r="G2947" s="482"/>
      <c r="H2947" s="482"/>
      <c r="I2947" s="482"/>
      <c r="J2947" s="482"/>
      <c r="K2947" s="482"/>
      <c r="L2947" s="482"/>
      <c r="M2947" s="482"/>
      <c r="N2947" s="482"/>
    </row>
    <row r="2948" spans="1:14" ht="24.95" customHeight="1" x14ac:dyDescent="0.2">
      <c r="A2948" s="482"/>
      <c r="B2948" s="482"/>
      <c r="C2948" s="482"/>
      <c r="D2948" s="482"/>
      <c r="E2948" s="482"/>
      <c r="F2948" s="482"/>
      <c r="G2948" s="482"/>
      <c r="H2948" s="482"/>
      <c r="I2948" s="482"/>
      <c r="J2948" s="482"/>
      <c r="K2948" s="482"/>
      <c r="L2948" s="482"/>
      <c r="M2948" s="482"/>
      <c r="N2948" s="482"/>
    </row>
    <row r="2949" spans="1:14" ht="24.95" customHeight="1" x14ac:dyDescent="0.2">
      <c r="A2949" s="482"/>
      <c r="B2949" s="482"/>
      <c r="C2949" s="482"/>
      <c r="D2949" s="482"/>
      <c r="E2949" s="482"/>
      <c r="F2949" s="482"/>
      <c r="G2949" s="482"/>
      <c r="H2949" s="482"/>
      <c r="I2949" s="482"/>
      <c r="J2949" s="482"/>
      <c r="K2949" s="482"/>
      <c r="L2949" s="482"/>
      <c r="M2949" s="482"/>
      <c r="N2949" s="482"/>
    </row>
    <row r="2950" spans="1:14" ht="24.95" customHeight="1" x14ac:dyDescent="0.2">
      <c r="A2950" s="482"/>
      <c r="B2950" s="482"/>
      <c r="C2950" s="482"/>
      <c r="D2950" s="482"/>
      <c r="E2950" s="482"/>
      <c r="F2950" s="482"/>
      <c r="G2950" s="482"/>
      <c r="H2950" s="482"/>
      <c r="I2950" s="482"/>
      <c r="J2950" s="482"/>
      <c r="K2950" s="482"/>
      <c r="L2950" s="482"/>
      <c r="M2950" s="482"/>
      <c r="N2950" s="482"/>
    </row>
    <row r="2951" spans="1:14" ht="24.95" customHeight="1" x14ac:dyDescent="0.2">
      <c r="A2951" s="482"/>
      <c r="B2951" s="482"/>
      <c r="C2951" s="482"/>
      <c r="D2951" s="482"/>
      <c r="E2951" s="482"/>
      <c r="F2951" s="482"/>
      <c r="G2951" s="482"/>
      <c r="H2951" s="482"/>
      <c r="I2951" s="482"/>
      <c r="J2951" s="482"/>
      <c r="K2951" s="482"/>
      <c r="L2951" s="482"/>
      <c r="M2951" s="482"/>
      <c r="N2951" s="482"/>
    </row>
    <row r="2952" spans="1:14" ht="24.95" customHeight="1" x14ac:dyDescent="0.2">
      <c r="A2952" s="482"/>
      <c r="B2952" s="482"/>
      <c r="C2952" s="482"/>
      <c r="D2952" s="482"/>
      <c r="E2952" s="482"/>
      <c r="F2952" s="482"/>
      <c r="G2952" s="482"/>
      <c r="H2952" s="482"/>
      <c r="I2952" s="482"/>
      <c r="J2952" s="482"/>
      <c r="K2952" s="482"/>
      <c r="L2952" s="482"/>
      <c r="M2952" s="482"/>
      <c r="N2952" s="482"/>
    </row>
    <row r="2953" spans="1:14" ht="39.950000000000003" customHeight="1" x14ac:dyDescent="0.2">
      <c r="A2953" s="776" t="s">
        <v>588</v>
      </c>
      <c r="B2953" s="776"/>
      <c r="C2953" s="776"/>
      <c r="D2953" s="776"/>
      <c r="E2953" s="776"/>
      <c r="F2953" s="776"/>
      <c r="G2953" s="776"/>
      <c r="H2953" s="776"/>
      <c r="I2953" s="776"/>
      <c r="J2953" s="776"/>
      <c r="K2953" s="776"/>
      <c r="L2953" s="776"/>
      <c r="M2953" s="776"/>
      <c r="N2953" s="776"/>
    </row>
    <row r="2954" spans="1:14" ht="24.95" customHeight="1" x14ac:dyDescent="0.2">
      <c r="A2954" s="482"/>
      <c r="B2954" s="482"/>
      <c r="C2954" s="482"/>
      <c r="D2954" s="482"/>
      <c r="E2954" s="482"/>
      <c r="F2954" s="482"/>
      <c r="G2954" s="482"/>
      <c r="H2954" s="482"/>
      <c r="I2954" s="482"/>
      <c r="J2954" s="482"/>
      <c r="K2954" s="482"/>
      <c r="L2954" s="482"/>
      <c r="M2954" s="482"/>
      <c r="N2954" s="482"/>
    </row>
    <row r="2955" spans="1:14" ht="24.95" customHeight="1" x14ac:dyDescent="0.2">
      <c r="A2955" s="374"/>
      <c r="B2955" s="665" t="s">
        <v>46</v>
      </c>
      <c r="C2955" s="665" t="s">
        <v>47</v>
      </c>
      <c r="D2955" s="665" t="s">
        <v>48</v>
      </c>
      <c r="E2955" s="665" t="s">
        <v>49</v>
      </c>
      <c r="F2955" s="665" t="s">
        <v>50</v>
      </c>
      <c r="G2955" s="665" t="s">
        <v>51</v>
      </c>
      <c r="H2955" s="665" t="s">
        <v>52</v>
      </c>
      <c r="I2955" s="665" t="s">
        <v>62</v>
      </c>
      <c r="J2955" s="665" t="s">
        <v>63</v>
      </c>
      <c r="K2955" s="665" t="s">
        <v>55</v>
      </c>
      <c r="L2955" s="665" t="s">
        <v>64</v>
      </c>
      <c r="M2955" s="665" t="s">
        <v>57</v>
      </c>
      <c r="N2955" s="665" t="s">
        <v>13</v>
      </c>
    </row>
    <row r="2956" spans="1:14" ht="24.95" customHeight="1" x14ac:dyDescent="0.2">
      <c r="A2956" s="602" t="s">
        <v>291</v>
      </c>
      <c r="B2956" s="594">
        <f>'GASTO X T.A.'!B86</f>
        <v>21291815.86838261</v>
      </c>
      <c r="C2956" s="594">
        <f>'GASTO X T.A.'!C86</f>
        <v>23967869.729498308</v>
      </c>
      <c r="D2956" s="594">
        <f>'GASTO X T.A.'!D86</f>
        <v>10751447.677926401</v>
      </c>
      <c r="E2956" s="594">
        <f>'GASTO X T.A.'!E86</f>
        <v>0</v>
      </c>
      <c r="F2956" s="594">
        <f>'GASTO X T.A.'!F86</f>
        <v>1082833.083337226</v>
      </c>
      <c r="G2956" s="594">
        <f>'GASTO X T.A.'!G86</f>
        <v>4483964.5444795471</v>
      </c>
      <c r="H2956" s="594">
        <f>'GASTO X T.A.'!H86</f>
        <v>16332067.341772139</v>
      </c>
      <c r="I2956" s="594">
        <f>'GASTO X T.A.'!I86</f>
        <v>21772820.444753367</v>
      </c>
      <c r="J2956" s="594">
        <f>'GASTO X T.A.'!J86</f>
        <v>12561409.020737572</v>
      </c>
      <c r="K2956" s="594">
        <f>'GASTO X T.A.'!K86</f>
        <v>9067523.3170379177</v>
      </c>
      <c r="L2956" s="594">
        <f>'GASTO X T.A.'!L86</f>
        <v>4523686.7084834827</v>
      </c>
      <c r="M2956" s="594">
        <f>'GASTO X T.A.'!M86</f>
        <v>3758660.6637100941</v>
      </c>
      <c r="N2956" s="595">
        <f>SUM(B2956:M2956)</f>
        <v>129594098.40011865</v>
      </c>
    </row>
    <row r="2957" spans="1:14" ht="24.95" customHeight="1" x14ac:dyDescent="0.2">
      <c r="A2957" s="672" t="s">
        <v>293</v>
      </c>
      <c r="B2957" s="594">
        <f>'GASTO X T.A.'!B87</f>
        <v>14944704.672603011</v>
      </c>
      <c r="C2957" s="594">
        <f>'GASTO X T.A.'!C87</f>
        <v>17014797.242589988</v>
      </c>
      <c r="D2957" s="594">
        <f>'GASTO X T.A.'!D87</f>
        <v>7939452.6865173224</v>
      </c>
      <c r="E2957" s="594">
        <f>'GASTO X T.A.'!E87</f>
        <v>0</v>
      </c>
      <c r="F2957" s="594">
        <f>'GASTO X T.A.'!F87</f>
        <v>812328.21491947863</v>
      </c>
      <c r="G2957" s="594">
        <f>'GASTO X T.A.'!G87</f>
        <v>3341173.8785599936</v>
      </c>
      <c r="H2957" s="594">
        <f>'GASTO X T.A.'!H87</f>
        <v>10106976.866322078</v>
      </c>
      <c r="I2957" s="594">
        <f>'GASTO X T.A.'!I87</f>
        <v>13147249.555812096</v>
      </c>
      <c r="J2957" s="594">
        <f>'GASTO X T.A.'!J87</f>
        <v>7847855.0434962818</v>
      </c>
      <c r="K2957" s="594">
        <f>'GASTO X T.A.'!K87</f>
        <v>6798729.9348778101</v>
      </c>
      <c r="L2957" s="594">
        <f>'GASTO X T.A.'!L87</f>
        <v>3381728.3025067328</v>
      </c>
      <c r="M2957" s="594">
        <f>'GASTO X T.A.'!M87</f>
        <v>2778750.2658179225</v>
      </c>
      <c r="N2957" s="595">
        <f t="shared" ref="N2957:N2962" si="130">SUM(B2957:M2957)</f>
        <v>88113746.664022714</v>
      </c>
    </row>
    <row r="2958" spans="1:14" ht="24.95" customHeight="1" x14ac:dyDescent="0.2">
      <c r="A2958" s="672" t="s">
        <v>295</v>
      </c>
      <c r="B2958" s="594">
        <f>'GASTO X T.A.'!B88</f>
        <v>2973913.7027448923</v>
      </c>
      <c r="C2958" s="594">
        <f>'GASTO X T.A.'!C88</f>
        <v>3419624.6976872133</v>
      </c>
      <c r="D2958" s="594">
        <f>'GASTO X T.A.'!D88</f>
        <v>1280179.1167291312</v>
      </c>
      <c r="E2958" s="594">
        <f>'GASTO X T.A.'!E88</f>
        <v>0</v>
      </c>
      <c r="F2958" s="594">
        <f>'GASTO X T.A.'!F88</f>
        <v>141386.14083356879</v>
      </c>
      <c r="G2958" s="594">
        <f>'GASTO X T.A.'!G88</f>
        <v>660579.91849169543</v>
      </c>
      <c r="H2958" s="594">
        <f>'GASTO X T.A.'!H88</f>
        <v>4527193.2407274749</v>
      </c>
      <c r="I2958" s="594">
        <f>'GASTO X T.A.'!I88</f>
        <v>5488143.1244500335</v>
      </c>
      <c r="J2958" s="594">
        <f>'GASTO X T.A.'!J88</f>
        <v>3243416.3086660872</v>
      </c>
      <c r="K2958" s="594">
        <f>'GASTO X T.A.'!K88</f>
        <v>1466106.3550808767</v>
      </c>
      <c r="L2958" s="594">
        <f>'GASTO X T.A.'!L88</f>
        <v>633211.75410673919</v>
      </c>
      <c r="M2958" s="594">
        <f>'GASTO X T.A.'!M88</f>
        <v>598339.95318900154</v>
      </c>
      <c r="N2958" s="595">
        <f t="shared" si="130"/>
        <v>24432094.312706713</v>
      </c>
    </row>
    <row r="2959" spans="1:14" ht="24.95" customHeight="1" x14ac:dyDescent="0.2">
      <c r="A2959" s="672" t="s">
        <v>297</v>
      </c>
      <c r="B2959" s="594">
        <f>'GASTO X T.A.'!B89</f>
        <v>7027553.1273347614</v>
      </c>
      <c r="C2959" s="594">
        <f>'GASTO X T.A.'!C89</f>
        <v>8071126.0991375269</v>
      </c>
      <c r="D2959" s="594">
        <f>'GASTO X T.A.'!D89</f>
        <v>3280552.7985765301</v>
      </c>
      <c r="E2959" s="594">
        <f>'GASTO X T.A.'!E89</f>
        <v>0</v>
      </c>
      <c r="F2959" s="594">
        <f>'GASTO X T.A.'!F89</f>
        <v>366311.24331413687</v>
      </c>
      <c r="G2959" s="594">
        <f>'GASTO X T.A.'!G89</f>
        <v>1542125.4865642628</v>
      </c>
      <c r="H2959" s="594">
        <f>'GASTO X T.A.'!H89</f>
        <v>4104484.8244423899</v>
      </c>
      <c r="I2959" s="594">
        <f>'GASTO X T.A.'!I89</f>
        <v>5212027.6073463652</v>
      </c>
      <c r="J2959" s="594">
        <f>'GASTO X T.A.'!J89</f>
        <v>3092222.0905243265</v>
      </c>
      <c r="K2959" s="594">
        <f>'GASTO X T.A.'!K89</f>
        <v>5056951.7915405231</v>
      </c>
      <c r="L2959" s="594">
        <f>'GASTO X T.A.'!L89</f>
        <v>2486809.4044248704</v>
      </c>
      <c r="M2959" s="594">
        <f>'GASTO X T.A.'!M89</f>
        <v>1991413.5472663294</v>
      </c>
      <c r="N2959" s="595">
        <f t="shared" si="130"/>
        <v>42231578.02047202</v>
      </c>
    </row>
    <row r="2960" spans="1:14" ht="24.95" customHeight="1" x14ac:dyDescent="0.2">
      <c r="A2960" s="672" t="s">
        <v>299</v>
      </c>
      <c r="B2960" s="594">
        <f>'GASTO X T.A.'!B90</f>
        <v>3159555.8622604581</v>
      </c>
      <c r="C2960" s="594">
        <f>'GASTO X T.A.'!C90</f>
        <v>3561283.0242769676</v>
      </c>
      <c r="D2960" s="594">
        <f>'GASTO X T.A.'!D90</f>
        <v>1601938.1532300948</v>
      </c>
      <c r="E2960" s="594">
        <f>'GASTO X T.A.'!E90</f>
        <v>0</v>
      </c>
      <c r="F2960" s="594">
        <f>'GASTO X T.A.'!F90</f>
        <v>258261.98238882326</v>
      </c>
      <c r="G2960" s="594">
        <f>'GASTO X T.A.'!G90</f>
        <v>823166.66150968173</v>
      </c>
      <c r="H2960" s="594">
        <f>'GASTO X T.A.'!H90</f>
        <v>2568576.0587397581</v>
      </c>
      <c r="I2960" s="594">
        <f>'GASTO X T.A.'!I90</f>
        <v>3035295.8121566586</v>
      </c>
      <c r="J2960" s="594">
        <f>'GASTO X T.A.'!J90</f>
        <v>1918431.6724596201</v>
      </c>
      <c r="K2960" s="594">
        <f>'GASTO X T.A.'!K90</f>
        <v>1134844.1314964183</v>
      </c>
      <c r="L2960" s="594">
        <f>'GASTO X T.A.'!L90</f>
        <v>512357.01568626636</v>
      </c>
      <c r="M2960" s="594">
        <f>'GASTO X T.A.'!M90</f>
        <v>419226.16328153742</v>
      </c>
      <c r="N2960" s="595">
        <f t="shared" si="130"/>
        <v>18992936.537486285</v>
      </c>
    </row>
    <row r="2961" spans="1:14" ht="24.95" customHeight="1" x14ac:dyDescent="0.2">
      <c r="A2961" s="672" t="s">
        <v>301</v>
      </c>
      <c r="B2961" s="594">
        <f>'GASTO X T.A.'!B91</f>
        <v>3765093.3320049844</v>
      </c>
      <c r="C2961" s="594">
        <f>'GASTO X T.A.'!C91</f>
        <v>4214756.6430954197</v>
      </c>
      <c r="D2961" s="594">
        <f>'GASTO X T.A.'!D91</f>
        <v>1550024.2153217013</v>
      </c>
      <c r="E2961" s="594">
        <f>'GASTO X T.A.'!E91</f>
        <v>0</v>
      </c>
      <c r="F2961" s="594">
        <f>'GASTO X T.A.'!F91</f>
        <v>205373.95592805103</v>
      </c>
      <c r="G2961" s="594">
        <f>'GASTO X T.A.'!G91</f>
        <v>709484.93362593779</v>
      </c>
      <c r="H2961" s="594">
        <f>'GASTO X T.A.'!H91</f>
        <v>3205333.947641294</v>
      </c>
      <c r="I2961" s="594">
        <f>'GASTO X T.A.'!I91</f>
        <v>3819869.4336312083</v>
      </c>
      <c r="J2961" s="594">
        <f>'GASTO X T.A.'!J91</f>
        <v>2110853.8885697946</v>
      </c>
      <c r="K2961" s="594">
        <f>'GASTO X T.A.'!K91</f>
        <v>2767631.4908739757</v>
      </c>
      <c r="L2961" s="594">
        <f>'GASTO X T.A.'!L91</f>
        <v>1257134.5987173305</v>
      </c>
      <c r="M2961" s="594">
        <f>'GASTO X T.A.'!M91</f>
        <v>1025885.3294261337</v>
      </c>
      <c r="N2961" s="595">
        <f t="shared" si="130"/>
        <v>24631441.768835835</v>
      </c>
    </row>
    <row r="2962" spans="1:14" ht="24.95" customHeight="1" x14ac:dyDescent="0.2">
      <c r="A2962" s="672" t="s">
        <v>302</v>
      </c>
      <c r="B2962" s="597">
        <f>'GASTO X T.A.'!B92</f>
        <v>2303616.0701163257</v>
      </c>
      <c r="C2962" s="597">
        <f>'GASTO X T.A.'!C92</f>
        <v>2366010.577204233</v>
      </c>
      <c r="D2962" s="597">
        <f>'GASTO X T.A.'!D92</f>
        <v>959696.00531974761</v>
      </c>
      <c r="E2962" s="597">
        <f>'GASTO X T.A.'!E92</f>
        <v>0</v>
      </c>
      <c r="F2962" s="597">
        <f>'GASTO X T.A.'!F92</f>
        <v>131110.22850929771</v>
      </c>
      <c r="G2962" s="597">
        <f>'GASTO X T.A.'!G92</f>
        <v>318769.07714699453</v>
      </c>
      <c r="H2962" s="597">
        <f>'GASTO X T.A.'!H92</f>
        <v>499822.01255050336</v>
      </c>
      <c r="I2962" s="597">
        <f>'GASTO X T.A.'!I92</f>
        <v>430973.42129347369</v>
      </c>
      <c r="J2962" s="597">
        <f>'GASTO X T.A.'!J92</f>
        <v>353381.3826344501</v>
      </c>
      <c r="K2962" s="597">
        <f>'GASTO X T.A.'!K92</f>
        <v>420655.18298786005</v>
      </c>
      <c r="L2962" s="597">
        <f>'GASTO X T.A.'!L92</f>
        <v>211164.31724808889</v>
      </c>
      <c r="M2962" s="597">
        <f>'GASTO X T.A.'!M92</f>
        <v>198356.45188573888</v>
      </c>
      <c r="N2962" s="595">
        <f t="shared" si="130"/>
        <v>8193554.7268967144</v>
      </c>
    </row>
    <row r="2963" spans="1:14" ht="24.95" customHeight="1" x14ac:dyDescent="0.2">
      <c r="A2963" s="573" t="s">
        <v>288</v>
      </c>
      <c r="B2963" s="574">
        <f>SUM(B2956:B2962)</f>
        <v>55466252.635447048</v>
      </c>
      <c r="C2963" s="574">
        <f t="shared" ref="C2963" si="131">SUM(C2956:C2962)</f>
        <v>62615468.013489656</v>
      </c>
      <c r="D2963" s="574">
        <f t="shared" ref="D2963" si="132">SUM(D2956:D2962)</f>
        <v>27363290.653620929</v>
      </c>
      <c r="E2963" s="574">
        <f t="shared" ref="E2963" si="133">SUM(E2956:E2962)</f>
        <v>0</v>
      </c>
      <c r="F2963" s="574">
        <f t="shared" ref="F2963" si="134">SUM(F2956:F2962)</f>
        <v>2997604.8492305819</v>
      </c>
      <c r="G2963" s="574">
        <f t="shared" ref="G2963" si="135">SUM(G2956:G2962)</f>
        <v>11879264.500378113</v>
      </c>
      <c r="H2963" s="574">
        <f t="shared" ref="H2963" si="136">SUM(H2956:H2962)</f>
        <v>41344454.292195633</v>
      </c>
      <c r="I2963" s="574">
        <f t="shared" ref="I2963" si="137">SUM(I2956:I2962)</f>
        <v>52906379.399443202</v>
      </c>
      <c r="J2963" s="574">
        <f t="shared" ref="J2963" si="138">SUM(J2956:J2962)</f>
        <v>31127569.407088134</v>
      </c>
      <c r="K2963" s="574">
        <f t="shared" ref="K2963" si="139">SUM(K2956:K2962)</f>
        <v>26712442.203895383</v>
      </c>
      <c r="L2963" s="574">
        <f t="shared" ref="L2963" si="140">SUM(L2956:L2962)</f>
        <v>13006092.101173511</v>
      </c>
      <c r="M2963" s="574">
        <f t="shared" ref="M2963" si="141">SUM(M2956:M2962)</f>
        <v>10770632.374576759</v>
      </c>
      <c r="N2963" s="699">
        <f t="shared" ref="N2963" si="142">SUM(N2956:N2962)</f>
        <v>336189450.43053889</v>
      </c>
    </row>
    <row r="2964" spans="1:14" ht="24.95" customHeight="1" x14ac:dyDescent="0.2">
      <c r="A2964" s="701"/>
      <c r="B2964" s="702"/>
      <c r="C2964" s="702"/>
      <c r="D2964" s="702"/>
      <c r="E2964" s="702"/>
      <c r="F2964" s="702"/>
      <c r="G2964" s="702"/>
      <c r="H2964" s="702"/>
      <c r="I2964" s="702"/>
      <c r="J2964" s="702"/>
      <c r="K2964" s="702"/>
      <c r="L2964" s="702"/>
      <c r="M2964" s="702"/>
      <c r="N2964" s="702"/>
    </row>
    <row r="2965" spans="1:14" ht="24.95" customHeight="1" x14ac:dyDescent="0.2">
      <c r="A2965" s="482"/>
      <c r="B2965" s="482"/>
      <c r="C2965" s="482"/>
      <c r="D2965" s="482"/>
      <c r="E2965" s="482"/>
      <c r="F2965" s="482"/>
      <c r="G2965" s="482"/>
      <c r="H2965" s="482"/>
      <c r="I2965" s="482"/>
      <c r="J2965" s="482"/>
      <c r="K2965" s="482"/>
      <c r="L2965" s="482"/>
      <c r="M2965" s="482"/>
      <c r="N2965" s="482"/>
    </row>
    <row r="2966" spans="1:14" ht="24.95" customHeight="1" x14ac:dyDescent="0.2">
      <c r="A2966" s="482"/>
      <c r="B2966" s="482"/>
      <c r="C2966" s="482"/>
      <c r="D2966" s="482"/>
      <c r="E2966" s="482"/>
      <c r="F2966" s="482"/>
      <c r="G2966" s="482"/>
      <c r="H2966" s="482"/>
      <c r="I2966" s="482"/>
      <c r="J2966" s="482"/>
      <c r="K2966" s="482"/>
      <c r="L2966" s="482"/>
      <c r="M2966" s="482"/>
      <c r="N2966" s="482"/>
    </row>
    <row r="2967" spans="1:14" ht="24.95" customHeight="1" x14ac:dyDescent="0.2">
      <c r="A2967" s="482"/>
      <c r="B2967" s="482"/>
      <c r="C2967" s="482"/>
      <c r="D2967" s="482"/>
      <c r="E2967" s="482"/>
      <c r="F2967" s="482"/>
      <c r="G2967" s="482"/>
      <c r="H2967" s="482"/>
      <c r="I2967" s="482"/>
      <c r="J2967" s="482"/>
      <c r="K2967" s="482"/>
      <c r="L2967" s="482"/>
      <c r="M2967" s="482"/>
      <c r="N2967" s="482"/>
    </row>
    <row r="2968" spans="1:14" ht="24.95" customHeight="1" x14ac:dyDescent="0.2">
      <c r="A2968" s="482"/>
      <c r="B2968" s="482"/>
      <c r="C2968" s="482"/>
      <c r="D2968" s="482"/>
      <c r="E2968" s="482"/>
      <c r="F2968" s="482"/>
      <c r="G2968" s="482"/>
      <c r="H2968" s="482"/>
      <c r="I2968" s="482"/>
      <c r="J2968" s="482"/>
      <c r="K2968" s="482"/>
      <c r="L2968" s="482"/>
      <c r="M2968" s="482"/>
      <c r="N2968" s="482"/>
    </row>
    <row r="2969" spans="1:14" ht="24.95" customHeight="1" x14ac:dyDescent="0.2">
      <c r="A2969" s="482"/>
      <c r="B2969" s="482"/>
      <c r="C2969" s="482"/>
      <c r="D2969" s="482"/>
      <c r="E2969" s="482"/>
      <c r="F2969" s="482"/>
      <c r="G2969" s="482"/>
      <c r="H2969" s="482"/>
      <c r="I2969" s="482"/>
      <c r="J2969" s="482"/>
      <c r="K2969" s="482"/>
      <c r="L2969" s="482"/>
      <c r="M2969" s="482"/>
      <c r="N2969" s="482"/>
    </row>
    <row r="2970" spans="1:14" ht="24.95" customHeight="1" x14ac:dyDescent="0.2">
      <c r="A2970" s="482"/>
      <c r="B2970" s="482"/>
      <c r="C2970" s="482"/>
      <c r="D2970" s="482"/>
      <c r="E2970" s="482"/>
      <c r="F2970" s="482"/>
      <c r="G2970" s="482"/>
      <c r="H2970" s="482"/>
      <c r="I2970" s="482"/>
      <c r="J2970" s="482"/>
      <c r="K2970" s="482"/>
      <c r="L2970" s="482"/>
      <c r="M2970" s="482"/>
      <c r="N2970" s="482"/>
    </row>
    <row r="2971" spans="1:14" ht="24.95" customHeight="1" x14ac:dyDescent="0.2">
      <c r="A2971" s="482"/>
      <c r="B2971" s="482"/>
      <c r="C2971" s="482"/>
      <c r="D2971" s="482"/>
      <c r="E2971" s="482"/>
      <c r="F2971" s="482"/>
      <c r="G2971" s="482"/>
      <c r="H2971" s="482"/>
      <c r="I2971" s="482"/>
      <c r="J2971" s="482"/>
      <c r="K2971" s="482"/>
      <c r="L2971" s="482"/>
      <c r="M2971" s="482"/>
      <c r="N2971" s="482"/>
    </row>
    <row r="2972" spans="1:14" ht="24.95" customHeight="1" x14ac:dyDescent="0.2">
      <c r="A2972" s="482"/>
      <c r="B2972" s="482"/>
      <c r="C2972" s="482"/>
      <c r="D2972" s="482"/>
      <c r="E2972" s="482"/>
      <c r="F2972" s="482"/>
      <c r="G2972" s="482"/>
      <c r="H2972" s="482"/>
      <c r="I2972" s="482"/>
      <c r="J2972" s="482"/>
      <c r="K2972" s="482"/>
      <c r="L2972" s="482"/>
      <c r="M2972" s="482"/>
      <c r="N2972" s="482"/>
    </row>
    <row r="2973" spans="1:14" ht="24.95" customHeight="1" x14ac:dyDescent="0.2">
      <c r="A2973" s="482"/>
      <c r="B2973" s="482"/>
      <c r="C2973" s="482"/>
      <c r="D2973" s="482"/>
      <c r="E2973" s="482"/>
      <c r="F2973" s="482"/>
      <c r="G2973" s="482"/>
      <c r="H2973" s="482"/>
      <c r="I2973" s="482"/>
      <c r="J2973" s="482"/>
      <c r="K2973" s="482"/>
      <c r="L2973" s="482"/>
      <c r="M2973" s="482"/>
      <c r="N2973" s="482"/>
    </row>
    <row r="2974" spans="1:14" ht="24.95" customHeight="1" x14ac:dyDescent="0.2">
      <c r="A2974" s="482"/>
      <c r="B2974" s="482"/>
      <c r="C2974" s="482"/>
      <c r="D2974" s="482"/>
      <c r="E2974" s="482"/>
      <c r="F2974" s="482"/>
      <c r="G2974" s="482"/>
      <c r="H2974" s="482"/>
      <c r="I2974" s="482"/>
      <c r="J2974" s="482"/>
      <c r="K2974" s="482"/>
      <c r="L2974" s="482"/>
      <c r="M2974" s="482"/>
      <c r="N2974" s="482"/>
    </row>
    <row r="2975" spans="1:14" ht="24.95" customHeight="1" x14ac:dyDescent="0.2">
      <c r="A2975" s="482"/>
      <c r="B2975" s="482"/>
      <c r="C2975" s="482"/>
      <c r="D2975" s="482"/>
      <c r="E2975" s="482"/>
      <c r="F2975" s="482"/>
      <c r="G2975" s="482"/>
      <c r="H2975" s="482"/>
      <c r="I2975" s="482"/>
      <c r="J2975" s="482"/>
      <c r="K2975" s="482"/>
      <c r="L2975" s="482"/>
      <c r="M2975" s="482"/>
      <c r="N2975" s="482"/>
    </row>
    <row r="2976" spans="1:14" ht="24.95" customHeight="1" x14ac:dyDescent="0.2">
      <c r="A2976" s="482"/>
      <c r="B2976" s="482"/>
      <c r="C2976" s="482"/>
      <c r="D2976" s="482"/>
      <c r="E2976" s="482"/>
      <c r="F2976" s="482"/>
      <c r="G2976" s="482"/>
      <c r="H2976" s="482"/>
      <c r="I2976" s="482"/>
      <c r="J2976" s="482"/>
      <c r="K2976" s="482"/>
      <c r="L2976" s="482"/>
      <c r="M2976" s="482"/>
      <c r="N2976" s="482"/>
    </row>
    <row r="2977" spans="1:14" ht="24.95" customHeight="1" x14ac:dyDescent="0.2">
      <c r="A2977" s="482"/>
      <c r="B2977" s="482"/>
      <c r="C2977" s="482"/>
      <c r="D2977" s="482"/>
      <c r="E2977" s="482"/>
      <c r="F2977" s="482"/>
      <c r="G2977" s="482"/>
      <c r="H2977" s="482"/>
      <c r="I2977" s="482"/>
      <c r="J2977" s="482"/>
      <c r="K2977" s="482"/>
      <c r="L2977" s="482"/>
      <c r="M2977" s="482"/>
      <c r="N2977" s="482"/>
    </row>
    <row r="2978" spans="1:14" ht="24.95" customHeight="1" x14ac:dyDescent="0.2">
      <c r="A2978" s="482"/>
      <c r="B2978" s="482"/>
      <c r="C2978" s="482"/>
      <c r="D2978" s="482"/>
      <c r="E2978" s="482"/>
      <c r="F2978" s="482"/>
      <c r="G2978" s="482"/>
      <c r="H2978" s="482"/>
      <c r="I2978" s="482"/>
      <c r="J2978" s="482"/>
      <c r="K2978" s="482"/>
      <c r="L2978" s="482"/>
      <c r="M2978" s="482"/>
      <c r="N2978" s="482"/>
    </row>
    <row r="2979" spans="1:14" ht="24.95" customHeight="1" x14ac:dyDescent="0.2">
      <c r="A2979" s="482"/>
      <c r="B2979" s="482"/>
      <c r="C2979" s="482"/>
      <c r="D2979" s="482"/>
      <c r="E2979" s="482"/>
      <c r="F2979" s="482"/>
      <c r="G2979" s="482"/>
      <c r="H2979" s="482"/>
      <c r="I2979" s="482"/>
      <c r="J2979" s="482"/>
      <c r="K2979" s="482"/>
      <c r="L2979" s="482"/>
      <c r="M2979" s="482"/>
      <c r="N2979" s="482"/>
    </row>
    <row r="2980" spans="1:14" ht="24.95" customHeight="1" x14ac:dyDescent="0.2">
      <c r="A2980" s="482"/>
      <c r="B2980" s="482"/>
      <c r="C2980" s="482"/>
      <c r="D2980" s="482"/>
      <c r="E2980" s="482"/>
      <c r="F2980" s="482"/>
      <c r="G2980" s="482"/>
      <c r="H2980" s="482"/>
      <c r="I2980" s="482"/>
      <c r="J2980" s="482"/>
      <c r="K2980" s="482"/>
      <c r="L2980" s="482"/>
      <c r="M2980" s="482"/>
      <c r="N2980" s="482"/>
    </row>
    <row r="2981" spans="1:14" ht="24.95" customHeight="1" x14ac:dyDescent="0.2">
      <c r="A2981" s="482"/>
      <c r="B2981" s="482"/>
      <c r="C2981" s="482"/>
      <c r="D2981" s="482"/>
      <c r="E2981" s="482"/>
      <c r="F2981" s="482"/>
      <c r="G2981" s="482"/>
      <c r="H2981" s="482"/>
      <c r="I2981" s="482"/>
      <c r="J2981" s="482"/>
      <c r="K2981" s="482"/>
      <c r="L2981" s="482"/>
      <c r="M2981" s="482"/>
      <c r="N2981" s="482"/>
    </row>
    <row r="2982" spans="1:14" ht="24.95" customHeight="1" x14ac:dyDescent="0.2">
      <c r="A2982" s="482"/>
      <c r="B2982" s="482"/>
      <c r="C2982" s="482"/>
      <c r="D2982" s="482"/>
      <c r="E2982" s="482"/>
      <c r="F2982" s="482"/>
      <c r="G2982" s="482"/>
      <c r="H2982" s="482"/>
      <c r="I2982" s="482"/>
      <c r="J2982" s="482"/>
      <c r="K2982" s="482"/>
      <c r="L2982" s="482"/>
      <c r="M2982" s="482"/>
      <c r="N2982" s="482"/>
    </row>
    <row r="2983" spans="1:14" ht="24.95" customHeight="1" x14ac:dyDescent="0.2">
      <c r="A2983" s="482"/>
      <c r="B2983" s="482"/>
      <c r="C2983" s="482"/>
      <c r="D2983" s="482"/>
      <c r="E2983" s="482"/>
      <c r="F2983" s="482"/>
      <c r="G2983" s="482"/>
      <c r="H2983" s="482"/>
      <c r="I2983" s="482"/>
      <c r="J2983" s="482"/>
      <c r="K2983" s="482"/>
      <c r="L2983" s="482"/>
      <c r="M2983" s="482"/>
      <c r="N2983" s="482"/>
    </row>
    <row r="2984" spans="1:14" ht="24.95" customHeight="1" x14ac:dyDescent="0.2">
      <c r="A2984" s="482"/>
      <c r="B2984" s="482"/>
      <c r="C2984" s="482"/>
      <c r="D2984" s="482"/>
      <c r="E2984" s="482"/>
      <c r="F2984" s="482"/>
      <c r="G2984" s="482"/>
      <c r="H2984" s="482"/>
      <c r="I2984" s="482"/>
      <c r="J2984" s="482"/>
      <c r="K2984" s="482"/>
      <c r="L2984" s="482"/>
      <c r="M2984" s="482"/>
      <c r="N2984" s="482"/>
    </row>
    <row r="2985" spans="1:14" ht="24.95" customHeight="1" x14ac:dyDescent="0.2">
      <c r="A2985" s="482"/>
      <c r="B2985" s="482"/>
      <c r="C2985" s="482"/>
      <c r="D2985" s="482"/>
      <c r="E2985" s="482"/>
      <c r="F2985" s="482"/>
      <c r="G2985" s="482"/>
      <c r="H2985" s="482"/>
      <c r="I2985" s="482"/>
      <c r="J2985" s="482"/>
      <c r="K2985" s="482"/>
      <c r="L2985" s="482"/>
      <c r="M2985" s="482"/>
      <c r="N2985" s="482"/>
    </row>
    <row r="2986" spans="1:14" ht="24.95" customHeight="1" x14ac:dyDescent="0.2">
      <c r="A2986" s="482"/>
      <c r="B2986" s="482"/>
      <c r="C2986" s="482"/>
      <c r="D2986" s="482"/>
      <c r="E2986" s="482"/>
      <c r="F2986" s="482"/>
      <c r="G2986" s="482"/>
      <c r="H2986" s="482"/>
      <c r="I2986" s="482"/>
      <c r="J2986" s="482"/>
      <c r="K2986" s="482"/>
      <c r="L2986" s="482"/>
      <c r="M2986" s="482"/>
      <c r="N2986" s="482"/>
    </row>
    <row r="2987" spans="1:14" ht="24.95" customHeight="1" x14ac:dyDescent="0.2">
      <c r="A2987" s="482"/>
      <c r="B2987" s="482"/>
      <c r="C2987" s="482"/>
      <c r="D2987" s="482"/>
      <c r="E2987" s="482"/>
      <c r="F2987" s="482"/>
      <c r="G2987" s="482"/>
      <c r="H2987" s="482"/>
      <c r="I2987" s="482"/>
      <c r="J2987" s="482"/>
      <c r="K2987" s="482"/>
      <c r="L2987" s="482"/>
      <c r="M2987" s="482"/>
      <c r="N2987" s="4">
        <v>37</v>
      </c>
    </row>
    <row r="2988" spans="1:14" ht="39.950000000000003" customHeight="1" x14ac:dyDescent="0.2">
      <c r="A2988" s="776" t="s">
        <v>589</v>
      </c>
      <c r="B2988" s="776"/>
      <c r="C2988" s="776"/>
      <c r="D2988" s="776"/>
      <c r="E2988" s="776"/>
      <c r="F2988" s="776"/>
      <c r="G2988" s="776"/>
      <c r="H2988" s="776"/>
      <c r="I2988" s="776"/>
      <c r="J2988" s="776"/>
      <c r="K2988" s="776"/>
      <c r="L2988" s="776"/>
      <c r="M2988" s="776"/>
      <c r="N2988" s="776"/>
    </row>
    <row r="2989" spans="1:14" ht="24.95" customHeight="1" x14ac:dyDescent="0.2">
      <c r="A2989" s="482"/>
      <c r="B2989" s="482"/>
      <c r="C2989" s="482"/>
      <c r="D2989" s="482"/>
      <c r="E2989" s="482"/>
      <c r="F2989" s="482"/>
      <c r="G2989" s="482"/>
      <c r="H2989" s="482"/>
      <c r="I2989" s="482"/>
      <c r="J2989" s="482"/>
      <c r="K2989" s="482"/>
      <c r="L2989" s="482"/>
      <c r="M2989" s="482"/>
      <c r="N2989" s="482"/>
    </row>
    <row r="2990" spans="1:14" ht="24.95" customHeight="1" x14ac:dyDescent="0.2">
      <c r="A2990" s="374"/>
      <c r="B2990" s="665" t="s">
        <v>46</v>
      </c>
      <c r="C2990" s="665" t="s">
        <v>47</v>
      </c>
      <c r="D2990" s="665" t="s">
        <v>48</v>
      </c>
      <c r="E2990" s="665" t="s">
        <v>49</v>
      </c>
      <c r="F2990" s="665" t="s">
        <v>50</v>
      </c>
      <c r="G2990" s="665" t="s">
        <v>51</v>
      </c>
      <c r="H2990" s="665" t="s">
        <v>52</v>
      </c>
      <c r="I2990" s="665" t="s">
        <v>62</v>
      </c>
      <c r="J2990" s="665" t="s">
        <v>63</v>
      </c>
      <c r="K2990" s="665" t="s">
        <v>55</v>
      </c>
      <c r="L2990" s="665" t="s">
        <v>64</v>
      </c>
      <c r="M2990" s="665" t="s">
        <v>57</v>
      </c>
      <c r="N2990" s="665" t="s">
        <v>13</v>
      </c>
    </row>
    <row r="2991" spans="1:14" ht="24.95" customHeight="1" x14ac:dyDescent="0.2">
      <c r="A2991" s="602" t="s">
        <v>291</v>
      </c>
      <c r="B2991" s="594">
        <f>'GASTO X T.A.'!B187</f>
        <v>102576.27662128501</v>
      </c>
      <c r="C2991" s="594">
        <f>'GASTO X T.A.'!C187</f>
        <v>173684.0378694325</v>
      </c>
      <c r="D2991" s="594">
        <f>'GASTO X T.A.'!D187</f>
        <v>71362.634495884457</v>
      </c>
      <c r="E2991" s="594">
        <f>'GASTO X T.A.'!E187</f>
        <v>0</v>
      </c>
      <c r="F2991" s="594">
        <f>'GASTO X T.A.'!F187</f>
        <v>4449.6692006621633</v>
      </c>
      <c r="G2991" s="594">
        <f>'GASTO X T.A.'!G187</f>
        <v>283376.52634435333</v>
      </c>
      <c r="H2991" s="594">
        <f>'GASTO X T.A.'!H187</f>
        <v>1673779.3569173971</v>
      </c>
      <c r="I2991" s="594">
        <f>'GASTO X T.A.'!I187</f>
        <v>2531919.1986892633</v>
      </c>
      <c r="J2991" s="594">
        <f>'GASTO X T.A.'!J187</f>
        <v>354290.13963432773</v>
      </c>
      <c r="K2991" s="594">
        <f>'GASTO X T.A.'!K187</f>
        <v>77097.92496858057</v>
      </c>
      <c r="L2991" s="594">
        <f>'GASTO X T.A.'!L187</f>
        <v>12424.64262470953</v>
      </c>
      <c r="M2991" s="594">
        <f>'GASTO X T.A.'!M187</f>
        <v>2493.5760578185514</v>
      </c>
      <c r="N2991" s="595">
        <f>SUM(B2991:M2991)</f>
        <v>5287453.9834237155</v>
      </c>
    </row>
    <row r="2992" spans="1:14" ht="24.95" customHeight="1" x14ac:dyDescent="0.2">
      <c r="A2992" s="672" t="s">
        <v>293</v>
      </c>
      <c r="B2992" s="594">
        <f>'GASTO X T.A.'!B188</f>
        <v>63772.604849035924</v>
      </c>
      <c r="C2992" s="594">
        <f>'GASTO X T.A.'!C188</f>
        <v>108202.35585286132</v>
      </c>
      <c r="D2992" s="594">
        <f>'GASTO X T.A.'!D188</f>
        <v>53494.488404697149</v>
      </c>
      <c r="E2992" s="594">
        <f>'GASTO X T.A.'!E188</f>
        <v>0</v>
      </c>
      <c r="F2992" s="594">
        <f>'GASTO X T.A.'!F188</f>
        <v>4437.5130397365801</v>
      </c>
      <c r="G2992" s="594">
        <f>'GASTO X T.A.'!G188</f>
        <v>210504.66790356557</v>
      </c>
      <c r="H2992" s="594">
        <f>'GASTO X T.A.'!H188</f>
        <v>1183360.4761954064</v>
      </c>
      <c r="I2992" s="594">
        <f>'GASTO X T.A.'!I188</f>
        <v>1605439.0478637544</v>
      </c>
      <c r="J2992" s="594">
        <f>'GASTO X T.A.'!J188</f>
        <v>284741.52124374668</v>
      </c>
      <c r="K2992" s="594">
        <f>'GASTO X T.A.'!K188</f>
        <v>26058.880561985585</v>
      </c>
      <c r="L2992" s="594">
        <f>'GASTO X T.A.'!L188</f>
        <v>4259.9401162918857</v>
      </c>
      <c r="M2992" s="594">
        <f>'GASTO X T.A.'!M188</f>
        <v>1029.4684371325686</v>
      </c>
      <c r="N2992" s="595">
        <f t="shared" ref="N2992:N2997" si="143">SUM(B2992:M2992)</f>
        <v>3545300.9644682142</v>
      </c>
    </row>
    <row r="2993" spans="1:14" ht="24.95" customHeight="1" x14ac:dyDescent="0.2">
      <c r="A2993" s="672" t="s">
        <v>295</v>
      </c>
      <c r="B2993" s="594">
        <f>'GASTO X T.A.'!B189</f>
        <v>29360.913914381639</v>
      </c>
      <c r="C2993" s="594">
        <f>'GASTO X T.A.'!C189</f>
        <v>56162.255990336918</v>
      </c>
      <c r="D2993" s="594">
        <f>'GASTO X T.A.'!D189</f>
        <v>25633.418303114977</v>
      </c>
      <c r="E2993" s="594">
        <f>'GASTO X T.A.'!E189</f>
        <v>0</v>
      </c>
      <c r="F2993" s="594">
        <f>'GASTO X T.A.'!F189</f>
        <v>2993.8794790473839</v>
      </c>
      <c r="G2993" s="594">
        <f>'GASTO X T.A.'!G189</f>
        <v>153046.51779722617</v>
      </c>
      <c r="H2993" s="594">
        <f>'GASTO X T.A.'!H189</f>
        <v>684543.97707955132</v>
      </c>
      <c r="I2993" s="594">
        <f>'GASTO X T.A.'!I189</f>
        <v>849831.30621916987</v>
      </c>
      <c r="J2993" s="594">
        <f>'GASTO X T.A.'!J189</f>
        <v>164176.71455262415</v>
      </c>
      <c r="K2993" s="594">
        <f>'GASTO X T.A.'!K189</f>
        <v>56608.126434410311</v>
      </c>
      <c r="L2993" s="594">
        <f>'GASTO X T.A.'!L189</f>
        <v>9805.4629482955206</v>
      </c>
      <c r="M2993" s="594">
        <f>'GASTO X T.A.'!M189</f>
        <v>2123.8021240081202</v>
      </c>
      <c r="N2993" s="595">
        <f t="shared" si="143"/>
        <v>2034286.3748421662</v>
      </c>
    </row>
    <row r="2994" spans="1:14" ht="24.95" customHeight="1" x14ac:dyDescent="0.2">
      <c r="A2994" s="672" t="s">
        <v>297</v>
      </c>
      <c r="B2994" s="594">
        <f>'GASTO X T.A.'!B190</f>
        <v>45490.434980678736</v>
      </c>
      <c r="C2994" s="594">
        <f>'GASTO X T.A.'!C190</f>
        <v>68832.213908245511</v>
      </c>
      <c r="D2994" s="594">
        <f>'GASTO X T.A.'!D190</f>
        <v>45210.723640618431</v>
      </c>
      <c r="E2994" s="594">
        <f>'GASTO X T.A.'!E190</f>
        <v>0</v>
      </c>
      <c r="F2994" s="594">
        <f>'GASTO X T.A.'!F190</f>
        <v>2947.7943617922879</v>
      </c>
      <c r="G2994" s="594">
        <f>'GASTO X T.A.'!G190</f>
        <v>131786.45547297</v>
      </c>
      <c r="H2994" s="594">
        <f>'GASTO X T.A.'!H190</f>
        <v>862269.39611640514</v>
      </c>
      <c r="I2994" s="594">
        <f>'GASTO X T.A.'!I190</f>
        <v>1229901.5029955707</v>
      </c>
      <c r="J2994" s="594">
        <f>'GASTO X T.A.'!J190</f>
        <v>185613.92828152463</v>
      </c>
      <c r="K2994" s="594">
        <f>'GASTO X T.A.'!K190</f>
        <v>53059.376252444694</v>
      </c>
      <c r="L2994" s="594">
        <f>'GASTO X T.A.'!L190</f>
        <v>9451.15263228396</v>
      </c>
      <c r="M2994" s="594">
        <f>'GASTO X T.A.'!M190</f>
        <v>2065.7949070827722</v>
      </c>
      <c r="N2994" s="595">
        <f t="shared" si="143"/>
        <v>2636628.7735496173</v>
      </c>
    </row>
    <row r="2995" spans="1:14" ht="24.95" customHeight="1" x14ac:dyDescent="0.2">
      <c r="A2995" s="672" t="s">
        <v>299</v>
      </c>
      <c r="B2995" s="594">
        <f>'GASTO X T.A.'!B191</f>
        <v>4017.1885946308435</v>
      </c>
      <c r="C2995" s="594">
        <f>'GASTO X T.A.'!C191</f>
        <v>8735.8847528653223</v>
      </c>
      <c r="D2995" s="594">
        <f>'GASTO X T.A.'!D191</f>
        <v>3660.8744463790717</v>
      </c>
      <c r="E2995" s="594">
        <f>'GASTO X T.A.'!E191</f>
        <v>0</v>
      </c>
      <c r="F2995" s="594">
        <f>'GASTO X T.A.'!F191</f>
        <v>56.530206944000859</v>
      </c>
      <c r="G2995" s="594">
        <f>'GASTO X T.A.'!G191</f>
        <v>69424.056669855388</v>
      </c>
      <c r="H2995" s="594">
        <f>'GASTO X T.A.'!H191</f>
        <v>235656.78188273354</v>
      </c>
      <c r="I2995" s="594">
        <f>'GASTO X T.A.'!I191</f>
        <v>347909.81803507532</v>
      </c>
      <c r="J2995" s="594">
        <f>'GASTO X T.A.'!J191</f>
        <v>52818.281409246294</v>
      </c>
      <c r="K2995" s="594">
        <f>'GASTO X T.A.'!K191</f>
        <v>1701.0685160638975</v>
      </c>
      <c r="L2995" s="594">
        <f>'GASTO X T.A.'!L191</f>
        <v>588.69210076876925</v>
      </c>
      <c r="M2995" s="594">
        <f>'GASTO X T.A.'!M191</f>
        <v>92.780345235655858</v>
      </c>
      <c r="N2995" s="595">
        <f t="shared" si="143"/>
        <v>724661.956959798</v>
      </c>
    </row>
    <row r="2996" spans="1:14" ht="24.95" customHeight="1" x14ac:dyDescent="0.2">
      <c r="A2996" s="672" t="s">
        <v>301</v>
      </c>
      <c r="B2996" s="594">
        <f>'GASTO X T.A.'!B192</f>
        <v>7250.8011370801405</v>
      </c>
      <c r="C2996" s="594">
        <f>'GASTO X T.A.'!C192</f>
        <v>9218.5247018023038</v>
      </c>
      <c r="D2996" s="594">
        <f>'GASTO X T.A.'!D192</f>
        <v>9467.1846511854346</v>
      </c>
      <c r="E2996" s="594">
        <f>'GASTO X T.A.'!E192</f>
        <v>0</v>
      </c>
      <c r="F2996" s="594">
        <f>'GASTO X T.A.'!F192</f>
        <v>19.497268701790194</v>
      </c>
      <c r="G2996" s="594">
        <f>'GASTO X T.A.'!G192</f>
        <v>23340.50503905915</v>
      </c>
      <c r="H2996" s="594">
        <f>'GASTO X T.A.'!H192</f>
        <v>221996.17181197088</v>
      </c>
      <c r="I2996" s="594">
        <f>'GASTO X T.A.'!I192</f>
        <v>329512.14386590611</v>
      </c>
      <c r="J2996" s="594">
        <f>'GASTO X T.A.'!J192</f>
        <v>52372.398869107172</v>
      </c>
      <c r="K2996" s="594">
        <f>'GASTO X T.A.'!K192</f>
        <v>13098.574048639799</v>
      </c>
      <c r="L2996" s="594">
        <f>'GASTO X T.A.'!L192</f>
        <v>2442.0003116950129</v>
      </c>
      <c r="M2996" s="594">
        <f>'GASTO X T.A.'!M192</f>
        <v>413.6690596977686</v>
      </c>
      <c r="N2996" s="595">
        <f t="shared" si="143"/>
        <v>669131.47076484561</v>
      </c>
    </row>
    <row r="2997" spans="1:14" ht="24.95" customHeight="1" x14ac:dyDescent="0.2">
      <c r="A2997" s="672" t="s">
        <v>302</v>
      </c>
      <c r="B2997" s="597">
        <f>'GASTO X T.A.'!B193</f>
        <v>0</v>
      </c>
      <c r="C2997" s="597">
        <f>'GASTO X T.A.'!C193</f>
        <v>0</v>
      </c>
      <c r="D2997" s="597">
        <f>'GASTO X T.A.'!D193</f>
        <v>0</v>
      </c>
      <c r="E2997" s="597">
        <f>'GASTO X T.A.'!E193</f>
        <v>0</v>
      </c>
      <c r="F2997" s="597">
        <f>'GASTO X T.A.'!F193</f>
        <v>0</v>
      </c>
      <c r="G2997" s="597">
        <f>'GASTO X T.A.'!G193</f>
        <v>0</v>
      </c>
      <c r="H2997" s="597">
        <f>'GASTO X T.A.'!H193</f>
        <v>21334.559139540423</v>
      </c>
      <c r="I2997" s="597">
        <f>'GASTO X T.A.'!I193</f>
        <v>23486.150687287914</v>
      </c>
      <c r="J2997" s="597">
        <f>'GASTO X T.A.'!J193</f>
        <v>5439.0809020176976</v>
      </c>
      <c r="K2997" s="597">
        <f>'GASTO X T.A.'!K193</f>
        <v>0</v>
      </c>
      <c r="L2997" s="597">
        <f>'GASTO X T.A.'!L193</f>
        <v>0</v>
      </c>
      <c r="M2997" s="597">
        <f>'GASTO X T.A.'!M193</f>
        <v>0</v>
      </c>
      <c r="N2997" s="595">
        <f t="shared" si="143"/>
        <v>50259.790728846034</v>
      </c>
    </row>
    <row r="2998" spans="1:14" ht="24.95" customHeight="1" x14ac:dyDescent="0.2">
      <c r="A2998" s="573" t="s">
        <v>288</v>
      </c>
      <c r="B2998" s="574">
        <f>SUM(B2991:B2997)</f>
        <v>252468.22009709227</v>
      </c>
      <c r="C2998" s="574">
        <f t="shared" ref="C2998" si="144">SUM(C2991:C2997)</f>
        <v>424835.27307554387</v>
      </c>
      <c r="D2998" s="574">
        <f t="shared" ref="D2998" si="145">SUM(D2991:D2997)</f>
        <v>208829.32394187953</v>
      </c>
      <c r="E2998" s="574">
        <f t="shared" ref="E2998" si="146">SUM(E2991:E2997)</f>
        <v>0</v>
      </c>
      <c r="F2998" s="574">
        <f t="shared" ref="F2998" si="147">SUM(F2991:F2997)</f>
        <v>14904.883556884206</v>
      </c>
      <c r="G2998" s="574">
        <f t="shared" ref="G2998" si="148">SUM(G2991:G2997)</f>
        <v>871478.72922702972</v>
      </c>
      <c r="H2998" s="574">
        <f t="shared" ref="H2998" si="149">SUM(H2991:H2997)</f>
        <v>4882940.7191430042</v>
      </c>
      <c r="I2998" s="574">
        <f t="shared" ref="I2998" si="150">SUM(I2991:I2997)</f>
        <v>6917999.1683560265</v>
      </c>
      <c r="J2998" s="574">
        <f t="shared" ref="J2998" si="151">SUM(J2991:J2997)</f>
        <v>1099452.0648925942</v>
      </c>
      <c r="K2998" s="574">
        <f t="shared" ref="K2998" si="152">SUM(K2991:K2997)</f>
        <v>227623.95078212488</v>
      </c>
      <c r="L2998" s="574">
        <f t="shared" ref="L2998" si="153">SUM(L2991:L2997)</f>
        <v>38971.890734044682</v>
      </c>
      <c r="M2998" s="574">
        <f t="shared" ref="M2998" si="154">SUM(M2991:M2997)</f>
        <v>8219.090930975437</v>
      </c>
      <c r="N2998" s="699">
        <f t="shared" ref="N2998" si="155">SUM(N2991:N2997)</f>
        <v>14947723.314737206</v>
      </c>
    </row>
    <row r="2999" spans="1:14" ht="24.95" customHeight="1" x14ac:dyDescent="0.2">
      <c r="A2999" s="482"/>
      <c r="B2999" s="482"/>
      <c r="C2999" s="482"/>
      <c r="D2999" s="482"/>
      <c r="E2999" s="482"/>
      <c r="F2999" s="482"/>
      <c r="G2999" s="482"/>
      <c r="H2999" s="482"/>
      <c r="I2999" s="482"/>
      <c r="J2999" s="482"/>
      <c r="K2999" s="482"/>
      <c r="L2999" s="482"/>
      <c r="M2999" s="482"/>
      <c r="N2999" s="482"/>
    </row>
    <row r="3000" spans="1:14" ht="24.95" customHeight="1" x14ac:dyDescent="0.2">
      <c r="A3000" s="482"/>
      <c r="B3000" s="482"/>
      <c r="C3000" s="482"/>
      <c r="D3000" s="482"/>
      <c r="E3000" s="482"/>
      <c r="F3000" s="482"/>
      <c r="G3000" s="482"/>
      <c r="H3000" s="482"/>
      <c r="I3000" s="482"/>
      <c r="J3000" s="482"/>
      <c r="K3000" s="482"/>
      <c r="L3000" s="482"/>
      <c r="M3000" s="482"/>
      <c r="N3000" s="482"/>
    </row>
    <row r="3001" spans="1:14" ht="24.95" customHeight="1" x14ac:dyDescent="0.2">
      <c r="A3001" s="482"/>
      <c r="B3001" s="482"/>
      <c r="C3001" s="482"/>
      <c r="D3001" s="482"/>
      <c r="E3001" s="482"/>
      <c r="F3001" s="482"/>
      <c r="G3001" s="482"/>
      <c r="H3001" s="482"/>
      <c r="I3001" s="482"/>
      <c r="J3001" s="482"/>
      <c r="K3001" s="482"/>
      <c r="L3001" s="482"/>
      <c r="M3001" s="482"/>
      <c r="N3001" s="482"/>
    </row>
    <row r="3002" spans="1:14" ht="24.95" customHeight="1" x14ac:dyDescent="0.2">
      <c r="A3002" s="482"/>
      <c r="B3002" s="482"/>
      <c r="C3002" s="482"/>
      <c r="D3002" s="482"/>
      <c r="E3002" s="482"/>
      <c r="F3002" s="482"/>
      <c r="G3002" s="482"/>
      <c r="H3002" s="482"/>
      <c r="I3002" s="482"/>
      <c r="J3002" s="482"/>
      <c r="K3002" s="482"/>
      <c r="L3002" s="482"/>
      <c r="M3002" s="482"/>
      <c r="N3002" s="482"/>
    </row>
    <row r="3003" spans="1:14" ht="24.95" customHeight="1" x14ac:dyDescent="0.2">
      <c r="A3003" s="482"/>
      <c r="B3003" s="482"/>
      <c r="C3003" s="482"/>
      <c r="D3003" s="482"/>
      <c r="E3003" s="482"/>
      <c r="F3003" s="482"/>
      <c r="G3003" s="482"/>
      <c r="H3003" s="482"/>
      <c r="I3003" s="482"/>
      <c r="J3003" s="482"/>
      <c r="K3003" s="482"/>
      <c r="L3003" s="482"/>
      <c r="M3003" s="482"/>
      <c r="N3003" s="482"/>
    </row>
    <row r="3004" spans="1:14" ht="24.95" customHeight="1" x14ac:dyDescent="0.2">
      <c r="A3004" s="482"/>
      <c r="B3004" s="482"/>
      <c r="C3004" s="482"/>
      <c r="D3004" s="482"/>
      <c r="E3004" s="482"/>
      <c r="F3004" s="482"/>
      <c r="G3004" s="482"/>
      <c r="H3004" s="482"/>
      <c r="I3004" s="482"/>
      <c r="J3004" s="482"/>
      <c r="K3004" s="482"/>
      <c r="L3004" s="482"/>
      <c r="M3004" s="482"/>
      <c r="N3004" s="482"/>
    </row>
    <row r="3005" spans="1:14" ht="24.95" customHeight="1" x14ac:dyDescent="0.2">
      <c r="A3005" s="482"/>
      <c r="B3005" s="482"/>
      <c r="C3005" s="482"/>
      <c r="D3005" s="482"/>
      <c r="E3005" s="482"/>
      <c r="F3005" s="482"/>
      <c r="G3005" s="482"/>
      <c r="H3005" s="482"/>
      <c r="I3005" s="482"/>
      <c r="J3005" s="482"/>
      <c r="K3005" s="482"/>
      <c r="L3005" s="482"/>
      <c r="M3005" s="482"/>
      <c r="N3005" s="482"/>
    </row>
    <row r="3006" spans="1:14" ht="24.95" customHeight="1" x14ac:dyDescent="0.2">
      <c r="A3006" s="482"/>
      <c r="B3006" s="482"/>
      <c r="C3006" s="482"/>
      <c r="D3006" s="482"/>
      <c r="E3006" s="482"/>
      <c r="F3006" s="482"/>
      <c r="G3006" s="482"/>
      <c r="H3006" s="482"/>
      <c r="I3006" s="482"/>
      <c r="J3006" s="482"/>
      <c r="K3006" s="482"/>
      <c r="L3006" s="482"/>
      <c r="M3006" s="482"/>
      <c r="N3006" s="482"/>
    </row>
    <row r="3007" spans="1:14" ht="24.95" customHeight="1" x14ac:dyDescent="0.2">
      <c r="A3007" s="482"/>
      <c r="B3007" s="482"/>
      <c r="C3007" s="482"/>
      <c r="D3007" s="482"/>
      <c r="E3007" s="482"/>
      <c r="F3007" s="482"/>
      <c r="G3007" s="482"/>
      <c r="H3007" s="482"/>
      <c r="I3007" s="482"/>
      <c r="J3007" s="482"/>
      <c r="K3007" s="482"/>
      <c r="L3007" s="482"/>
      <c r="M3007" s="482"/>
      <c r="N3007" s="482"/>
    </row>
    <row r="3008" spans="1:14" ht="24.95" customHeight="1" x14ac:dyDescent="0.2">
      <c r="A3008" s="482"/>
      <c r="B3008" s="482"/>
      <c r="C3008" s="482"/>
      <c r="D3008" s="482"/>
      <c r="E3008" s="482"/>
      <c r="F3008" s="482"/>
      <c r="G3008" s="482"/>
      <c r="H3008" s="482"/>
      <c r="I3008" s="482"/>
      <c r="J3008" s="482"/>
      <c r="K3008" s="482"/>
      <c r="L3008" s="482"/>
      <c r="M3008" s="482"/>
      <c r="N3008" s="482"/>
    </row>
    <row r="3009" spans="1:14" ht="24.95" customHeight="1" x14ac:dyDescent="0.2">
      <c r="A3009" s="482"/>
      <c r="B3009" s="482"/>
      <c r="C3009" s="482"/>
      <c r="D3009" s="482"/>
      <c r="E3009" s="482"/>
      <c r="F3009" s="482"/>
      <c r="G3009" s="482"/>
      <c r="H3009" s="482"/>
      <c r="I3009" s="482"/>
      <c r="J3009" s="482"/>
      <c r="K3009" s="482"/>
      <c r="L3009" s="482"/>
      <c r="M3009" s="482"/>
      <c r="N3009" s="482"/>
    </row>
    <row r="3010" spans="1:14" ht="24.95" customHeight="1" x14ac:dyDescent="0.2">
      <c r="A3010" s="482"/>
      <c r="B3010" s="482"/>
      <c r="C3010" s="482"/>
      <c r="D3010" s="482"/>
      <c r="E3010" s="482"/>
      <c r="F3010" s="482"/>
      <c r="G3010" s="482"/>
      <c r="H3010" s="482"/>
      <c r="I3010" s="482"/>
      <c r="J3010" s="482"/>
      <c r="K3010" s="482"/>
      <c r="L3010" s="482"/>
      <c r="M3010" s="482"/>
      <c r="N3010" s="482"/>
    </row>
    <row r="3011" spans="1:14" ht="24.95" customHeight="1" x14ac:dyDescent="0.2">
      <c r="A3011" s="482"/>
      <c r="B3011" s="482"/>
      <c r="C3011" s="482"/>
      <c r="D3011" s="482"/>
      <c r="E3011" s="482"/>
      <c r="F3011" s="482"/>
      <c r="G3011" s="482"/>
      <c r="H3011" s="482"/>
      <c r="I3011" s="482"/>
      <c r="J3011" s="482"/>
      <c r="K3011" s="482"/>
      <c r="L3011" s="482"/>
      <c r="M3011" s="482"/>
      <c r="N3011" s="482"/>
    </row>
    <row r="3012" spans="1:14" ht="24.95" customHeight="1" x14ac:dyDescent="0.2">
      <c r="A3012" s="482"/>
      <c r="B3012" s="482"/>
      <c r="C3012" s="482"/>
      <c r="D3012" s="482"/>
      <c r="E3012" s="482"/>
      <c r="F3012" s="482"/>
      <c r="G3012" s="482"/>
      <c r="H3012" s="482"/>
      <c r="I3012" s="482"/>
      <c r="J3012" s="482"/>
      <c r="K3012" s="482"/>
      <c r="L3012" s="482"/>
      <c r="M3012" s="482"/>
      <c r="N3012" s="482"/>
    </row>
    <row r="3013" spans="1:14" ht="24.95" customHeight="1" x14ac:dyDescent="0.2">
      <c r="A3013" s="482"/>
      <c r="B3013" s="482"/>
      <c r="C3013" s="482"/>
      <c r="D3013" s="482"/>
      <c r="E3013" s="482"/>
      <c r="F3013" s="482"/>
      <c r="G3013" s="482"/>
      <c r="H3013" s="482"/>
      <c r="I3013" s="482"/>
      <c r="J3013" s="482"/>
      <c r="K3013" s="482"/>
      <c r="L3013" s="482"/>
      <c r="M3013" s="482"/>
      <c r="N3013" s="4"/>
    </row>
    <row r="3014" spans="1:14" ht="39.950000000000003" customHeight="1" x14ac:dyDescent="0.2">
      <c r="A3014" s="776" t="s">
        <v>590</v>
      </c>
      <c r="B3014" s="776"/>
      <c r="C3014" s="776"/>
      <c r="D3014" s="776"/>
      <c r="E3014" s="776"/>
      <c r="F3014" s="776"/>
      <c r="G3014" s="776"/>
      <c r="H3014" s="776"/>
      <c r="I3014" s="776"/>
      <c r="J3014" s="776"/>
      <c r="K3014" s="776"/>
      <c r="L3014" s="776"/>
      <c r="M3014" s="776"/>
      <c r="N3014" s="776"/>
    </row>
    <row r="3015" spans="1:14" ht="24.95" customHeight="1" x14ac:dyDescent="0.2">
      <c r="A3015" s="482"/>
      <c r="B3015" s="482"/>
      <c r="C3015" s="482"/>
      <c r="D3015" s="482"/>
      <c r="E3015" s="482"/>
      <c r="F3015" s="482"/>
      <c r="G3015" s="482"/>
      <c r="H3015" s="482"/>
      <c r="I3015" s="482"/>
      <c r="J3015" s="482"/>
      <c r="K3015" s="482"/>
      <c r="L3015" s="482"/>
      <c r="M3015" s="482"/>
      <c r="N3015" s="482"/>
    </row>
    <row r="3016" spans="1:14" ht="24.95" customHeight="1" x14ac:dyDescent="0.2">
      <c r="A3016" s="374"/>
      <c r="B3016" s="665" t="s">
        <v>46</v>
      </c>
      <c r="C3016" s="665" t="s">
        <v>47</v>
      </c>
      <c r="D3016" s="665" t="s">
        <v>48</v>
      </c>
      <c r="E3016" s="665" t="s">
        <v>49</v>
      </c>
      <c r="F3016" s="665" t="s">
        <v>50</v>
      </c>
      <c r="G3016" s="665" t="s">
        <v>51</v>
      </c>
      <c r="H3016" s="665" t="s">
        <v>52</v>
      </c>
      <c r="I3016" s="665" t="s">
        <v>62</v>
      </c>
      <c r="J3016" s="665" t="s">
        <v>63</v>
      </c>
      <c r="K3016" s="665" t="s">
        <v>55</v>
      </c>
      <c r="L3016" s="665" t="s">
        <v>64</v>
      </c>
      <c r="M3016" s="665" t="s">
        <v>57</v>
      </c>
      <c r="N3016" s="665" t="s">
        <v>13</v>
      </c>
    </row>
    <row r="3017" spans="1:14" ht="24.95" customHeight="1" x14ac:dyDescent="0.2">
      <c r="A3017" s="602" t="s">
        <v>291</v>
      </c>
      <c r="B3017" s="594">
        <f>'GASTO X T.A.'!B288</f>
        <v>2652896.957565112</v>
      </c>
      <c r="C3017" s="594">
        <f>'GASTO X T.A.'!C288</f>
        <v>3747599.6339903055</v>
      </c>
      <c r="D3017" s="594">
        <f>'GASTO X T.A.'!D288</f>
        <v>1199267.3385326611</v>
      </c>
      <c r="E3017" s="594">
        <f>'GASTO X T.A.'!E288</f>
        <v>0</v>
      </c>
      <c r="F3017" s="594">
        <f>'GASTO X T.A.'!F288</f>
        <v>57657.996123752142</v>
      </c>
      <c r="G3017" s="594">
        <f>'GASTO X T.A.'!G288</f>
        <v>712190.98260606779</v>
      </c>
      <c r="H3017" s="594">
        <f>'GASTO X T.A.'!H288</f>
        <v>8301784.4547243752</v>
      </c>
      <c r="I3017" s="594">
        <f>'GASTO X T.A.'!I288</f>
        <v>11808201.712999923</v>
      </c>
      <c r="J3017" s="594">
        <f>'GASTO X T.A.'!J288</f>
        <v>3262428.3977022045</v>
      </c>
      <c r="K3017" s="594">
        <f>'GASTO X T.A.'!K288</f>
        <v>1416364.7638170228</v>
      </c>
      <c r="L3017" s="594">
        <f>'GASTO X T.A.'!L288</f>
        <v>296691.82503699238</v>
      </c>
      <c r="M3017" s="594">
        <f>'GASTO X T.A.'!M288</f>
        <v>523539.44099855848</v>
      </c>
      <c r="N3017" s="595">
        <f>SUM(B3017:M3017)</f>
        <v>33978623.504096977</v>
      </c>
    </row>
    <row r="3018" spans="1:14" ht="24.95" customHeight="1" x14ac:dyDescent="0.2">
      <c r="A3018" s="672" t="s">
        <v>293</v>
      </c>
      <c r="B3018" s="594">
        <f>'GASTO X T.A.'!B289</f>
        <v>1984034.5003310852</v>
      </c>
      <c r="C3018" s="594">
        <f>'GASTO X T.A.'!C289</f>
        <v>2883313.0818854659</v>
      </c>
      <c r="D3018" s="594">
        <f>'GASTO X T.A.'!D289</f>
        <v>910436.59182165423</v>
      </c>
      <c r="E3018" s="594">
        <f>'GASTO X T.A.'!E289</f>
        <v>0</v>
      </c>
      <c r="F3018" s="594">
        <f>'GASTO X T.A.'!F289</f>
        <v>49358.56168708585</v>
      </c>
      <c r="G3018" s="594">
        <f>'GASTO X T.A.'!G289</f>
        <v>588566.72338904068</v>
      </c>
      <c r="H3018" s="594">
        <f>'GASTO X T.A.'!H289</f>
        <v>4481600.0497186566</v>
      </c>
      <c r="I3018" s="594">
        <f>'GASTO X T.A.'!I289</f>
        <v>6675957.4236264769</v>
      </c>
      <c r="J3018" s="594">
        <f>'GASTO X T.A.'!J289</f>
        <v>1768270.0280817735</v>
      </c>
      <c r="K3018" s="594">
        <f>'GASTO X T.A.'!K289</f>
        <v>1060961.0537264049</v>
      </c>
      <c r="L3018" s="594">
        <f>'GASTO X T.A.'!L289</f>
        <v>197681.52095650346</v>
      </c>
      <c r="M3018" s="594">
        <f>'GASTO X T.A.'!M289</f>
        <v>320294.16521790711</v>
      </c>
      <c r="N3018" s="595">
        <f t="shared" ref="N3018:N3023" si="156">SUM(B3018:M3018)</f>
        <v>20920473.700442057</v>
      </c>
    </row>
    <row r="3019" spans="1:14" ht="24.95" customHeight="1" x14ac:dyDescent="0.2">
      <c r="A3019" s="672" t="s">
        <v>295</v>
      </c>
      <c r="B3019" s="594">
        <f>'GASTO X T.A.'!B290</f>
        <v>537784.60863414779</v>
      </c>
      <c r="C3019" s="594">
        <f>'GASTO X T.A.'!C290</f>
        <v>777501.91762396612</v>
      </c>
      <c r="D3019" s="594">
        <f>'GASTO X T.A.'!D290</f>
        <v>236535.48321230419</v>
      </c>
      <c r="E3019" s="594">
        <f>'GASTO X T.A.'!E290</f>
        <v>0</v>
      </c>
      <c r="F3019" s="594">
        <f>'GASTO X T.A.'!F290</f>
        <v>10273.502473082752</v>
      </c>
      <c r="G3019" s="594">
        <f>'GASTO X T.A.'!G290</f>
        <v>188448.36650681071</v>
      </c>
      <c r="H3019" s="594">
        <f>'GASTO X T.A.'!H290</f>
        <v>1949734.6420880179</v>
      </c>
      <c r="I3019" s="594">
        <f>'GASTO X T.A.'!I290</f>
        <v>2610912.7597227478</v>
      </c>
      <c r="J3019" s="594">
        <f>'GASTO X T.A.'!J290</f>
        <v>704148.17100571224</v>
      </c>
      <c r="K3019" s="594">
        <f>'GASTO X T.A.'!K290</f>
        <v>305515.81230769592</v>
      </c>
      <c r="L3019" s="594">
        <f>'GASTO X T.A.'!L290</f>
        <v>75890.471116684887</v>
      </c>
      <c r="M3019" s="594">
        <f>'GASTO X T.A.'!M290</f>
        <v>149240.45340650112</v>
      </c>
      <c r="N3019" s="595">
        <f t="shared" si="156"/>
        <v>7545986.1880976716</v>
      </c>
    </row>
    <row r="3020" spans="1:14" ht="24.95" customHeight="1" x14ac:dyDescent="0.2">
      <c r="A3020" s="672" t="s">
        <v>297</v>
      </c>
      <c r="B3020" s="594">
        <f>'GASTO X T.A.'!B291</f>
        <v>1033519.8618322525</v>
      </c>
      <c r="C3020" s="594">
        <f>'GASTO X T.A.'!C291</f>
        <v>1435458.0512236315</v>
      </c>
      <c r="D3020" s="594">
        <f>'GASTO X T.A.'!D291</f>
        <v>476214.2572266052</v>
      </c>
      <c r="E3020" s="594">
        <f>'GASTO X T.A.'!E291</f>
        <v>0</v>
      </c>
      <c r="F3020" s="594">
        <f>'GASTO X T.A.'!F291</f>
        <v>23103.150400343176</v>
      </c>
      <c r="G3020" s="594">
        <f>'GASTO X T.A.'!G291</f>
        <v>283043.35379298875</v>
      </c>
      <c r="H3020" s="594">
        <f>'GASTO X T.A.'!H291</f>
        <v>1715389.9725632118</v>
      </c>
      <c r="I3020" s="594">
        <f>'GASTO X T.A.'!I291</f>
        <v>2407108.0540464446</v>
      </c>
      <c r="J3020" s="594">
        <f>'GASTO X T.A.'!J291</f>
        <v>700708.30984258989</v>
      </c>
      <c r="K3020" s="594">
        <f>'GASTO X T.A.'!K291</f>
        <v>339215.95407640876</v>
      </c>
      <c r="L3020" s="594">
        <f>'GASTO X T.A.'!L291</f>
        <v>90953.194919692149</v>
      </c>
      <c r="M3020" s="594">
        <f>'GASTO X T.A.'!M291</f>
        <v>158712.64313680446</v>
      </c>
      <c r="N3020" s="595">
        <f t="shared" si="156"/>
        <v>8663426.8030609731</v>
      </c>
    </row>
    <row r="3021" spans="1:14" ht="24.95" customHeight="1" x14ac:dyDescent="0.2">
      <c r="A3021" s="672" t="s">
        <v>299</v>
      </c>
      <c r="B3021" s="594">
        <f>'GASTO X T.A.'!B292</f>
        <v>360257.72590210836</v>
      </c>
      <c r="C3021" s="594">
        <f>'GASTO X T.A.'!C292</f>
        <v>456248.43689413235</v>
      </c>
      <c r="D3021" s="594">
        <f>'GASTO X T.A.'!D292</f>
        <v>187863.86099116635</v>
      </c>
      <c r="E3021" s="594">
        <f>'GASTO X T.A.'!E292</f>
        <v>0</v>
      </c>
      <c r="F3021" s="594">
        <f>'GASTO X T.A.'!F292</f>
        <v>9651.3226695980538</v>
      </c>
      <c r="G3021" s="594">
        <f>'GASTO X T.A.'!G292</f>
        <v>71517.211881258554</v>
      </c>
      <c r="H3021" s="594">
        <f>'GASTO X T.A.'!H292</f>
        <v>822128.47426630091</v>
      </c>
      <c r="I3021" s="594">
        <f>'GASTO X T.A.'!I292</f>
        <v>1121668.7308750218</v>
      </c>
      <c r="J3021" s="594">
        <f>'GASTO X T.A.'!J292</f>
        <v>352506.66235891683</v>
      </c>
      <c r="K3021" s="594">
        <f>'GASTO X T.A.'!K292</f>
        <v>28538.676887534511</v>
      </c>
      <c r="L3021" s="594">
        <f>'GASTO X T.A.'!L292</f>
        <v>6603.224362283072</v>
      </c>
      <c r="M3021" s="594">
        <f>'GASTO X T.A.'!M292</f>
        <v>11858.402520361567</v>
      </c>
      <c r="N3021" s="595">
        <f t="shared" si="156"/>
        <v>3428842.7296086824</v>
      </c>
    </row>
    <row r="3022" spans="1:14" ht="24.95" customHeight="1" x14ac:dyDescent="0.2">
      <c r="A3022" s="672" t="s">
        <v>301</v>
      </c>
      <c r="B3022" s="594">
        <f>'GASTO X T.A.'!B293</f>
        <v>630170.65345570573</v>
      </c>
      <c r="C3022" s="594">
        <f>'GASTO X T.A.'!C293</f>
        <v>909531.16331917292</v>
      </c>
      <c r="D3022" s="594">
        <f>'GASTO X T.A.'!D293</f>
        <v>340885.90402911115</v>
      </c>
      <c r="E3022" s="594">
        <f>'GASTO X T.A.'!E293</f>
        <v>0</v>
      </c>
      <c r="F3022" s="594">
        <f>'GASTO X T.A.'!F293</f>
        <v>14344.855043456413</v>
      </c>
      <c r="G3022" s="594">
        <f>'GASTO X T.A.'!G293</f>
        <v>178410.91022789487</v>
      </c>
      <c r="H3022" s="594">
        <f>'GASTO X T.A.'!H293</f>
        <v>1040180.6753577974</v>
      </c>
      <c r="I3022" s="594">
        <f>'GASTO X T.A.'!I293</f>
        <v>1362850.9886754882</v>
      </c>
      <c r="J3022" s="594">
        <f>'GASTO X T.A.'!J293</f>
        <v>422191.08801651403</v>
      </c>
      <c r="K3022" s="594">
        <f>'GASTO X T.A.'!K293</f>
        <v>40772.829345826278</v>
      </c>
      <c r="L3022" s="594">
        <f>'GASTO X T.A.'!L293</f>
        <v>13043.012562676335</v>
      </c>
      <c r="M3022" s="594">
        <f>'GASTO X T.A.'!M293</f>
        <v>26347.564427233654</v>
      </c>
      <c r="N3022" s="595">
        <f t="shared" si="156"/>
        <v>4978729.6444608755</v>
      </c>
    </row>
    <row r="3023" spans="1:14" ht="24.95" customHeight="1" x14ac:dyDescent="0.2">
      <c r="A3023" s="672" t="s">
        <v>302</v>
      </c>
      <c r="B3023" s="597">
        <f>'GASTO X T.A.'!B294</f>
        <v>259511.48050845368</v>
      </c>
      <c r="C3023" s="597">
        <f>'GASTO X T.A.'!C294</f>
        <v>260095.96113913009</v>
      </c>
      <c r="D3023" s="597">
        <f>'GASTO X T.A.'!D294</f>
        <v>59242.822533877887</v>
      </c>
      <c r="E3023" s="597">
        <f>'GASTO X T.A.'!E294</f>
        <v>0</v>
      </c>
      <c r="F3023" s="597">
        <f>'GASTO X T.A.'!F294</f>
        <v>1196.2806710248294</v>
      </c>
      <c r="G3023" s="597">
        <f>'GASTO X T.A.'!G294</f>
        <v>84693.810837388082</v>
      </c>
      <c r="H3023" s="597">
        <f>'GASTO X T.A.'!H294</f>
        <v>542427.11130648595</v>
      </c>
      <c r="I3023" s="597">
        <f>'GASTO X T.A.'!I294</f>
        <v>660742.55367073801</v>
      </c>
      <c r="J3023" s="597">
        <f>'GASTO X T.A.'!J294</f>
        <v>136056.72273238003</v>
      </c>
      <c r="K3023" s="597">
        <f>'GASTO X T.A.'!K294</f>
        <v>91114.806438468571</v>
      </c>
      <c r="L3023" s="597">
        <f>'GASTO X T.A.'!L294</f>
        <v>37671.916569895642</v>
      </c>
      <c r="M3023" s="597">
        <f>'GASTO X T.A.'!M294</f>
        <v>69366.533991884018</v>
      </c>
      <c r="N3023" s="595">
        <f t="shared" si="156"/>
        <v>2202120.0003997269</v>
      </c>
    </row>
    <row r="3024" spans="1:14" ht="24.95" customHeight="1" x14ac:dyDescent="0.2">
      <c r="A3024" s="573" t="s">
        <v>288</v>
      </c>
      <c r="B3024" s="574">
        <f>SUM(B3017:B3023)</f>
        <v>7458175.7882288657</v>
      </c>
      <c r="C3024" s="574">
        <f t="shared" ref="C3024" si="157">SUM(C3017:C3023)</f>
        <v>10469748.246075802</v>
      </c>
      <c r="D3024" s="574">
        <f t="shared" ref="D3024" si="158">SUM(D3017:D3023)</f>
        <v>3410446.2583473804</v>
      </c>
      <c r="E3024" s="574">
        <f t="shared" ref="E3024" si="159">SUM(E3017:E3023)</f>
        <v>0</v>
      </c>
      <c r="F3024" s="574">
        <f t="shared" ref="F3024" si="160">SUM(F3017:F3023)</f>
        <v>165585.66906834321</v>
      </c>
      <c r="G3024" s="574">
        <f t="shared" ref="G3024" si="161">SUM(G3017:G3023)</f>
        <v>2106871.3592414493</v>
      </c>
      <c r="H3024" s="574">
        <f t="shared" ref="H3024" si="162">SUM(H3017:H3023)</f>
        <v>18853245.380024843</v>
      </c>
      <c r="I3024" s="574">
        <f t="shared" ref="I3024" si="163">SUM(I3017:I3023)</f>
        <v>26647442.223616842</v>
      </c>
      <c r="J3024" s="574">
        <f t="shared" ref="J3024" si="164">SUM(J3017:J3023)</f>
        <v>7346309.379740091</v>
      </c>
      <c r="K3024" s="574">
        <f t="shared" ref="K3024" si="165">SUM(K3017:K3023)</f>
        <v>3282483.8965993612</v>
      </c>
      <c r="L3024" s="574">
        <f t="shared" ref="L3024" si="166">SUM(L3017:L3023)</f>
        <v>718535.16552472801</v>
      </c>
      <c r="M3024" s="574">
        <f t="shared" ref="M3024" si="167">SUM(M3017:M3023)</f>
        <v>1259359.2036992505</v>
      </c>
      <c r="N3024" s="699">
        <f t="shared" ref="N3024" si="168">SUM(N3017:N3023)</f>
        <v>81718202.57016696</v>
      </c>
    </row>
    <row r="3025" spans="1:14" ht="24.95" customHeight="1" x14ac:dyDescent="0.2">
      <c r="A3025" s="482"/>
      <c r="B3025" s="482"/>
      <c r="C3025" s="482"/>
      <c r="D3025" s="482"/>
      <c r="E3025" s="482"/>
      <c r="F3025" s="482"/>
      <c r="G3025" s="482"/>
      <c r="H3025" s="482"/>
      <c r="I3025" s="482"/>
      <c r="J3025" s="482"/>
      <c r="K3025" s="482"/>
      <c r="L3025" s="482"/>
      <c r="M3025" s="482"/>
      <c r="N3025" s="482"/>
    </row>
    <row r="3026" spans="1:14" ht="24.95" customHeight="1" x14ac:dyDescent="0.2">
      <c r="A3026" s="482"/>
      <c r="B3026" s="482"/>
      <c r="C3026" s="482"/>
      <c r="D3026" s="482"/>
      <c r="E3026" s="482"/>
      <c r="F3026" s="482"/>
      <c r="G3026" s="482"/>
      <c r="H3026" s="482"/>
      <c r="I3026" s="482"/>
      <c r="J3026" s="482"/>
      <c r="K3026" s="482"/>
      <c r="L3026" s="482"/>
      <c r="M3026" s="482"/>
      <c r="N3026" s="482"/>
    </row>
    <row r="3027" spans="1:14" ht="24.95" customHeight="1" x14ac:dyDescent="0.2">
      <c r="A3027" s="482"/>
      <c r="B3027" s="482"/>
      <c r="C3027" s="482"/>
      <c r="D3027" s="482"/>
      <c r="E3027" s="482"/>
      <c r="F3027" s="482"/>
      <c r="G3027" s="482"/>
      <c r="H3027" s="482"/>
      <c r="I3027" s="482"/>
      <c r="J3027" s="482"/>
      <c r="K3027" s="482"/>
      <c r="L3027" s="482"/>
      <c r="M3027" s="482"/>
      <c r="N3027" s="482"/>
    </row>
    <row r="3028" spans="1:14" ht="24.95" customHeight="1" x14ac:dyDescent="0.2">
      <c r="A3028" s="482"/>
      <c r="B3028" s="482"/>
      <c r="C3028" s="482"/>
      <c r="D3028" s="482"/>
      <c r="E3028" s="482"/>
      <c r="F3028" s="482"/>
      <c r="G3028" s="482"/>
      <c r="H3028" s="482"/>
      <c r="I3028" s="482"/>
      <c r="J3028" s="482"/>
      <c r="K3028" s="482"/>
      <c r="L3028" s="482"/>
      <c r="M3028" s="482"/>
      <c r="N3028" s="482"/>
    </row>
    <row r="3029" spans="1:14" ht="24.95" customHeight="1" x14ac:dyDescent="0.2">
      <c r="A3029" s="482"/>
      <c r="B3029" s="482"/>
      <c r="C3029" s="482"/>
      <c r="D3029" s="482"/>
      <c r="E3029" s="482"/>
      <c r="F3029" s="482"/>
      <c r="G3029" s="482"/>
      <c r="H3029" s="482"/>
      <c r="I3029" s="482"/>
      <c r="J3029" s="482"/>
      <c r="K3029" s="482"/>
      <c r="L3029" s="482"/>
      <c r="M3029" s="482"/>
      <c r="N3029" s="482"/>
    </row>
    <row r="3030" spans="1:14" ht="24.95" customHeight="1" x14ac:dyDescent="0.2">
      <c r="A3030" s="482"/>
      <c r="B3030" s="482"/>
      <c r="C3030" s="482"/>
      <c r="D3030" s="482"/>
      <c r="E3030" s="482"/>
      <c r="F3030" s="482"/>
      <c r="G3030" s="482"/>
      <c r="H3030" s="482"/>
      <c r="I3030" s="482"/>
      <c r="J3030" s="482"/>
      <c r="K3030" s="482"/>
      <c r="L3030" s="482"/>
      <c r="M3030" s="482"/>
      <c r="N3030" s="482"/>
    </row>
    <row r="3031" spans="1:14" ht="24.95" customHeight="1" x14ac:dyDescent="0.2">
      <c r="A3031" s="482"/>
      <c r="B3031" s="482"/>
      <c r="C3031" s="482"/>
      <c r="D3031" s="482"/>
      <c r="E3031" s="482"/>
      <c r="F3031" s="482"/>
      <c r="G3031" s="482"/>
      <c r="H3031" s="482"/>
      <c r="I3031" s="482"/>
      <c r="J3031" s="482"/>
      <c r="K3031" s="482"/>
      <c r="L3031" s="482"/>
      <c r="M3031" s="482"/>
      <c r="N3031" s="482"/>
    </row>
    <row r="3032" spans="1:14" ht="24.95" customHeight="1" x14ac:dyDescent="0.2">
      <c r="A3032" s="482"/>
      <c r="B3032" s="482"/>
      <c r="C3032" s="482"/>
      <c r="D3032" s="482"/>
      <c r="E3032" s="482"/>
      <c r="F3032" s="482"/>
      <c r="G3032" s="482"/>
      <c r="H3032" s="482"/>
      <c r="I3032" s="482"/>
      <c r="J3032" s="482"/>
      <c r="K3032" s="482"/>
      <c r="L3032" s="482"/>
      <c r="M3032" s="482"/>
      <c r="N3032" s="482"/>
    </row>
    <row r="3033" spans="1:14" ht="24.95" customHeight="1" x14ac:dyDescent="0.2">
      <c r="A3033" s="482"/>
      <c r="B3033" s="482"/>
      <c r="C3033" s="482"/>
      <c r="D3033" s="482"/>
      <c r="E3033" s="482"/>
      <c r="F3033" s="482"/>
      <c r="G3033" s="482"/>
      <c r="H3033" s="482"/>
      <c r="I3033" s="482"/>
      <c r="J3033" s="482"/>
      <c r="K3033" s="482"/>
      <c r="L3033" s="482"/>
      <c r="M3033" s="482"/>
      <c r="N3033" s="482"/>
    </row>
    <row r="3034" spans="1:14" ht="24.95" customHeight="1" x14ac:dyDescent="0.2">
      <c r="A3034" s="482"/>
      <c r="B3034" s="482"/>
      <c r="C3034" s="482"/>
      <c r="D3034" s="482"/>
      <c r="E3034" s="482"/>
      <c r="F3034" s="482"/>
      <c r="G3034" s="482"/>
      <c r="H3034" s="482"/>
      <c r="I3034" s="482"/>
      <c r="J3034" s="482"/>
      <c r="K3034" s="482"/>
      <c r="L3034" s="482"/>
      <c r="M3034" s="482"/>
      <c r="N3034" s="482"/>
    </row>
    <row r="3035" spans="1:14" ht="24.95" customHeight="1" x14ac:dyDescent="0.2">
      <c r="A3035" s="482"/>
      <c r="B3035" s="482"/>
      <c r="C3035" s="482"/>
      <c r="D3035" s="482"/>
      <c r="E3035" s="482"/>
      <c r="F3035" s="482"/>
      <c r="G3035" s="482"/>
      <c r="H3035" s="482"/>
      <c r="I3035" s="482"/>
      <c r="J3035" s="482"/>
      <c r="K3035" s="482"/>
      <c r="L3035" s="482"/>
      <c r="M3035" s="482"/>
      <c r="N3035" s="482"/>
    </row>
    <row r="3036" spans="1:14" ht="24.95" customHeight="1" x14ac:dyDescent="0.2">
      <c r="A3036" s="482"/>
      <c r="B3036" s="482"/>
      <c r="C3036" s="482"/>
      <c r="D3036" s="482"/>
      <c r="E3036" s="482"/>
      <c r="F3036" s="482"/>
      <c r="G3036" s="482"/>
      <c r="H3036" s="482"/>
      <c r="I3036" s="482"/>
      <c r="J3036" s="482"/>
      <c r="K3036" s="482"/>
      <c r="L3036" s="482"/>
      <c r="M3036" s="482"/>
      <c r="N3036" s="482"/>
    </row>
    <row r="3037" spans="1:14" ht="24.95" customHeight="1" x14ac:dyDescent="0.2">
      <c r="A3037" s="482"/>
      <c r="B3037" s="482"/>
      <c r="C3037" s="482"/>
      <c r="D3037" s="482"/>
      <c r="E3037" s="482"/>
      <c r="F3037" s="482"/>
      <c r="G3037" s="482"/>
      <c r="H3037" s="482"/>
      <c r="I3037" s="482"/>
      <c r="J3037" s="482"/>
      <c r="K3037" s="482"/>
      <c r="L3037" s="482"/>
      <c r="M3037" s="482"/>
      <c r="N3037" s="482"/>
    </row>
    <row r="3038" spans="1:14" ht="24.95" customHeight="1" x14ac:dyDescent="0.2">
      <c r="A3038" s="482"/>
      <c r="B3038" s="482"/>
      <c r="C3038" s="482"/>
      <c r="D3038" s="482"/>
      <c r="E3038" s="482"/>
      <c r="F3038" s="482"/>
      <c r="G3038" s="482"/>
      <c r="H3038" s="482"/>
      <c r="I3038" s="482"/>
      <c r="J3038" s="482"/>
      <c r="K3038" s="482"/>
      <c r="L3038" s="482"/>
      <c r="M3038" s="482"/>
      <c r="N3038" s="482"/>
    </row>
    <row r="3039" spans="1:14" ht="24.95" customHeight="1" x14ac:dyDescent="0.2">
      <c r="A3039" s="482"/>
      <c r="B3039" s="482"/>
      <c r="C3039" s="482"/>
      <c r="D3039" s="482"/>
      <c r="E3039" s="482"/>
      <c r="F3039" s="482"/>
      <c r="G3039" s="482"/>
      <c r="H3039" s="482"/>
      <c r="I3039" s="482"/>
      <c r="J3039" s="482"/>
      <c r="K3039" s="482"/>
      <c r="L3039" s="482"/>
      <c r="M3039" s="482"/>
      <c r="N3039" s="482"/>
    </row>
    <row r="3040" spans="1:14" ht="24.95" customHeight="1" x14ac:dyDescent="0.2">
      <c r="A3040" s="482"/>
      <c r="B3040" s="482"/>
      <c r="C3040" s="482"/>
      <c r="D3040" s="482"/>
      <c r="E3040" s="482"/>
      <c r="F3040" s="482"/>
      <c r="G3040" s="482"/>
      <c r="H3040" s="482"/>
      <c r="I3040" s="482"/>
      <c r="J3040" s="482"/>
      <c r="K3040" s="482"/>
      <c r="L3040" s="482"/>
      <c r="M3040" s="482"/>
      <c r="N3040" s="482"/>
    </row>
    <row r="3041" spans="1:14" ht="24.95" customHeight="1" x14ac:dyDescent="0.2">
      <c r="A3041" s="482"/>
      <c r="B3041" s="482"/>
      <c r="C3041" s="482"/>
      <c r="D3041" s="482"/>
      <c r="E3041" s="482"/>
      <c r="F3041" s="482"/>
      <c r="G3041" s="482"/>
      <c r="H3041" s="482"/>
      <c r="I3041" s="482"/>
      <c r="J3041" s="482"/>
      <c r="K3041" s="482"/>
      <c r="L3041" s="482"/>
      <c r="M3041" s="482"/>
      <c r="N3041" s="482"/>
    </row>
    <row r="3042" spans="1:14" ht="24.95" customHeight="1" x14ac:dyDescent="0.2">
      <c r="A3042" s="482"/>
      <c r="B3042" s="482"/>
      <c r="C3042" s="482"/>
      <c r="D3042" s="482"/>
      <c r="E3042" s="482"/>
      <c r="F3042" s="482"/>
      <c r="G3042" s="482"/>
      <c r="H3042" s="482"/>
      <c r="I3042" s="482"/>
      <c r="J3042" s="482"/>
      <c r="K3042" s="482"/>
      <c r="L3042" s="482"/>
      <c r="M3042" s="482"/>
      <c r="N3042" s="482"/>
    </row>
    <row r="3043" spans="1:14" ht="24.95" customHeight="1" x14ac:dyDescent="0.2">
      <c r="A3043" s="482"/>
      <c r="B3043" s="482"/>
      <c r="C3043" s="482"/>
      <c r="D3043" s="482"/>
      <c r="E3043" s="482"/>
      <c r="F3043" s="482"/>
      <c r="G3043" s="482"/>
      <c r="H3043" s="482"/>
      <c r="I3043" s="482"/>
      <c r="J3043" s="482"/>
      <c r="K3043" s="482"/>
      <c r="L3043" s="482"/>
      <c r="M3043" s="482"/>
      <c r="N3043" s="482"/>
    </row>
    <row r="3044" spans="1:14" ht="24.95" customHeight="1" x14ac:dyDescent="0.2">
      <c r="A3044" s="482"/>
      <c r="B3044" s="482"/>
      <c r="C3044" s="482"/>
      <c r="D3044" s="482"/>
      <c r="E3044" s="482"/>
      <c r="F3044" s="482"/>
      <c r="G3044" s="482"/>
      <c r="H3044" s="482"/>
      <c r="I3044" s="482"/>
      <c r="J3044" s="482"/>
      <c r="K3044" s="482"/>
      <c r="L3044" s="482"/>
      <c r="M3044" s="482"/>
      <c r="N3044" s="482"/>
    </row>
    <row r="3045" spans="1:14" ht="24.95" customHeight="1" x14ac:dyDescent="0.2">
      <c r="A3045" s="482"/>
      <c r="B3045" s="482"/>
      <c r="C3045" s="482"/>
      <c r="D3045" s="482"/>
      <c r="E3045" s="482"/>
      <c r="F3045" s="482"/>
      <c r="G3045" s="482"/>
      <c r="H3045" s="482"/>
      <c r="I3045" s="482"/>
      <c r="J3045" s="482"/>
      <c r="K3045" s="482"/>
      <c r="L3045" s="482"/>
      <c r="M3045" s="482"/>
      <c r="N3045" s="482"/>
    </row>
    <row r="3046" spans="1:14" ht="24.95" customHeight="1" x14ac:dyDescent="0.2">
      <c r="A3046" s="482"/>
      <c r="B3046" s="482"/>
      <c r="C3046" s="482"/>
      <c r="D3046" s="482"/>
      <c r="E3046" s="482"/>
      <c r="F3046" s="482"/>
      <c r="G3046" s="482"/>
      <c r="H3046" s="482"/>
      <c r="I3046" s="482"/>
      <c r="J3046" s="482"/>
      <c r="K3046" s="482"/>
      <c r="L3046" s="482"/>
      <c r="M3046" s="482"/>
      <c r="N3046" s="482"/>
    </row>
    <row r="3047" spans="1:14" ht="24.95" customHeight="1" x14ac:dyDescent="0.2">
      <c r="A3047" s="482"/>
      <c r="B3047" s="482"/>
      <c r="C3047" s="482"/>
      <c r="D3047" s="482"/>
      <c r="E3047" s="482"/>
      <c r="F3047" s="482"/>
      <c r="G3047" s="482"/>
      <c r="H3047" s="482"/>
      <c r="I3047" s="482"/>
      <c r="J3047" s="482"/>
      <c r="K3047" s="482"/>
      <c r="L3047" s="482"/>
      <c r="M3047" s="482"/>
      <c r="N3047" s="482"/>
    </row>
    <row r="3048" spans="1:14" ht="24.95" customHeight="1" x14ac:dyDescent="0.2">
      <c r="A3048" s="482"/>
      <c r="B3048" s="482"/>
      <c r="C3048" s="482"/>
      <c r="D3048" s="482"/>
      <c r="E3048" s="482"/>
      <c r="F3048" s="482"/>
      <c r="G3048" s="482"/>
      <c r="H3048" s="482"/>
      <c r="I3048" s="482"/>
      <c r="J3048" s="482"/>
      <c r="K3048" s="482"/>
      <c r="L3048" s="482"/>
      <c r="M3048" s="482"/>
      <c r="N3048" s="482"/>
    </row>
    <row r="3049" spans="1:14" ht="24.95" customHeight="1" x14ac:dyDescent="0.2">
      <c r="A3049" s="482"/>
      <c r="B3049" s="482"/>
      <c r="C3049" s="482"/>
      <c r="D3049" s="482"/>
      <c r="E3049" s="482"/>
      <c r="F3049" s="482"/>
      <c r="G3049" s="482"/>
      <c r="H3049" s="482"/>
      <c r="I3049" s="482"/>
      <c r="J3049" s="482"/>
      <c r="K3049" s="482"/>
      <c r="L3049" s="482"/>
      <c r="M3049" s="482"/>
      <c r="N3049" s="482"/>
    </row>
    <row r="3050" spans="1:14" ht="24.95" customHeight="1" x14ac:dyDescent="0.2">
      <c r="A3050" s="482"/>
      <c r="B3050" s="482"/>
      <c r="C3050" s="482"/>
      <c r="D3050" s="482"/>
      <c r="E3050" s="482"/>
      <c r="F3050" s="482"/>
      <c r="G3050" s="482"/>
      <c r="H3050" s="482"/>
      <c r="I3050" s="482"/>
      <c r="J3050" s="482"/>
      <c r="K3050" s="482"/>
      <c r="L3050" s="482"/>
      <c r="M3050" s="482"/>
      <c r="N3050" s="482"/>
    </row>
    <row r="3051" spans="1:14" ht="24.95" customHeight="1" x14ac:dyDescent="0.2">
      <c r="A3051" s="482"/>
      <c r="B3051" s="482"/>
      <c r="C3051" s="482"/>
      <c r="D3051" s="482"/>
      <c r="E3051" s="482"/>
      <c r="F3051" s="482"/>
      <c r="G3051" s="482"/>
      <c r="H3051" s="482"/>
      <c r="I3051" s="482"/>
      <c r="J3051" s="482"/>
      <c r="K3051" s="482"/>
      <c r="L3051" s="482"/>
      <c r="M3051" s="482"/>
      <c r="N3051" s="482"/>
    </row>
    <row r="3052" spans="1:14" ht="24.95" customHeight="1" x14ac:dyDescent="0.2">
      <c r="A3052" s="482"/>
      <c r="B3052" s="482"/>
      <c r="C3052" s="482"/>
      <c r="D3052" s="482"/>
      <c r="E3052" s="482"/>
      <c r="F3052" s="482"/>
      <c r="G3052" s="482"/>
      <c r="H3052" s="482"/>
      <c r="I3052" s="482"/>
      <c r="J3052" s="482"/>
      <c r="K3052" s="482"/>
      <c r="L3052" s="482"/>
      <c r="M3052" s="482"/>
      <c r="N3052" s="482"/>
    </row>
    <row r="3053" spans="1:14" ht="24.95" customHeight="1" x14ac:dyDescent="0.2">
      <c r="A3053" s="482"/>
      <c r="B3053" s="482"/>
      <c r="C3053" s="482"/>
      <c r="D3053" s="482"/>
      <c r="E3053" s="482"/>
      <c r="F3053" s="482"/>
      <c r="G3053" s="482"/>
      <c r="H3053" s="482"/>
      <c r="I3053" s="482"/>
      <c r="J3053" s="482"/>
      <c r="K3053" s="482"/>
      <c r="L3053" s="482"/>
      <c r="M3053" s="482"/>
      <c r="N3053" s="482"/>
    </row>
    <row r="3054" spans="1:14" ht="24.95" customHeight="1" x14ac:dyDescent="0.2">
      <c r="A3054" s="482"/>
      <c r="B3054" s="482"/>
      <c r="C3054" s="482"/>
      <c r="D3054" s="482"/>
      <c r="E3054" s="482"/>
      <c r="F3054" s="482"/>
      <c r="G3054" s="482"/>
      <c r="H3054" s="482"/>
      <c r="I3054" s="482"/>
      <c r="J3054" s="482"/>
      <c r="K3054" s="482"/>
      <c r="L3054" s="482"/>
      <c r="M3054" s="482"/>
      <c r="N3054" s="482"/>
    </row>
    <row r="3055" spans="1:14" ht="24.95" customHeight="1" x14ac:dyDescent="0.2">
      <c r="A3055" s="482"/>
      <c r="B3055" s="482"/>
      <c r="C3055" s="482"/>
      <c r="D3055" s="482"/>
      <c r="E3055" s="482"/>
      <c r="F3055" s="482"/>
      <c r="G3055" s="482"/>
      <c r="H3055" s="482"/>
      <c r="I3055" s="482"/>
      <c r="J3055" s="482"/>
      <c r="K3055" s="482"/>
      <c r="L3055" s="482"/>
      <c r="M3055" s="482"/>
      <c r="N3055" s="482"/>
    </row>
    <row r="3056" spans="1:14" ht="24.95" customHeight="1" x14ac:dyDescent="0.2">
      <c r="A3056" s="482"/>
      <c r="B3056" s="482"/>
      <c r="C3056" s="482"/>
      <c r="D3056" s="482"/>
      <c r="E3056" s="482"/>
      <c r="F3056" s="482"/>
      <c r="G3056" s="482"/>
      <c r="H3056" s="482"/>
      <c r="I3056" s="482"/>
      <c r="J3056" s="482"/>
      <c r="K3056" s="482"/>
      <c r="L3056" s="482"/>
      <c r="M3056" s="482"/>
      <c r="N3056" s="4">
        <v>38</v>
      </c>
    </row>
    <row r="3057" spans="1:14" ht="39.950000000000003" customHeight="1" x14ac:dyDescent="0.2">
      <c r="A3057" s="776" t="s">
        <v>591</v>
      </c>
      <c r="B3057" s="776"/>
      <c r="C3057" s="776"/>
      <c r="D3057" s="776"/>
      <c r="E3057" s="776"/>
      <c r="F3057" s="776"/>
      <c r="G3057" s="776"/>
      <c r="H3057" s="776"/>
      <c r="I3057" s="776"/>
      <c r="J3057" s="776"/>
      <c r="K3057" s="776"/>
      <c r="L3057" s="776"/>
      <c r="M3057" s="776"/>
      <c r="N3057" s="776"/>
    </row>
    <row r="3058" spans="1:14" ht="24.95" customHeight="1" x14ac:dyDescent="0.2">
      <c r="A3058" s="482"/>
      <c r="B3058" s="482"/>
      <c r="C3058" s="482"/>
      <c r="D3058" s="482"/>
      <c r="E3058" s="482"/>
      <c r="F3058" s="482"/>
      <c r="G3058" s="482"/>
      <c r="H3058" s="482"/>
      <c r="I3058" s="482"/>
      <c r="J3058" s="482"/>
      <c r="K3058" s="482"/>
      <c r="L3058" s="482"/>
      <c r="M3058" s="482"/>
      <c r="N3058" s="482"/>
    </row>
    <row r="3059" spans="1:14" ht="24.95" customHeight="1" x14ac:dyDescent="0.2">
      <c r="A3059" s="374"/>
      <c r="B3059" s="665" t="s">
        <v>46</v>
      </c>
      <c r="C3059" s="665" t="s">
        <v>47</v>
      </c>
      <c r="D3059" s="665" t="s">
        <v>48</v>
      </c>
      <c r="E3059" s="665" t="s">
        <v>49</v>
      </c>
      <c r="F3059" s="665" t="s">
        <v>50</v>
      </c>
      <c r="G3059" s="665" t="s">
        <v>51</v>
      </c>
      <c r="H3059" s="665" t="s">
        <v>52</v>
      </c>
      <c r="I3059" s="665" t="s">
        <v>62</v>
      </c>
      <c r="J3059" s="665" t="s">
        <v>63</v>
      </c>
      <c r="K3059" s="665" t="s">
        <v>55</v>
      </c>
      <c r="L3059" s="665" t="s">
        <v>64</v>
      </c>
      <c r="M3059" s="665" t="s">
        <v>57</v>
      </c>
      <c r="N3059" s="665" t="s">
        <v>13</v>
      </c>
    </row>
    <row r="3060" spans="1:14" ht="24.95" customHeight="1" x14ac:dyDescent="0.2">
      <c r="A3060" s="602" t="s">
        <v>291</v>
      </c>
      <c r="B3060" s="594">
        <f>'GASTO X T.A.'!B388</f>
        <v>1715257.5675321908</v>
      </c>
      <c r="C3060" s="594">
        <f>'GASTO X T.A.'!C388</f>
        <v>2541248.6627388047</v>
      </c>
      <c r="D3060" s="594">
        <f>'GASTO X T.A.'!D388</f>
        <v>1411371.9145280409</v>
      </c>
      <c r="E3060" s="594">
        <f>'GASTO X T.A.'!E388</f>
        <v>0</v>
      </c>
      <c r="F3060" s="594">
        <f>'GASTO X T.A.'!F388</f>
        <v>103326.68679326707</v>
      </c>
      <c r="G3060" s="594">
        <f>'GASTO X T.A.'!G388</f>
        <v>775105.99731505907</v>
      </c>
      <c r="H3060" s="594">
        <f>'GASTO X T.A.'!H388</f>
        <v>2179588.8322801762</v>
      </c>
      <c r="I3060" s="594">
        <f>'GASTO X T.A.'!I388</f>
        <v>2609927.7742150188</v>
      </c>
      <c r="J3060" s="594">
        <f>'GASTO X T.A.'!J388</f>
        <v>970147.04993186821</v>
      </c>
      <c r="K3060" s="594">
        <f>'GASTO X T.A.'!K388</f>
        <v>606308.98400212964</v>
      </c>
      <c r="L3060" s="594">
        <f>'GASTO X T.A.'!L388</f>
        <v>401054.02552716213</v>
      </c>
      <c r="M3060" s="594">
        <f>'GASTO X T.A.'!M388</f>
        <v>421825.67644033418</v>
      </c>
      <c r="N3060" s="595">
        <f>SUM(B3060:M3060)</f>
        <v>13735163.171304053</v>
      </c>
    </row>
    <row r="3061" spans="1:14" ht="24.95" customHeight="1" x14ac:dyDescent="0.2">
      <c r="A3061" s="672" t="s">
        <v>293</v>
      </c>
      <c r="B3061" s="594">
        <f>'GASTO X T.A.'!B389</f>
        <v>1613528.0866479438</v>
      </c>
      <c r="C3061" s="594">
        <f>'GASTO X T.A.'!C389</f>
        <v>2275257.1360329022</v>
      </c>
      <c r="D3061" s="594">
        <f>'GASTO X T.A.'!D389</f>
        <v>1239722.8636116167</v>
      </c>
      <c r="E3061" s="594">
        <f>'GASTO X T.A.'!E389</f>
        <v>0</v>
      </c>
      <c r="F3061" s="594">
        <f>'GASTO X T.A.'!F389</f>
        <v>71435.878011552835</v>
      </c>
      <c r="G3061" s="594">
        <f>'GASTO X T.A.'!G389</f>
        <v>633165.3303068059</v>
      </c>
      <c r="H3061" s="594">
        <f>'GASTO X T.A.'!H389</f>
        <v>2213235.8946022908</v>
      </c>
      <c r="I3061" s="594">
        <f>'GASTO X T.A.'!I389</f>
        <v>2775202.8928988283</v>
      </c>
      <c r="J3061" s="594">
        <f>'GASTO X T.A.'!J389</f>
        <v>961970.77322509105</v>
      </c>
      <c r="K3061" s="594">
        <f>'GASTO X T.A.'!K389</f>
        <v>473237.29340922995</v>
      </c>
      <c r="L3061" s="594">
        <f>'GASTO X T.A.'!L389</f>
        <v>340411.84053522669</v>
      </c>
      <c r="M3061" s="594">
        <f>'GASTO X T.A.'!M389</f>
        <v>334334.4501423054</v>
      </c>
      <c r="N3061" s="595">
        <f t="shared" ref="N3061:N3066" si="169">SUM(B3061:M3061)</f>
        <v>12931502.439423794</v>
      </c>
    </row>
    <row r="3062" spans="1:14" ht="24.95" customHeight="1" x14ac:dyDescent="0.2">
      <c r="A3062" s="672" t="s">
        <v>295</v>
      </c>
      <c r="B3062" s="594">
        <f>'GASTO X T.A.'!B390</f>
        <v>538953.37939557899</v>
      </c>
      <c r="C3062" s="594">
        <f>'GASTO X T.A.'!C390</f>
        <v>782154.85210680135</v>
      </c>
      <c r="D3062" s="594">
        <f>'GASTO X T.A.'!D390</f>
        <v>420814.63691833697</v>
      </c>
      <c r="E3062" s="594">
        <f>'GASTO X T.A.'!E390</f>
        <v>0</v>
      </c>
      <c r="F3062" s="594">
        <f>'GASTO X T.A.'!F390</f>
        <v>56258.191478994697</v>
      </c>
      <c r="G3062" s="594">
        <f>'GASTO X T.A.'!G390</f>
        <v>271905.35138840374</v>
      </c>
      <c r="H3062" s="594">
        <f>'GASTO X T.A.'!H390</f>
        <v>849917.76014182752</v>
      </c>
      <c r="I3062" s="594">
        <f>'GASTO X T.A.'!I390</f>
        <v>939490.33448295773</v>
      </c>
      <c r="J3062" s="594">
        <f>'GASTO X T.A.'!J390</f>
        <v>368411.63449604379</v>
      </c>
      <c r="K3062" s="594">
        <f>'GASTO X T.A.'!K390</f>
        <v>223245.87297478365</v>
      </c>
      <c r="L3062" s="594">
        <f>'GASTO X T.A.'!L390</f>
        <v>172463.75137713022</v>
      </c>
      <c r="M3062" s="594">
        <f>'GASTO X T.A.'!M390</f>
        <v>167550.5977286174</v>
      </c>
      <c r="N3062" s="595">
        <f t="shared" si="169"/>
        <v>4791166.3624894749</v>
      </c>
    </row>
    <row r="3063" spans="1:14" ht="24.95" customHeight="1" x14ac:dyDescent="0.2">
      <c r="A3063" s="672" t="s">
        <v>297</v>
      </c>
      <c r="B3063" s="594">
        <f>'GASTO X T.A.'!B391</f>
        <v>672520.06983858137</v>
      </c>
      <c r="C3063" s="594">
        <f>'GASTO X T.A.'!C391</f>
        <v>861264.28251472919</v>
      </c>
      <c r="D3063" s="594">
        <f>'GASTO X T.A.'!D391</f>
        <v>537948.67158914579</v>
      </c>
      <c r="E3063" s="594">
        <f>'GASTO X T.A.'!E391</f>
        <v>0</v>
      </c>
      <c r="F3063" s="594">
        <f>'GASTO X T.A.'!F391</f>
        <v>39408.73805034034</v>
      </c>
      <c r="G3063" s="594">
        <f>'GASTO X T.A.'!G391</f>
        <v>215514.16494106696</v>
      </c>
      <c r="H3063" s="594">
        <f>'GASTO X T.A.'!H391</f>
        <v>1358609.5403174548</v>
      </c>
      <c r="I3063" s="594">
        <f>'GASTO X T.A.'!I391</f>
        <v>1737810.9513864231</v>
      </c>
      <c r="J3063" s="594">
        <f>'GASTO X T.A.'!J391</f>
        <v>641420.93778762827</v>
      </c>
      <c r="K3063" s="594">
        <f>'GASTO X T.A.'!K391</f>
        <v>360316.14282571495</v>
      </c>
      <c r="L3063" s="594">
        <f>'GASTO X T.A.'!L391</f>
        <v>289762.11470071034</v>
      </c>
      <c r="M3063" s="594">
        <f>'GASTO X T.A.'!M391</f>
        <v>259390.30190905093</v>
      </c>
      <c r="N3063" s="595">
        <f t="shared" si="169"/>
        <v>6973965.9158608457</v>
      </c>
    </row>
    <row r="3064" spans="1:14" ht="24.95" customHeight="1" x14ac:dyDescent="0.2">
      <c r="A3064" s="672" t="s">
        <v>299</v>
      </c>
      <c r="B3064" s="594">
        <f>'GASTO X T.A.'!B392</f>
        <v>270107.12608438102</v>
      </c>
      <c r="C3064" s="594">
        <f>'GASTO X T.A.'!C392</f>
        <v>359530.67933730345</v>
      </c>
      <c r="D3064" s="594">
        <f>'GASTO X T.A.'!D392</f>
        <v>198010.97480398862</v>
      </c>
      <c r="E3064" s="594">
        <f>'GASTO X T.A.'!E392</f>
        <v>0</v>
      </c>
      <c r="F3064" s="594">
        <f>'GASTO X T.A.'!F392</f>
        <v>19332.484227180634</v>
      </c>
      <c r="G3064" s="594">
        <f>'GASTO X T.A.'!G392</f>
        <v>83828.675304648874</v>
      </c>
      <c r="H3064" s="594">
        <f>'GASTO X T.A.'!H392</f>
        <v>482122.72243550129</v>
      </c>
      <c r="I3064" s="594">
        <f>'GASTO X T.A.'!I392</f>
        <v>572173.58922772855</v>
      </c>
      <c r="J3064" s="594">
        <f>'GASTO X T.A.'!J392</f>
        <v>219773.49981871119</v>
      </c>
      <c r="K3064" s="594">
        <f>'GASTO X T.A.'!K392</f>
        <v>159485.36729328323</v>
      </c>
      <c r="L3064" s="594">
        <f>'GASTO X T.A.'!L392</f>
        <v>141177.22599911701</v>
      </c>
      <c r="M3064" s="594">
        <f>'GASTO X T.A.'!M392</f>
        <v>124010.63403802685</v>
      </c>
      <c r="N3064" s="595">
        <f t="shared" si="169"/>
        <v>2629552.9785698703</v>
      </c>
    </row>
    <row r="3065" spans="1:14" ht="24.95" customHeight="1" x14ac:dyDescent="0.2">
      <c r="A3065" s="672" t="s">
        <v>301</v>
      </c>
      <c r="B3065" s="594">
        <f>'GASTO X T.A.'!B393</f>
        <v>136480.5865808409</v>
      </c>
      <c r="C3065" s="594">
        <f>'GASTO X T.A.'!C393</f>
        <v>187296.78957982559</v>
      </c>
      <c r="D3065" s="594">
        <f>'GASTO X T.A.'!D393</f>
        <v>111619.39781587565</v>
      </c>
      <c r="E3065" s="594">
        <f>'GASTO X T.A.'!E393</f>
        <v>0</v>
      </c>
      <c r="F3065" s="594">
        <f>'GASTO X T.A.'!F393</f>
        <v>7810.6666802849886</v>
      </c>
      <c r="G3065" s="594">
        <f>'GASTO X T.A.'!G393</f>
        <v>31880.923590400307</v>
      </c>
      <c r="H3065" s="594">
        <f>'GASTO X T.A.'!H393</f>
        <v>342186.94936244201</v>
      </c>
      <c r="I3065" s="594">
        <f>'GASTO X T.A.'!I393</f>
        <v>447228.4833103912</v>
      </c>
      <c r="J3065" s="594">
        <f>'GASTO X T.A.'!J393</f>
        <v>191720.81477006804</v>
      </c>
      <c r="K3065" s="594">
        <f>'GASTO X T.A.'!K393</f>
        <v>237180.4687659583</v>
      </c>
      <c r="L3065" s="594">
        <f>'GASTO X T.A.'!L393</f>
        <v>186443.04091194036</v>
      </c>
      <c r="M3065" s="594">
        <f>'GASTO X T.A.'!M393</f>
        <v>178958.03532357598</v>
      </c>
      <c r="N3065" s="595">
        <f t="shared" si="169"/>
        <v>2058806.1566916034</v>
      </c>
    </row>
    <row r="3066" spans="1:14" ht="24.95" customHeight="1" x14ac:dyDescent="0.2">
      <c r="A3066" s="672" t="s">
        <v>302</v>
      </c>
      <c r="B3066" s="597">
        <f>'GASTO X T.A.'!B394</f>
        <v>575559.63399082085</v>
      </c>
      <c r="C3066" s="597">
        <f>'GASTO X T.A.'!C394</f>
        <v>1004057.5556994261</v>
      </c>
      <c r="D3066" s="597">
        <f>'GASTO X T.A.'!D394</f>
        <v>193340.12520663688</v>
      </c>
      <c r="E3066" s="597">
        <f>'GASTO X T.A.'!E394</f>
        <v>0</v>
      </c>
      <c r="F3066" s="597">
        <f>'GASTO X T.A.'!F394</f>
        <v>129897.79218171163</v>
      </c>
      <c r="G3066" s="597">
        <f>'GASTO X T.A.'!G394</f>
        <v>155475.04157704592</v>
      </c>
      <c r="H3066" s="597">
        <f>'GASTO X T.A.'!H394</f>
        <v>0</v>
      </c>
      <c r="I3066" s="597">
        <f>'GASTO X T.A.'!I394</f>
        <v>0</v>
      </c>
      <c r="J3066" s="597">
        <f>'GASTO X T.A.'!J394</f>
        <v>0</v>
      </c>
      <c r="K3066" s="597">
        <f>'GASTO X T.A.'!K394</f>
        <v>0</v>
      </c>
      <c r="L3066" s="597">
        <f>'GASTO X T.A.'!L394</f>
        <v>0</v>
      </c>
      <c r="M3066" s="597">
        <f>'GASTO X T.A.'!M394</f>
        <v>0</v>
      </c>
      <c r="N3066" s="595">
        <f t="shared" si="169"/>
        <v>2058330.1486556414</v>
      </c>
    </row>
    <row r="3067" spans="1:14" ht="24.95" customHeight="1" x14ac:dyDescent="0.2">
      <c r="A3067" s="573" t="s">
        <v>288</v>
      </c>
      <c r="B3067" s="574">
        <f>SUM(B3060:B3066)</f>
        <v>5522406.4500703374</v>
      </c>
      <c r="C3067" s="574">
        <f t="shared" ref="C3067" si="170">SUM(C3060:C3066)</f>
        <v>8010809.9580097925</v>
      </c>
      <c r="D3067" s="574">
        <f t="shared" ref="D3067" si="171">SUM(D3060:D3066)</f>
        <v>4112828.5844736416</v>
      </c>
      <c r="E3067" s="574">
        <f t="shared" ref="E3067" si="172">SUM(E3060:E3066)</f>
        <v>0</v>
      </c>
      <c r="F3067" s="574">
        <f t="shared" ref="F3067" si="173">SUM(F3060:F3066)</f>
        <v>427470.43742333225</v>
      </c>
      <c r="G3067" s="574">
        <f t="shared" ref="G3067" si="174">SUM(G3060:G3066)</f>
        <v>2166875.4844234306</v>
      </c>
      <c r="H3067" s="574">
        <f t="shared" ref="H3067" si="175">SUM(H3060:H3066)</f>
        <v>7425661.6991396928</v>
      </c>
      <c r="I3067" s="574">
        <f t="shared" ref="I3067" si="176">SUM(I3060:I3066)</f>
        <v>9081834.0255213454</v>
      </c>
      <c r="J3067" s="574">
        <f t="shared" ref="J3067" si="177">SUM(J3060:J3066)</f>
        <v>3353444.7100294107</v>
      </c>
      <c r="K3067" s="574">
        <f t="shared" ref="K3067" si="178">SUM(K3060:K3066)</f>
        <v>2059774.1292710998</v>
      </c>
      <c r="L3067" s="574">
        <f t="shared" ref="L3067" si="179">SUM(L3060:L3066)</f>
        <v>1531311.9990512868</v>
      </c>
      <c r="M3067" s="574">
        <f t="shared" ref="M3067" si="180">SUM(M3060:M3066)</f>
        <v>1486069.6955819109</v>
      </c>
      <c r="N3067" s="699">
        <f t="shared" ref="N3067" si="181">SUM(N3060:N3066)</f>
        <v>45178487.172995284</v>
      </c>
    </row>
    <row r="3068" spans="1:14" ht="24.95" customHeight="1" x14ac:dyDescent="0.2">
      <c r="A3068" s="482"/>
      <c r="B3068" s="482"/>
      <c r="C3068" s="482"/>
      <c r="D3068" s="482"/>
      <c r="E3068" s="482"/>
      <c r="F3068" s="482"/>
      <c r="G3068" s="482"/>
      <c r="H3068" s="482"/>
      <c r="I3068" s="482"/>
      <c r="J3068" s="482"/>
      <c r="K3068" s="482"/>
      <c r="L3068" s="482"/>
      <c r="M3068" s="482"/>
      <c r="N3068" s="482"/>
    </row>
    <row r="3069" spans="1:14" ht="24.95" customHeight="1" x14ac:dyDescent="0.2">
      <c r="A3069" s="482"/>
      <c r="B3069" s="482"/>
      <c r="C3069" s="482"/>
      <c r="D3069" s="482"/>
      <c r="E3069" s="482"/>
      <c r="F3069" s="482"/>
      <c r="G3069" s="482"/>
      <c r="H3069" s="482"/>
      <c r="I3069" s="482"/>
      <c r="J3069" s="482"/>
      <c r="K3069" s="482"/>
      <c r="L3069" s="482"/>
      <c r="M3069" s="482"/>
      <c r="N3069" s="482"/>
    </row>
    <row r="3070" spans="1:14" ht="24.95" customHeight="1" x14ac:dyDescent="0.2">
      <c r="A3070" s="482"/>
      <c r="B3070" s="482"/>
      <c r="C3070" s="482"/>
      <c r="D3070" s="482"/>
      <c r="E3070" s="482"/>
      <c r="F3070" s="482"/>
      <c r="G3070" s="482"/>
      <c r="H3070" s="482"/>
      <c r="I3070" s="482"/>
      <c r="J3070" s="482"/>
      <c r="K3070" s="482"/>
      <c r="L3070" s="482"/>
      <c r="M3070" s="482"/>
      <c r="N3070" s="482"/>
    </row>
    <row r="3071" spans="1:14" ht="24.95" customHeight="1" x14ac:dyDescent="0.2">
      <c r="A3071" s="482"/>
      <c r="B3071" s="482"/>
      <c r="C3071" s="482"/>
      <c r="D3071" s="482"/>
      <c r="E3071" s="482"/>
      <c r="F3071" s="482"/>
      <c r="G3071" s="482"/>
      <c r="H3071" s="482"/>
      <c r="I3071" s="482"/>
      <c r="J3071" s="482"/>
      <c r="K3071" s="482"/>
      <c r="L3071" s="482"/>
      <c r="M3071" s="482"/>
      <c r="N3071" s="482"/>
    </row>
    <row r="3072" spans="1:14" ht="24.95" customHeight="1" x14ac:dyDescent="0.2">
      <c r="A3072" s="482"/>
      <c r="B3072" s="482"/>
      <c r="C3072" s="482"/>
      <c r="D3072" s="482"/>
      <c r="E3072" s="482"/>
      <c r="F3072" s="482"/>
      <c r="G3072" s="482"/>
      <c r="H3072" s="482"/>
      <c r="I3072" s="482"/>
      <c r="J3072" s="482"/>
      <c r="K3072" s="482"/>
      <c r="L3072" s="482"/>
      <c r="M3072" s="482"/>
      <c r="N3072" s="482"/>
    </row>
    <row r="3073" spans="1:14" ht="24.95" customHeight="1" x14ac:dyDescent="0.2">
      <c r="A3073" s="482"/>
      <c r="B3073" s="482"/>
      <c r="C3073" s="482"/>
      <c r="D3073" s="482"/>
      <c r="E3073" s="482"/>
      <c r="F3073" s="482"/>
      <c r="G3073" s="482"/>
      <c r="H3073" s="482"/>
      <c r="I3073" s="482"/>
      <c r="J3073" s="482"/>
      <c r="K3073" s="482"/>
      <c r="L3073" s="482"/>
      <c r="M3073" s="482"/>
      <c r="N3073" s="482"/>
    </row>
    <row r="3074" spans="1:14" ht="24.95" customHeight="1" x14ac:dyDescent="0.2">
      <c r="A3074" s="482"/>
      <c r="B3074" s="482"/>
      <c r="C3074" s="482"/>
      <c r="D3074" s="482"/>
      <c r="E3074" s="482"/>
      <c r="F3074" s="482"/>
      <c r="G3074" s="482"/>
      <c r="H3074" s="482"/>
      <c r="I3074" s="482"/>
      <c r="J3074" s="482"/>
      <c r="K3074" s="482"/>
      <c r="L3074" s="482"/>
      <c r="M3074" s="482"/>
      <c r="N3074" s="482"/>
    </row>
    <row r="3075" spans="1:14" ht="24.95" customHeight="1" x14ac:dyDescent="0.2">
      <c r="A3075" s="482"/>
      <c r="B3075" s="482"/>
      <c r="C3075" s="482"/>
      <c r="D3075" s="482"/>
      <c r="E3075" s="482"/>
      <c r="F3075" s="482"/>
      <c r="G3075" s="482"/>
      <c r="H3075" s="482"/>
      <c r="I3075" s="482"/>
      <c r="J3075" s="482"/>
      <c r="K3075" s="482"/>
      <c r="L3075" s="482"/>
      <c r="M3075" s="482"/>
      <c r="N3075" s="482"/>
    </row>
    <row r="3076" spans="1:14" ht="24.95" customHeight="1" x14ac:dyDescent="0.2">
      <c r="A3076" s="482"/>
      <c r="B3076" s="482"/>
      <c r="C3076" s="482"/>
      <c r="D3076" s="482"/>
      <c r="E3076" s="482"/>
      <c r="F3076" s="482"/>
      <c r="G3076" s="482"/>
      <c r="H3076" s="482"/>
      <c r="I3076" s="482"/>
      <c r="J3076" s="482"/>
      <c r="K3076" s="482"/>
      <c r="L3076" s="482"/>
      <c r="M3076" s="482"/>
      <c r="N3076" s="482"/>
    </row>
    <row r="3077" spans="1:14" ht="24.95" customHeight="1" x14ac:dyDescent="0.2">
      <c r="A3077" s="482"/>
      <c r="B3077" s="482"/>
      <c r="C3077" s="482"/>
      <c r="D3077" s="482"/>
      <c r="E3077" s="482"/>
      <c r="F3077" s="482"/>
      <c r="G3077" s="482"/>
      <c r="H3077" s="482"/>
      <c r="I3077" s="482"/>
      <c r="J3077" s="482"/>
      <c r="K3077" s="482"/>
      <c r="L3077" s="482"/>
      <c r="M3077" s="482"/>
      <c r="N3077" s="482"/>
    </row>
    <row r="3078" spans="1:14" ht="24.95" customHeight="1" x14ac:dyDescent="0.2">
      <c r="A3078" s="482"/>
      <c r="B3078" s="482"/>
      <c r="C3078" s="482"/>
      <c r="D3078" s="482"/>
      <c r="E3078" s="482"/>
      <c r="F3078" s="482"/>
      <c r="G3078" s="482"/>
      <c r="H3078" s="482"/>
      <c r="I3078" s="482"/>
      <c r="J3078" s="482"/>
      <c r="K3078" s="482"/>
      <c r="L3078" s="482"/>
      <c r="M3078" s="482"/>
      <c r="N3078" s="482"/>
    </row>
    <row r="3079" spans="1:14" ht="24.95" customHeight="1" x14ac:dyDescent="0.2">
      <c r="A3079" s="482"/>
      <c r="B3079" s="482"/>
      <c r="C3079" s="482"/>
      <c r="D3079" s="482"/>
      <c r="E3079" s="482"/>
      <c r="F3079" s="482"/>
      <c r="G3079" s="482"/>
      <c r="H3079" s="482"/>
      <c r="I3079" s="482"/>
      <c r="J3079" s="482"/>
      <c r="K3079" s="482"/>
      <c r="L3079" s="482"/>
      <c r="M3079" s="482"/>
      <c r="N3079" s="482"/>
    </row>
    <row r="3080" spans="1:14" ht="24.95" customHeight="1" x14ac:dyDescent="0.2">
      <c r="A3080" s="482"/>
      <c r="B3080" s="482"/>
      <c r="C3080" s="482"/>
      <c r="D3080" s="482"/>
      <c r="E3080" s="482"/>
      <c r="F3080" s="482"/>
      <c r="G3080" s="482"/>
      <c r="H3080" s="482"/>
      <c r="I3080" s="482"/>
      <c r="J3080" s="482"/>
      <c r="K3080" s="482"/>
      <c r="L3080" s="482"/>
      <c r="M3080" s="482"/>
      <c r="N3080" s="482"/>
    </row>
    <row r="3081" spans="1:14" ht="24.95" customHeight="1" x14ac:dyDescent="0.2">
      <c r="A3081" s="482"/>
      <c r="B3081" s="482"/>
      <c r="C3081" s="482"/>
      <c r="D3081" s="482"/>
      <c r="E3081" s="482"/>
      <c r="F3081" s="482"/>
      <c r="G3081" s="482"/>
      <c r="H3081" s="482"/>
      <c r="I3081" s="482"/>
      <c r="J3081" s="482"/>
      <c r="K3081" s="482"/>
      <c r="L3081" s="482"/>
      <c r="M3081" s="482"/>
      <c r="N3081" s="482"/>
    </row>
    <row r="3082" spans="1:14" ht="24.95" customHeight="1" x14ac:dyDescent="0.2">
      <c r="A3082" s="482"/>
      <c r="B3082" s="482"/>
      <c r="C3082" s="482"/>
      <c r="D3082" s="482"/>
      <c r="E3082" s="482"/>
      <c r="F3082" s="482"/>
      <c r="G3082" s="482"/>
      <c r="H3082" s="482"/>
      <c r="I3082" s="482"/>
      <c r="J3082" s="482"/>
      <c r="K3082" s="482"/>
      <c r="L3082" s="482"/>
      <c r="M3082" s="482"/>
      <c r="N3082" s="482"/>
    </row>
    <row r="3083" spans="1:14" ht="24.95" customHeight="1" x14ac:dyDescent="0.2">
      <c r="A3083" s="482"/>
      <c r="B3083" s="482"/>
      <c r="C3083" s="482"/>
      <c r="D3083" s="482"/>
      <c r="E3083" s="482"/>
      <c r="F3083" s="482"/>
      <c r="G3083" s="482"/>
      <c r="H3083" s="482"/>
      <c r="I3083" s="482"/>
      <c r="J3083" s="482"/>
      <c r="K3083" s="482"/>
      <c r="L3083" s="482"/>
      <c r="M3083" s="482"/>
      <c r="N3083" s="482"/>
    </row>
    <row r="3084" spans="1:14" ht="24.95" customHeight="1" x14ac:dyDescent="0.2">
      <c r="A3084" s="482"/>
      <c r="B3084" s="482"/>
      <c r="C3084" s="482"/>
      <c r="D3084" s="482"/>
      <c r="E3084" s="482"/>
      <c r="F3084" s="482"/>
      <c r="G3084" s="482"/>
      <c r="H3084" s="482"/>
      <c r="I3084" s="482"/>
      <c r="J3084" s="482"/>
      <c r="K3084" s="482"/>
      <c r="L3084" s="482"/>
      <c r="M3084" s="482"/>
      <c r="N3084" s="4"/>
    </row>
    <row r="3085" spans="1:14" ht="39.950000000000003" customHeight="1" x14ac:dyDescent="0.2">
      <c r="A3085" s="776" t="s">
        <v>607</v>
      </c>
      <c r="B3085" s="776"/>
      <c r="C3085" s="776"/>
      <c r="D3085" s="776"/>
      <c r="E3085" s="776"/>
      <c r="F3085" s="776"/>
      <c r="G3085" s="776"/>
      <c r="H3085" s="776"/>
      <c r="I3085" s="776"/>
      <c r="J3085" s="776"/>
      <c r="K3085" s="776"/>
      <c r="L3085" s="776"/>
      <c r="M3085" s="776"/>
      <c r="N3085" s="776"/>
    </row>
    <row r="3086" spans="1:14" ht="24.95" customHeight="1" x14ac:dyDescent="0.2">
      <c r="A3086" s="482"/>
      <c r="B3086" s="482"/>
      <c r="C3086" s="482"/>
      <c r="D3086" s="482"/>
      <c r="E3086" s="482"/>
      <c r="F3086" s="482"/>
      <c r="G3086" s="482"/>
      <c r="H3086" s="482"/>
      <c r="I3086" s="482"/>
      <c r="J3086" s="482"/>
      <c r="K3086" s="482"/>
      <c r="L3086" s="482"/>
      <c r="M3086" s="482"/>
      <c r="N3086" s="482"/>
    </row>
    <row r="3087" spans="1:14" ht="24.95" customHeight="1" x14ac:dyDescent="0.2">
      <c r="A3087" s="374"/>
      <c r="B3087" s="681" t="s">
        <v>46</v>
      </c>
      <c r="C3087" s="681" t="s">
        <v>47</v>
      </c>
      <c r="D3087" s="681" t="s">
        <v>48</v>
      </c>
      <c r="E3087" s="681" t="s">
        <v>49</v>
      </c>
      <c r="F3087" s="681" t="s">
        <v>50</v>
      </c>
      <c r="G3087" s="681" t="s">
        <v>51</v>
      </c>
      <c r="H3087" s="681" t="s">
        <v>52</v>
      </c>
      <c r="I3087" s="681" t="s">
        <v>62</v>
      </c>
      <c r="J3087" s="681" t="s">
        <v>63</v>
      </c>
      <c r="K3087" s="681" t="s">
        <v>55</v>
      </c>
      <c r="L3087" s="681" t="s">
        <v>64</v>
      </c>
      <c r="M3087" s="681" t="s">
        <v>57</v>
      </c>
      <c r="N3087" s="681" t="s">
        <v>13</v>
      </c>
    </row>
    <row r="3088" spans="1:14" ht="24.95" customHeight="1" x14ac:dyDescent="0.2">
      <c r="A3088" s="672" t="s">
        <v>293</v>
      </c>
      <c r="B3088" s="594">
        <f>'GASTO X T.A.'!B530</f>
        <v>4673304.0357054994</v>
      </c>
      <c r="C3088" s="594">
        <f>'GASTO X T.A.'!C530</f>
        <v>5777272.5312029636</v>
      </c>
      <c r="D3088" s="594">
        <f>'GASTO X T.A.'!D530</f>
        <v>2390922.8063123226</v>
      </c>
      <c r="E3088" s="594">
        <f>'GASTO X T.A.'!E530</f>
        <v>0</v>
      </c>
      <c r="F3088" s="594">
        <f>'GASTO X T.A.'!F530</f>
        <v>127818.90462881955</v>
      </c>
      <c r="G3088" s="594">
        <f>'GASTO X T.A.'!G530</f>
        <v>936232.04452681518</v>
      </c>
      <c r="H3088" s="594">
        <f>'GASTO X T.A.'!H530</f>
        <v>4962366.9909442822</v>
      </c>
      <c r="I3088" s="594">
        <f>'GASTO X T.A.'!I530</f>
        <v>6017796.9850577805</v>
      </c>
      <c r="J3088" s="594">
        <f>'GASTO X T.A.'!J530</f>
        <v>3555747.5794561226</v>
      </c>
      <c r="K3088" s="594">
        <f>'GASTO X T.A.'!K530</f>
        <v>5713818.1858305344</v>
      </c>
      <c r="L3088" s="594">
        <f>'GASTO X T.A.'!L530</f>
        <v>2249683.7447014148</v>
      </c>
      <c r="M3088" s="594">
        <f>'GASTO X T.A.'!M530</f>
        <v>1744610.5012387144</v>
      </c>
      <c r="N3088" s="595">
        <f>SUM(B3088:M3088)</f>
        <v>38149574.309605263</v>
      </c>
    </row>
    <row r="3089" spans="1:14" ht="24.95" customHeight="1" x14ac:dyDescent="0.2">
      <c r="A3089" s="672" t="s">
        <v>295</v>
      </c>
      <c r="B3089" s="594">
        <f>'GASTO X T.A.'!B531</f>
        <v>1054763.6940978067</v>
      </c>
      <c r="C3089" s="594">
        <f>'GASTO X T.A.'!C531</f>
        <v>1225819.2444184427</v>
      </c>
      <c r="D3089" s="594">
        <f>'GASTO X T.A.'!D531</f>
        <v>467935.88148243091</v>
      </c>
      <c r="E3089" s="594">
        <f>'GASTO X T.A.'!E531</f>
        <v>0</v>
      </c>
      <c r="F3089" s="594">
        <f>'GASTO X T.A.'!F531</f>
        <v>24726.501753597284</v>
      </c>
      <c r="G3089" s="594">
        <f>'GASTO X T.A.'!G531</f>
        <v>201579.93426558579</v>
      </c>
      <c r="H3089" s="594">
        <f>'GASTO X T.A.'!H531</f>
        <v>2160709.8827664768</v>
      </c>
      <c r="I3089" s="594">
        <f>'GASTO X T.A.'!I531</f>
        <v>2593655.7965418594</v>
      </c>
      <c r="J3089" s="594">
        <f>'GASTO X T.A.'!J531</f>
        <v>1541867.3944107841</v>
      </c>
      <c r="K3089" s="594">
        <f>'GASTO X T.A.'!K531</f>
        <v>2957359.8047994529</v>
      </c>
      <c r="L3089" s="594">
        <f>'GASTO X T.A.'!L531</f>
        <v>926698.98249313305</v>
      </c>
      <c r="M3089" s="594">
        <f>'GASTO X T.A.'!M531</f>
        <v>865076.69794387568</v>
      </c>
      <c r="N3089" s="595">
        <f t="shared" ref="N3089:N3093" si="182">SUM(B3089:M3089)</f>
        <v>14020193.814973444</v>
      </c>
    </row>
    <row r="3090" spans="1:14" ht="24.95" customHeight="1" x14ac:dyDescent="0.2">
      <c r="A3090" s="672" t="s">
        <v>297</v>
      </c>
      <c r="B3090" s="594">
        <f>'GASTO X T.A.'!B532</f>
        <v>4278581.2790181087</v>
      </c>
      <c r="C3090" s="594">
        <f>'GASTO X T.A.'!C532</f>
        <v>5251998.0987033406</v>
      </c>
      <c r="D3090" s="594">
        <f>'GASTO X T.A.'!D532</f>
        <v>2087071.5153780493</v>
      </c>
      <c r="E3090" s="594">
        <f>'GASTO X T.A.'!E532</f>
        <v>0</v>
      </c>
      <c r="F3090" s="594">
        <f>'GASTO X T.A.'!F532</f>
        <v>121546.09644039377</v>
      </c>
      <c r="G3090" s="594">
        <f>'GASTO X T.A.'!G532</f>
        <v>847845.68908420694</v>
      </c>
      <c r="H3090" s="594">
        <f>'GASTO X T.A.'!H532</f>
        <v>5996914.0010594754</v>
      </c>
      <c r="I3090" s="594">
        <f>'GASTO X T.A.'!I532</f>
        <v>7435353.5062355157</v>
      </c>
      <c r="J3090" s="594">
        <f>'GASTO X T.A.'!J532</f>
        <v>4158863.2474823804</v>
      </c>
      <c r="K3090" s="594">
        <f>'GASTO X T.A.'!K532</f>
        <v>6344576.7115924926</v>
      </c>
      <c r="L3090" s="594">
        <f>'GASTO X T.A.'!L532</f>
        <v>2468875.813518771</v>
      </c>
      <c r="M3090" s="594">
        <f>'GASTO X T.A.'!M532</f>
        <v>1996967.8485018259</v>
      </c>
      <c r="N3090" s="595">
        <f t="shared" si="182"/>
        <v>40988593.807014562</v>
      </c>
    </row>
    <row r="3091" spans="1:14" ht="24.95" customHeight="1" x14ac:dyDescent="0.2">
      <c r="A3091" s="672" t="s">
        <v>299</v>
      </c>
      <c r="B3091" s="594">
        <f>'GASTO X T.A.'!B533</f>
        <v>988902.07785406511</v>
      </c>
      <c r="C3091" s="594">
        <f>'GASTO X T.A.'!C533</f>
        <v>1158217.4861272918</v>
      </c>
      <c r="D3091" s="594">
        <f>'GASTO X T.A.'!D533</f>
        <v>472660.86395743495</v>
      </c>
      <c r="E3091" s="594">
        <f>'GASTO X T.A.'!E533</f>
        <v>0</v>
      </c>
      <c r="F3091" s="594">
        <f>'GASTO X T.A.'!F533</f>
        <v>38013.282877455596</v>
      </c>
      <c r="G3091" s="594">
        <f>'GASTO X T.A.'!G533</f>
        <v>208728.67156358817</v>
      </c>
      <c r="H3091" s="594">
        <f>'GASTO X T.A.'!H533</f>
        <v>936939.77692565497</v>
      </c>
      <c r="I3091" s="594">
        <f>'GASTO X T.A.'!I533</f>
        <v>1130195.4144908225</v>
      </c>
      <c r="J3091" s="594">
        <f>'GASTO X T.A.'!J533</f>
        <v>677676.22104058892</v>
      </c>
      <c r="K3091" s="594">
        <f>'GASTO X T.A.'!K533</f>
        <v>2026695.1323665949</v>
      </c>
      <c r="L3091" s="594">
        <f>'GASTO X T.A.'!L533</f>
        <v>547244.51440831833</v>
      </c>
      <c r="M3091" s="594">
        <f>'GASTO X T.A.'!M533</f>
        <v>452567.68246655847</v>
      </c>
      <c r="N3091" s="595">
        <f t="shared" si="182"/>
        <v>8637841.1240783744</v>
      </c>
    </row>
    <row r="3092" spans="1:14" ht="24.95" customHeight="1" x14ac:dyDescent="0.2">
      <c r="A3092" s="672" t="s">
        <v>301</v>
      </c>
      <c r="B3092" s="594">
        <f>'GASTO X T.A.'!B534</f>
        <v>1457152.8391903797</v>
      </c>
      <c r="C3092" s="594">
        <f>'GASTO X T.A.'!C534</f>
        <v>1806875.7605647154</v>
      </c>
      <c r="D3092" s="594">
        <f>'GASTO X T.A.'!D534</f>
        <v>900016.13432363246</v>
      </c>
      <c r="E3092" s="594">
        <f>'GASTO X T.A.'!E534</f>
        <v>0</v>
      </c>
      <c r="F3092" s="594">
        <f>'GASTO X T.A.'!F534</f>
        <v>32002.587440647421</v>
      </c>
      <c r="G3092" s="594">
        <f>'GASTO X T.A.'!G534</f>
        <v>310970.33041859686</v>
      </c>
      <c r="H3092" s="594">
        <f>'GASTO X T.A.'!H534</f>
        <v>3929898.105420718</v>
      </c>
      <c r="I3092" s="594">
        <f>'GASTO X T.A.'!I534</f>
        <v>4816440.5566709796</v>
      </c>
      <c r="J3092" s="594">
        <f>'GASTO X T.A.'!J534</f>
        <v>2716438.6436227905</v>
      </c>
      <c r="K3092" s="594">
        <f>'GASTO X T.A.'!K534</f>
        <v>5454386.2475955347</v>
      </c>
      <c r="L3092" s="594">
        <f>'GASTO X T.A.'!L534</f>
        <v>2063201.6324880742</v>
      </c>
      <c r="M3092" s="594">
        <f>'GASTO X T.A.'!M534</f>
        <v>1657728.9699654959</v>
      </c>
      <c r="N3092" s="595">
        <f t="shared" si="182"/>
        <v>25145111.807701562</v>
      </c>
    </row>
    <row r="3093" spans="1:14" ht="24.95" customHeight="1" x14ac:dyDescent="0.2">
      <c r="A3093" s="672" t="s">
        <v>302</v>
      </c>
      <c r="B3093" s="594">
        <f>'GASTO X T.A.'!B535</f>
        <v>45178.716121644698</v>
      </c>
      <c r="C3093" s="594">
        <f>'GASTO X T.A.'!C535</f>
        <v>47369.245008081365</v>
      </c>
      <c r="D3093" s="594">
        <f>'GASTO X T.A.'!D535</f>
        <v>25422.415012696289</v>
      </c>
      <c r="E3093" s="594">
        <f>'GASTO X T.A.'!E535</f>
        <v>0</v>
      </c>
      <c r="F3093" s="594">
        <f>'GASTO X T.A.'!F535</f>
        <v>719.31676745262951</v>
      </c>
      <c r="G3093" s="594">
        <f>'GASTO X T.A.'!G535</f>
        <v>11985.814269737817</v>
      </c>
      <c r="H3093" s="594">
        <f>'GASTO X T.A.'!H535</f>
        <v>594675.62422617478</v>
      </c>
      <c r="I3093" s="594">
        <f>'GASTO X T.A.'!I535</f>
        <v>698739.09013290203</v>
      </c>
      <c r="J3093" s="594">
        <f>'GASTO X T.A.'!J535</f>
        <v>451139.87517509819</v>
      </c>
      <c r="K3093" s="594">
        <f>'GASTO X T.A.'!K535</f>
        <v>1367609.3521212726</v>
      </c>
      <c r="L3093" s="594">
        <f>'GASTO X T.A.'!L535</f>
        <v>489560.17498291796</v>
      </c>
      <c r="M3093" s="594">
        <f>'GASTO X T.A.'!M535</f>
        <v>445282.00761805411</v>
      </c>
      <c r="N3093" s="595">
        <f t="shared" si="182"/>
        <v>4177681.6314360322</v>
      </c>
    </row>
    <row r="3094" spans="1:14" ht="24.95" customHeight="1" x14ac:dyDescent="0.2">
      <c r="A3094" s="573" t="s">
        <v>288</v>
      </c>
      <c r="B3094" s="699">
        <f t="shared" ref="B3094:N3094" si="183">SUM(B3088:B3093)</f>
        <v>12497882.641987503</v>
      </c>
      <c r="C3094" s="699">
        <f t="shared" si="183"/>
        <v>15267552.366024833</v>
      </c>
      <c r="D3094" s="699">
        <f t="shared" si="183"/>
        <v>6344029.616466566</v>
      </c>
      <c r="E3094" s="699">
        <f t="shared" si="183"/>
        <v>0</v>
      </c>
      <c r="F3094" s="699">
        <f t="shared" si="183"/>
        <v>344826.68990836624</v>
      </c>
      <c r="G3094" s="699">
        <f t="shared" si="183"/>
        <v>2517342.4841285311</v>
      </c>
      <c r="H3094" s="699">
        <f t="shared" si="183"/>
        <v>18581504.381342784</v>
      </c>
      <c r="I3094" s="699">
        <f t="shared" si="183"/>
        <v>22692181.349129859</v>
      </c>
      <c r="J3094" s="699">
        <f t="shared" si="183"/>
        <v>13101732.961187767</v>
      </c>
      <c r="K3094" s="699">
        <f t="shared" si="183"/>
        <v>23864445.43430588</v>
      </c>
      <c r="L3094" s="699">
        <f t="shared" si="183"/>
        <v>8745264.8625926301</v>
      </c>
      <c r="M3094" s="699">
        <f t="shared" si="183"/>
        <v>7162233.7077345243</v>
      </c>
      <c r="N3094" s="699">
        <f t="shared" si="183"/>
        <v>131118996.49480924</v>
      </c>
    </row>
    <row r="3095" spans="1:14" ht="24.95" customHeight="1" x14ac:dyDescent="0.2">
      <c r="A3095" s="482"/>
      <c r="B3095" s="482"/>
      <c r="C3095" s="482"/>
      <c r="D3095" s="482"/>
      <c r="E3095" s="482"/>
      <c r="F3095" s="482"/>
      <c r="G3095" s="482"/>
      <c r="H3095" s="482"/>
      <c r="I3095" s="482"/>
      <c r="J3095" s="482"/>
      <c r="K3095" s="482"/>
      <c r="L3095" s="482"/>
      <c r="M3095" s="482"/>
      <c r="N3095" s="482"/>
    </row>
    <row r="3096" spans="1:14" ht="24.95" customHeight="1" x14ac:dyDescent="0.2">
      <c r="A3096" s="482"/>
      <c r="B3096" s="482"/>
      <c r="C3096" s="482"/>
      <c r="D3096" s="482"/>
      <c r="E3096" s="482"/>
      <c r="F3096" s="482"/>
      <c r="G3096" s="482"/>
      <c r="H3096" s="482"/>
      <c r="I3096" s="482"/>
      <c r="J3096" s="482"/>
      <c r="K3096" s="482"/>
      <c r="L3096" s="482"/>
      <c r="M3096" s="482"/>
      <c r="N3096" s="482"/>
    </row>
    <row r="3097" spans="1:14" ht="24.95" customHeight="1" x14ac:dyDescent="0.2">
      <c r="A3097" s="482"/>
      <c r="B3097" s="482"/>
      <c r="C3097" s="482"/>
      <c r="D3097" s="482"/>
      <c r="E3097" s="482"/>
      <c r="F3097" s="482"/>
      <c r="G3097" s="482"/>
      <c r="H3097" s="482"/>
      <c r="I3097" s="482"/>
      <c r="J3097" s="482"/>
      <c r="K3097" s="482"/>
      <c r="L3097" s="482"/>
      <c r="M3097" s="482"/>
      <c r="N3097" s="482"/>
    </row>
    <row r="3098" spans="1:14" ht="24.95" customHeight="1" x14ac:dyDescent="0.2">
      <c r="A3098" s="482"/>
      <c r="B3098" s="482"/>
      <c r="C3098" s="482"/>
      <c r="D3098" s="482"/>
      <c r="E3098" s="482"/>
      <c r="F3098" s="482"/>
      <c r="G3098" s="482"/>
      <c r="H3098" s="482"/>
      <c r="I3098" s="482"/>
      <c r="J3098" s="482"/>
      <c r="K3098" s="482"/>
      <c r="L3098" s="482"/>
      <c r="M3098" s="482"/>
      <c r="N3098" s="482"/>
    </row>
    <row r="3099" spans="1:14" ht="24.95" customHeight="1" x14ac:dyDescent="0.2">
      <c r="A3099" s="482"/>
      <c r="B3099" s="482"/>
      <c r="C3099" s="482"/>
      <c r="D3099" s="482"/>
      <c r="E3099" s="482"/>
      <c r="F3099" s="482"/>
      <c r="G3099" s="482"/>
      <c r="H3099" s="482"/>
      <c r="I3099" s="482"/>
      <c r="J3099" s="482"/>
      <c r="K3099" s="482"/>
      <c r="L3099" s="482"/>
      <c r="M3099" s="482"/>
      <c r="N3099" s="482"/>
    </row>
    <row r="3100" spans="1:14" ht="24.95" customHeight="1" x14ac:dyDescent="0.2">
      <c r="A3100" s="482"/>
      <c r="B3100" s="482"/>
      <c r="C3100" s="482"/>
      <c r="D3100" s="482"/>
      <c r="E3100" s="482"/>
      <c r="F3100" s="482"/>
      <c r="G3100" s="482"/>
      <c r="H3100" s="482"/>
      <c r="I3100" s="482"/>
      <c r="J3100" s="482"/>
      <c r="K3100" s="482"/>
      <c r="L3100" s="482"/>
      <c r="M3100" s="482"/>
      <c r="N3100" s="482"/>
    </row>
    <row r="3101" spans="1:14" ht="24.95" customHeight="1" x14ac:dyDescent="0.2">
      <c r="A3101" s="482"/>
      <c r="B3101" s="482"/>
      <c r="C3101" s="482"/>
      <c r="D3101" s="482"/>
      <c r="E3101" s="482"/>
      <c r="F3101" s="482"/>
      <c r="G3101" s="482"/>
      <c r="H3101" s="482"/>
      <c r="I3101" s="482"/>
      <c r="J3101" s="482"/>
      <c r="K3101" s="482"/>
      <c r="L3101" s="482"/>
      <c r="M3101" s="482"/>
      <c r="N3101" s="482"/>
    </row>
    <row r="3102" spans="1:14" ht="24.95" customHeight="1" x14ac:dyDescent="0.2">
      <c r="A3102" s="482"/>
      <c r="B3102" s="482"/>
      <c r="C3102" s="482"/>
      <c r="D3102" s="482"/>
      <c r="E3102" s="482"/>
      <c r="F3102" s="482"/>
      <c r="G3102" s="482"/>
      <c r="H3102" s="482"/>
      <c r="I3102" s="482"/>
      <c r="J3102" s="482"/>
      <c r="K3102" s="482"/>
      <c r="L3102" s="482"/>
      <c r="M3102" s="482"/>
      <c r="N3102" s="482"/>
    </row>
    <row r="3103" spans="1:14" ht="24.95" customHeight="1" x14ac:dyDescent="0.2">
      <c r="A3103" s="482"/>
      <c r="B3103" s="482"/>
      <c r="C3103" s="482"/>
      <c r="D3103" s="482"/>
      <c r="E3103" s="482"/>
      <c r="F3103" s="482"/>
      <c r="G3103" s="482"/>
      <c r="H3103" s="482"/>
      <c r="I3103" s="482"/>
      <c r="J3103" s="482"/>
      <c r="K3103" s="482"/>
      <c r="L3103" s="482"/>
      <c r="M3103" s="482"/>
      <c r="N3103" s="482"/>
    </row>
    <row r="3104" spans="1:14" ht="24.95" customHeight="1" x14ac:dyDescent="0.2">
      <c r="A3104" s="482"/>
      <c r="B3104" s="482"/>
      <c r="C3104" s="482"/>
      <c r="D3104" s="482"/>
      <c r="E3104" s="482"/>
      <c r="F3104" s="482"/>
      <c r="G3104" s="482"/>
      <c r="H3104" s="482"/>
      <c r="I3104" s="482"/>
      <c r="J3104" s="482"/>
      <c r="K3104" s="482"/>
      <c r="L3104" s="482"/>
      <c r="M3104" s="482"/>
      <c r="N3104" s="482"/>
    </row>
    <row r="3105" spans="1:14" ht="24.95" customHeight="1" x14ac:dyDescent="0.2">
      <c r="A3105" s="482"/>
      <c r="B3105" s="482"/>
      <c r="C3105" s="482"/>
      <c r="D3105" s="482"/>
      <c r="E3105" s="482"/>
      <c r="F3105" s="482"/>
      <c r="G3105" s="482"/>
      <c r="H3105" s="482"/>
      <c r="I3105" s="482"/>
      <c r="J3105" s="482"/>
      <c r="K3105" s="482"/>
      <c r="L3105" s="482"/>
      <c r="M3105" s="482"/>
      <c r="N3105" s="482"/>
    </row>
    <row r="3106" spans="1:14" ht="24.95" customHeight="1" x14ac:dyDescent="0.2">
      <c r="A3106" s="482"/>
      <c r="B3106" s="482"/>
      <c r="C3106" s="482"/>
      <c r="D3106" s="482"/>
      <c r="E3106" s="482"/>
      <c r="F3106" s="482"/>
      <c r="G3106" s="482"/>
      <c r="H3106" s="482"/>
      <c r="I3106" s="482"/>
      <c r="J3106" s="482"/>
      <c r="K3106" s="482"/>
      <c r="L3106" s="482"/>
      <c r="M3106" s="482"/>
      <c r="N3106" s="482"/>
    </row>
    <row r="3107" spans="1:14" ht="24.95" customHeight="1" x14ac:dyDescent="0.2">
      <c r="A3107" s="482"/>
      <c r="B3107" s="482"/>
      <c r="C3107" s="482"/>
      <c r="D3107" s="482"/>
      <c r="E3107" s="482"/>
      <c r="F3107" s="482"/>
      <c r="G3107" s="482"/>
      <c r="H3107" s="482"/>
      <c r="I3107" s="482"/>
      <c r="J3107" s="482"/>
      <c r="K3107" s="482"/>
      <c r="L3107" s="482"/>
      <c r="M3107" s="482"/>
      <c r="N3107" s="482"/>
    </row>
    <row r="3108" spans="1:14" ht="24.95" customHeight="1" x14ac:dyDescent="0.2">
      <c r="A3108" s="482"/>
      <c r="B3108" s="482"/>
      <c r="C3108" s="482"/>
      <c r="D3108" s="482"/>
      <c r="E3108" s="482"/>
      <c r="F3108" s="482"/>
      <c r="G3108" s="482"/>
      <c r="H3108" s="482"/>
      <c r="I3108" s="482"/>
      <c r="J3108" s="482"/>
      <c r="K3108" s="482"/>
      <c r="L3108" s="482"/>
      <c r="M3108" s="482"/>
      <c r="N3108" s="482"/>
    </row>
    <row r="3109" spans="1:14" ht="24.95" customHeight="1" x14ac:dyDescent="0.2">
      <c r="A3109" s="482"/>
      <c r="B3109" s="482"/>
      <c r="C3109" s="482"/>
      <c r="D3109" s="482"/>
      <c r="E3109" s="482"/>
      <c r="F3109" s="482"/>
      <c r="G3109" s="482"/>
      <c r="H3109" s="482"/>
      <c r="I3109" s="482"/>
      <c r="J3109" s="482"/>
      <c r="K3109" s="482"/>
      <c r="L3109" s="482"/>
      <c r="M3109" s="482"/>
      <c r="N3109" s="482"/>
    </row>
    <row r="3110" spans="1:14" ht="24.95" customHeight="1" x14ac:dyDescent="0.2">
      <c r="A3110" s="482"/>
      <c r="B3110" s="482"/>
      <c r="C3110" s="482"/>
      <c r="D3110" s="482"/>
      <c r="E3110" s="482"/>
      <c r="F3110" s="482"/>
      <c r="G3110" s="482"/>
      <c r="H3110" s="482"/>
      <c r="I3110" s="482"/>
      <c r="J3110" s="482"/>
      <c r="K3110" s="482"/>
      <c r="L3110" s="482"/>
      <c r="M3110" s="482"/>
      <c r="N3110" s="482"/>
    </row>
    <row r="3111" spans="1:14" ht="24.95" customHeight="1" x14ac:dyDescent="0.2">
      <c r="A3111" s="482"/>
      <c r="B3111" s="482"/>
      <c r="C3111" s="482"/>
      <c r="D3111" s="482"/>
      <c r="E3111" s="482"/>
      <c r="F3111" s="482"/>
      <c r="G3111" s="482"/>
      <c r="H3111" s="482"/>
      <c r="I3111" s="482"/>
      <c r="J3111" s="482"/>
      <c r="K3111" s="482"/>
      <c r="L3111" s="482"/>
      <c r="M3111" s="482"/>
      <c r="N3111" s="482"/>
    </row>
    <row r="3112" spans="1:14" ht="24.95" customHeight="1" x14ac:dyDescent="0.2">
      <c r="A3112" s="482"/>
      <c r="B3112" s="482"/>
      <c r="C3112" s="482"/>
      <c r="D3112" s="482"/>
      <c r="E3112" s="482"/>
      <c r="F3112" s="482"/>
      <c r="G3112" s="482"/>
      <c r="H3112" s="482"/>
      <c r="I3112" s="482"/>
      <c r="J3112" s="482"/>
      <c r="K3112" s="482"/>
      <c r="L3112" s="482"/>
      <c r="M3112" s="482"/>
      <c r="N3112" s="482"/>
    </row>
    <row r="3113" spans="1:14" ht="24.95" customHeight="1" x14ac:dyDescent="0.2">
      <c r="A3113" s="482"/>
      <c r="B3113" s="482"/>
      <c r="C3113" s="482"/>
      <c r="D3113" s="482"/>
      <c r="E3113" s="482"/>
      <c r="F3113" s="482"/>
      <c r="G3113" s="482"/>
      <c r="H3113" s="482"/>
      <c r="I3113" s="482"/>
      <c r="J3113" s="482"/>
      <c r="K3113" s="482"/>
      <c r="L3113" s="482"/>
      <c r="M3113" s="482"/>
      <c r="N3113" s="482"/>
    </row>
    <row r="3114" spans="1:14" ht="24.95" customHeight="1" x14ac:dyDescent="0.2">
      <c r="A3114" s="482"/>
      <c r="B3114" s="482"/>
      <c r="C3114" s="482"/>
      <c r="D3114" s="482"/>
      <c r="E3114" s="482"/>
      <c r="F3114" s="482"/>
      <c r="G3114" s="482"/>
      <c r="H3114" s="482"/>
      <c r="I3114" s="482"/>
      <c r="J3114" s="482"/>
      <c r="K3114" s="482"/>
      <c r="L3114" s="482"/>
      <c r="M3114" s="482"/>
      <c r="N3114" s="482"/>
    </row>
    <row r="3115" spans="1:14" ht="24.95" customHeight="1" x14ac:dyDescent="0.2">
      <c r="A3115" s="482"/>
      <c r="B3115" s="482"/>
      <c r="C3115" s="482"/>
      <c r="D3115" s="482"/>
      <c r="E3115" s="482"/>
      <c r="F3115" s="482"/>
      <c r="G3115" s="482"/>
      <c r="H3115" s="482"/>
      <c r="I3115" s="482"/>
      <c r="J3115" s="482"/>
      <c r="K3115" s="482"/>
      <c r="L3115" s="482"/>
      <c r="M3115" s="482"/>
      <c r="N3115" s="482"/>
    </row>
    <row r="3116" spans="1:14" ht="24.95" customHeight="1" x14ac:dyDescent="0.2">
      <c r="A3116" s="482"/>
      <c r="B3116" s="482"/>
      <c r="C3116" s="482"/>
      <c r="D3116" s="482"/>
      <c r="E3116" s="482"/>
      <c r="F3116" s="482"/>
      <c r="G3116" s="482"/>
      <c r="H3116" s="482"/>
      <c r="I3116" s="482"/>
      <c r="J3116" s="482"/>
      <c r="K3116" s="482"/>
      <c r="L3116" s="482"/>
      <c r="M3116" s="482"/>
      <c r="N3116" s="482"/>
    </row>
    <row r="3117" spans="1:14" ht="24.95" customHeight="1" x14ac:dyDescent="0.2">
      <c r="A3117" s="482"/>
      <c r="B3117" s="482"/>
      <c r="C3117" s="482"/>
      <c r="D3117" s="482"/>
      <c r="E3117" s="482"/>
      <c r="F3117" s="482"/>
      <c r="G3117" s="482"/>
      <c r="H3117" s="482"/>
      <c r="I3117" s="482"/>
      <c r="J3117" s="482"/>
      <c r="K3117" s="482"/>
      <c r="L3117" s="482"/>
      <c r="M3117" s="482"/>
      <c r="N3117" s="482"/>
    </row>
    <row r="3118" spans="1:14" ht="24.95" customHeight="1" x14ac:dyDescent="0.2">
      <c r="A3118" s="482"/>
      <c r="B3118" s="482"/>
      <c r="C3118" s="482"/>
      <c r="D3118" s="482"/>
      <c r="E3118" s="482"/>
      <c r="F3118" s="482"/>
      <c r="G3118" s="482"/>
      <c r="H3118" s="482"/>
      <c r="I3118" s="482"/>
      <c r="J3118" s="482"/>
      <c r="K3118" s="482"/>
      <c r="L3118" s="482"/>
      <c r="M3118" s="482"/>
      <c r="N3118" s="482"/>
    </row>
    <row r="3119" spans="1:14" ht="24.95" customHeight="1" x14ac:dyDescent="0.2">
      <c r="A3119" s="482"/>
      <c r="B3119" s="482"/>
      <c r="C3119" s="482"/>
      <c r="D3119" s="482"/>
      <c r="E3119" s="482"/>
      <c r="F3119" s="482"/>
      <c r="G3119" s="482"/>
      <c r="H3119" s="482"/>
      <c r="I3119" s="482"/>
      <c r="J3119" s="482"/>
      <c r="K3119" s="482"/>
      <c r="L3119" s="482"/>
      <c r="M3119" s="482"/>
      <c r="N3119" s="482"/>
    </row>
    <row r="3120" spans="1:14" ht="24.95" customHeight="1" x14ac:dyDescent="0.2">
      <c r="A3120" s="482"/>
      <c r="B3120" s="482"/>
      <c r="C3120" s="482"/>
      <c r="D3120" s="482"/>
      <c r="E3120" s="482"/>
      <c r="F3120" s="482"/>
      <c r="G3120" s="482"/>
      <c r="H3120" s="482"/>
      <c r="I3120" s="482"/>
      <c r="J3120" s="482"/>
      <c r="K3120" s="482"/>
      <c r="L3120" s="482"/>
      <c r="M3120" s="482"/>
      <c r="N3120" s="482"/>
    </row>
    <row r="3121" spans="1:14" ht="24.95" customHeight="1" x14ac:dyDescent="0.2">
      <c r="A3121" s="482"/>
      <c r="B3121" s="482"/>
      <c r="C3121" s="482"/>
      <c r="D3121" s="482"/>
      <c r="E3121" s="482"/>
      <c r="F3121" s="482"/>
      <c r="G3121" s="482"/>
      <c r="H3121" s="482"/>
      <c r="I3121" s="482"/>
      <c r="J3121" s="482"/>
      <c r="K3121" s="482"/>
      <c r="L3121" s="482"/>
      <c r="M3121" s="482"/>
      <c r="N3121" s="482"/>
    </row>
    <row r="3122" spans="1:14" ht="24.95" customHeight="1" x14ac:dyDescent="0.2">
      <c r="A3122" s="482"/>
      <c r="B3122" s="482"/>
      <c r="C3122" s="482"/>
      <c r="D3122" s="482"/>
      <c r="E3122" s="482"/>
      <c r="F3122" s="482"/>
      <c r="G3122" s="482"/>
      <c r="H3122" s="482"/>
      <c r="I3122" s="482"/>
      <c r="J3122" s="482"/>
      <c r="K3122" s="482"/>
      <c r="L3122" s="482"/>
      <c r="M3122" s="482"/>
      <c r="N3122" s="482"/>
    </row>
    <row r="3123" spans="1:14" ht="24.95" customHeight="1" x14ac:dyDescent="0.2">
      <c r="A3123" s="482"/>
      <c r="B3123" s="482"/>
      <c r="C3123" s="482"/>
      <c r="D3123" s="482"/>
      <c r="E3123" s="482"/>
      <c r="F3123" s="482"/>
      <c r="G3123" s="482"/>
      <c r="H3123" s="482"/>
      <c r="I3123" s="482"/>
      <c r="J3123" s="482"/>
      <c r="K3123" s="482"/>
      <c r="L3123" s="482"/>
      <c r="M3123" s="482"/>
      <c r="N3123" s="482"/>
    </row>
    <row r="3124" spans="1:14" ht="24.95" customHeight="1" x14ac:dyDescent="0.2">
      <c r="A3124" s="482"/>
      <c r="B3124" s="482"/>
      <c r="C3124" s="482"/>
      <c r="D3124" s="482"/>
      <c r="E3124" s="482"/>
      <c r="F3124" s="482"/>
      <c r="G3124" s="482"/>
      <c r="H3124" s="482"/>
      <c r="I3124" s="482"/>
      <c r="J3124" s="482"/>
      <c r="K3124" s="482"/>
      <c r="L3124" s="482"/>
      <c r="M3124" s="482"/>
      <c r="N3124" s="482"/>
    </row>
    <row r="3125" spans="1:14" ht="24.95" customHeight="1" x14ac:dyDescent="0.2">
      <c r="A3125" s="482"/>
      <c r="B3125" s="482"/>
      <c r="C3125" s="482"/>
      <c r="D3125" s="482"/>
      <c r="E3125" s="482"/>
      <c r="F3125" s="482"/>
      <c r="G3125" s="482"/>
      <c r="H3125" s="482"/>
      <c r="I3125" s="482"/>
      <c r="J3125" s="482"/>
      <c r="K3125" s="482"/>
      <c r="L3125" s="482"/>
      <c r="M3125" s="482"/>
      <c r="N3125" s="4">
        <v>39</v>
      </c>
    </row>
    <row r="3126" spans="1:14" ht="39.950000000000003" customHeight="1" x14ac:dyDescent="0.2">
      <c r="A3126" s="776" t="s">
        <v>608</v>
      </c>
      <c r="B3126" s="776"/>
      <c r="C3126" s="776"/>
      <c r="D3126" s="776"/>
      <c r="E3126" s="776"/>
      <c r="F3126" s="776"/>
      <c r="G3126" s="776"/>
      <c r="H3126" s="776"/>
      <c r="I3126" s="776"/>
      <c r="J3126" s="776"/>
      <c r="K3126" s="776"/>
      <c r="L3126" s="776"/>
      <c r="M3126" s="776"/>
      <c r="N3126" s="776"/>
    </row>
    <row r="3127" spans="1:14" ht="24.95" customHeight="1" x14ac:dyDescent="0.2">
      <c r="A3127" s="482"/>
      <c r="B3127" s="482"/>
      <c r="C3127" s="482"/>
      <c r="D3127" s="482"/>
      <c r="E3127" s="482"/>
      <c r="F3127" s="482"/>
      <c r="G3127" s="482"/>
      <c r="H3127" s="482"/>
      <c r="I3127" s="482"/>
      <c r="J3127" s="482"/>
      <c r="K3127" s="482"/>
      <c r="L3127" s="482"/>
      <c r="M3127" s="482"/>
      <c r="N3127" s="482"/>
    </row>
    <row r="3128" spans="1:14" ht="24.95" customHeight="1" x14ac:dyDescent="0.2">
      <c r="A3128" s="374"/>
      <c r="B3128" s="681" t="s">
        <v>46</v>
      </c>
      <c r="C3128" s="681" t="s">
        <v>47</v>
      </c>
      <c r="D3128" s="681" t="s">
        <v>48</v>
      </c>
      <c r="E3128" s="681" t="s">
        <v>49</v>
      </c>
      <c r="F3128" s="681" t="s">
        <v>50</v>
      </c>
      <c r="G3128" s="681" t="s">
        <v>51</v>
      </c>
      <c r="H3128" s="681" t="s">
        <v>52</v>
      </c>
      <c r="I3128" s="681" t="s">
        <v>62</v>
      </c>
      <c r="J3128" s="681" t="s">
        <v>63</v>
      </c>
      <c r="K3128" s="681" t="s">
        <v>55</v>
      </c>
      <c r="L3128" s="681" t="s">
        <v>64</v>
      </c>
      <c r="M3128" s="681" t="s">
        <v>57</v>
      </c>
      <c r="N3128" s="681" t="s">
        <v>13</v>
      </c>
    </row>
    <row r="3129" spans="1:14" ht="24.95" customHeight="1" x14ac:dyDescent="0.2">
      <c r="A3129" s="602" t="s">
        <v>291</v>
      </c>
      <c r="B3129" s="594">
        <f>'GASTO X T.A.'!B561</f>
        <v>795201.8012716152</v>
      </c>
      <c r="C3129" s="594">
        <f>'GASTO X T.A.'!C561</f>
        <v>786601.21949334734</v>
      </c>
      <c r="D3129" s="594">
        <f>'GASTO X T.A.'!D561</f>
        <v>426641.8809865248</v>
      </c>
      <c r="E3129" s="594">
        <f>'GASTO X T.A.'!E561</f>
        <v>0</v>
      </c>
      <c r="F3129" s="594">
        <f>'GASTO X T.A.'!F561</f>
        <v>15220.500786206281</v>
      </c>
      <c r="G3129" s="594">
        <f>'GASTO X T.A.'!G561</f>
        <v>157860.49617226468</v>
      </c>
      <c r="H3129" s="594">
        <f>'GASTO X T.A.'!H561</f>
        <v>1579876.9757342355</v>
      </c>
      <c r="I3129" s="594">
        <f>'GASTO X T.A.'!I561</f>
        <v>1782460.6957794321</v>
      </c>
      <c r="J3129" s="594">
        <f>'GASTO X T.A.'!J561</f>
        <v>1091227.769847153</v>
      </c>
      <c r="K3129" s="594">
        <f>'GASTO X T.A.'!K561</f>
        <v>4461283.5245018974</v>
      </c>
      <c r="L3129" s="594">
        <f>'GASTO X T.A.'!L561</f>
        <v>1134750.3302062433</v>
      </c>
      <c r="M3129" s="594">
        <f>'GASTO X T.A.'!M561</f>
        <v>856473.73817252601</v>
      </c>
      <c r="N3129" s="595">
        <f>SUM(B3129:M3129)</f>
        <v>13087598.932951445</v>
      </c>
    </row>
    <row r="3130" spans="1:14" ht="24.95" customHeight="1" x14ac:dyDescent="0.2">
      <c r="A3130" s="672" t="s">
        <v>293</v>
      </c>
      <c r="B3130" s="594">
        <f>'GASTO X T.A.'!B562</f>
        <v>3864396.4856749373</v>
      </c>
      <c r="C3130" s="594">
        <f>'GASTO X T.A.'!C562</f>
        <v>4090060.8037110511</v>
      </c>
      <c r="D3130" s="594">
        <f>'GASTO X T.A.'!D562</f>
        <v>2056374.6816969248</v>
      </c>
      <c r="E3130" s="594">
        <f>'GASTO X T.A.'!E562</f>
        <v>0</v>
      </c>
      <c r="F3130" s="594">
        <f>'GASTO X T.A.'!F562</f>
        <v>121120.17584293013</v>
      </c>
      <c r="G3130" s="594">
        <f>'GASTO X T.A.'!G562</f>
        <v>961276.52410735795</v>
      </c>
      <c r="H3130" s="594">
        <f>'GASTO X T.A.'!H562</f>
        <v>23984278.386001829</v>
      </c>
      <c r="I3130" s="594">
        <f>'GASTO X T.A.'!I562</f>
        <v>29513639.081053212</v>
      </c>
      <c r="J3130" s="594">
        <f>'GASTO X T.A.'!J562</f>
        <v>15820476.896828247</v>
      </c>
      <c r="K3130" s="594">
        <f>'GASTO X T.A.'!K562</f>
        <v>4404721.2927463232</v>
      </c>
      <c r="L3130" s="594">
        <f>'GASTO X T.A.'!L562</f>
        <v>1794694.3206256374</v>
      </c>
      <c r="M3130" s="594">
        <f>'GASTO X T.A.'!M562</f>
        <v>1575890.5760869209</v>
      </c>
      <c r="N3130" s="595">
        <f t="shared" ref="N3130:N3135" si="184">SUM(B3130:M3130)</f>
        <v>88186929.224375367</v>
      </c>
    </row>
    <row r="3131" spans="1:14" ht="24.95" customHeight="1" x14ac:dyDescent="0.2">
      <c r="A3131" s="672" t="s">
        <v>295</v>
      </c>
      <c r="B3131" s="594">
        <f>'GASTO X T.A.'!B563</f>
        <v>830384.8993844674</v>
      </c>
      <c r="C3131" s="594">
        <f>'GASTO X T.A.'!C563</f>
        <v>807425.77629526705</v>
      </c>
      <c r="D3131" s="594">
        <f>'GASTO X T.A.'!D563</f>
        <v>440551.64699362515</v>
      </c>
      <c r="E3131" s="594">
        <f>'GASTO X T.A.'!E563</f>
        <v>0</v>
      </c>
      <c r="F3131" s="594">
        <f>'GASTO X T.A.'!F563</f>
        <v>24758.980327600595</v>
      </c>
      <c r="G3131" s="594">
        <f>'GASTO X T.A.'!G563</f>
        <v>211988.94703439405</v>
      </c>
      <c r="H3131" s="594">
        <f>'GASTO X T.A.'!H563</f>
        <v>16727699.616651602</v>
      </c>
      <c r="I3131" s="594">
        <f>'GASTO X T.A.'!I563</f>
        <v>20335286.636760999</v>
      </c>
      <c r="J3131" s="594">
        <f>'GASTO X T.A.'!J563</f>
        <v>11041202.956019875</v>
      </c>
      <c r="K3131" s="594">
        <f>'GASTO X T.A.'!K563</f>
        <v>2515570.0025225487</v>
      </c>
      <c r="L3131" s="594">
        <f>'GASTO X T.A.'!L563</f>
        <v>875226.850858449</v>
      </c>
      <c r="M3131" s="594">
        <f>'GASTO X T.A.'!M563</f>
        <v>757089.75020275707</v>
      </c>
      <c r="N3131" s="595">
        <f t="shared" si="184"/>
        <v>54567186.063051589</v>
      </c>
    </row>
    <row r="3132" spans="1:14" ht="24.95" customHeight="1" x14ac:dyDescent="0.2">
      <c r="A3132" s="672" t="s">
        <v>297</v>
      </c>
      <c r="B3132" s="594">
        <f>'GASTO X T.A.'!B564</f>
        <v>2367608.7069315664</v>
      </c>
      <c r="C3132" s="594">
        <f>'GASTO X T.A.'!C564</f>
        <v>2244064.0092881736</v>
      </c>
      <c r="D3132" s="594">
        <f>'GASTO X T.A.'!D564</f>
        <v>1270287.7838412891</v>
      </c>
      <c r="E3132" s="594">
        <f>'GASTO X T.A.'!E564</f>
        <v>0</v>
      </c>
      <c r="F3132" s="594">
        <f>'GASTO X T.A.'!F564</f>
        <v>81574.675977961961</v>
      </c>
      <c r="G3132" s="594">
        <f>'GASTO X T.A.'!G564</f>
        <v>618588.64006069652</v>
      </c>
      <c r="H3132" s="594">
        <f>'GASTO X T.A.'!H564</f>
        <v>15327119.693718275</v>
      </c>
      <c r="I3132" s="594">
        <f>'GASTO X T.A.'!I564</f>
        <v>18402454.32290522</v>
      </c>
      <c r="J3132" s="594">
        <f>'GASTO X T.A.'!J564</f>
        <v>10174296.155449722</v>
      </c>
      <c r="K3132" s="594">
        <f>'GASTO X T.A.'!K564</f>
        <v>3413104.9975416069</v>
      </c>
      <c r="L3132" s="594">
        <f>'GASTO X T.A.'!L564</f>
        <v>1584572.3723862064</v>
      </c>
      <c r="M3132" s="594">
        <f>'GASTO X T.A.'!M564</f>
        <v>1409278.5147854798</v>
      </c>
      <c r="N3132" s="595">
        <f t="shared" si="184"/>
        <v>56892949.872886196</v>
      </c>
    </row>
    <row r="3133" spans="1:14" ht="24.95" customHeight="1" x14ac:dyDescent="0.2">
      <c r="A3133" s="672" t="s">
        <v>299</v>
      </c>
      <c r="B3133" s="594">
        <f>'GASTO X T.A.'!B565</f>
        <v>1417971.2581475999</v>
      </c>
      <c r="C3133" s="594">
        <f>'GASTO X T.A.'!C565</f>
        <v>1549285.3082244867</v>
      </c>
      <c r="D3133" s="594">
        <f>'GASTO X T.A.'!D565</f>
        <v>722206.39818679856</v>
      </c>
      <c r="E3133" s="594">
        <f>'GASTO X T.A.'!E565</f>
        <v>0</v>
      </c>
      <c r="F3133" s="594">
        <f>'GASTO X T.A.'!F565</f>
        <v>48471.23584316724</v>
      </c>
      <c r="G3133" s="594">
        <f>'GASTO X T.A.'!G565</f>
        <v>393791.51621433848</v>
      </c>
      <c r="H3133" s="594">
        <f>'GASTO X T.A.'!H565</f>
        <v>8551270.9402225837</v>
      </c>
      <c r="I3133" s="594">
        <f>'GASTO X T.A.'!I565</f>
        <v>10464324.488784494</v>
      </c>
      <c r="J3133" s="594">
        <f>'GASTO X T.A.'!J565</f>
        <v>5663178.2233184837</v>
      </c>
      <c r="K3133" s="594">
        <f>'GASTO X T.A.'!K565</f>
        <v>3751475.5296990047</v>
      </c>
      <c r="L3133" s="594">
        <f>'GASTO X T.A.'!L565</f>
        <v>1045568.3642186086</v>
      </c>
      <c r="M3133" s="594">
        <f>'GASTO X T.A.'!M565</f>
        <v>823835.3437877273</v>
      </c>
      <c r="N3133" s="595">
        <f t="shared" si="184"/>
        <v>34431378.606647298</v>
      </c>
    </row>
    <row r="3134" spans="1:14" ht="24.95" customHeight="1" x14ac:dyDescent="0.2">
      <c r="A3134" s="672" t="s">
        <v>301</v>
      </c>
      <c r="B3134" s="594">
        <f>'GASTO X T.A.'!B566</f>
        <v>534954.79385744291</v>
      </c>
      <c r="C3134" s="594">
        <f>'GASTO X T.A.'!C566</f>
        <v>581783.48259455815</v>
      </c>
      <c r="D3134" s="594">
        <f>'GASTO X T.A.'!D566</f>
        <v>292296.038460974</v>
      </c>
      <c r="E3134" s="594">
        <f>'GASTO X T.A.'!E566</f>
        <v>0</v>
      </c>
      <c r="F3134" s="594">
        <f>'GASTO X T.A.'!F566</f>
        <v>20710.485676585213</v>
      </c>
      <c r="G3134" s="594">
        <f>'GASTO X T.A.'!G566</f>
        <v>154399.86880382308</v>
      </c>
      <c r="H3134" s="594">
        <f>'GASTO X T.A.'!H566</f>
        <v>8710372.9942267053</v>
      </c>
      <c r="I3134" s="594">
        <f>'GASTO X T.A.'!I566</f>
        <v>10644500.223531146</v>
      </c>
      <c r="J3134" s="594">
        <f>'GASTO X T.A.'!J566</f>
        <v>5708952.9922427479</v>
      </c>
      <c r="K3134" s="594">
        <f>'GASTO X T.A.'!K566</f>
        <v>1715305.6820077421</v>
      </c>
      <c r="L3134" s="594">
        <f>'GASTO X T.A.'!L566</f>
        <v>545021.88146852015</v>
      </c>
      <c r="M3134" s="594">
        <f>'GASTO X T.A.'!M566</f>
        <v>447581.83062582376</v>
      </c>
      <c r="N3134" s="595">
        <f t="shared" si="184"/>
        <v>29355880.273496065</v>
      </c>
    </row>
    <row r="3135" spans="1:14" ht="24.95" customHeight="1" x14ac:dyDescent="0.2">
      <c r="A3135" s="672" t="s">
        <v>302</v>
      </c>
      <c r="B3135" s="597">
        <f>'GASTO X T.A.'!B567</f>
        <v>983137.425127347</v>
      </c>
      <c r="C3135" s="597">
        <f>'GASTO X T.A.'!C567</f>
        <v>1123442.2552471235</v>
      </c>
      <c r="D3135" s="597">
        <f>'GASTO X T.A.'!D567</f>
        <v>339527.73759263853</v>
      </c>
      <c r="E3135" s="597">
        <f>'GASTO X T.A.'!E567</f>
        <v>0</v>
      </c>
      <c r="F3135" s="597">
        <f>'GASTO X T.A.'!F567</f>
        <v>43782.000417195479</v>
      </c>
      <c r="G3135" s="597">
        <f>'GASTO X T.A.'!G567</f>
        <v>227133.64178943395</v>
      </c>
      <c r="H3135" s="597">
        <f>'GASTO X T.A.'!H567</f>
        <v>1296464.2525809039</v>
      </c>
      <c r="I3135" s="597">
        <f>'GASTO X T.A.'!I567</f>
        <v>1433741.5018280975</v>
      </c>
      <c r="J3135" s="597">
        <f>'GASTO X T.A.'!J567</f>
        <v>935320.19014551106</v>
      </c>
      <c r="K3135" s="597">
        <f>'GASTO X T.A.'!K567</f>
        <v>898333.85482799541</v>
      </c>
      <c r="L3135" s="597">
        <f>'GASTO X T.A.'!L567</f>
        <v>462501.60999667004</v>
      </c>
      <c r="M3135" s="597">
        <f>'GASTO X T.A.'!M567</f>
        <v>449632.64563398535</v>
      </c>
      <c r="N3135" s="595">
        <f t="shared" si="184"/>
        <v>8193017.1151869018</v>
      </c>
    </row>
    <row r="3136" spans="1:14" ht="24.95" customHeight="1" x14ac:dyDescent="0.2">
      <c r="A3136" s="573" t="s">
        <v>288</v>
      </c>
      <c r="B3136" s="574">
        <f>SUM(B3129:B3135)</f>
        <v>10793655.370394975</v>
      </c>
      <c r="C3136" s="574">
        <f t="shared" ref="C3136:N3136" si="185">SUM(C3129:C3135)</f>
        <v>11182662.854854008</v>
      </c>
      <c r="D3136" s="574">
        <f t="shared" si="185"/>
        <v>5547886.167758774</v>
      </c>
      <c r="E3136" s="574">
        <f t="shared" si="185"/>
        <v>0</v>
      </c>
      <c r="F3136" s="574">
        <f t="shared" si="185"/>
        <v>355638.05487164692</v>
      </c>
      <c r="G3136" s="574">
        <f t="shared" si="185"/>
        <v>2725039.6341823088</v>
      </c>
      <c r="H3136" s="574">
        <f t="shared" si="185"/>
        <v>76177082.859136149</v>
      </c>
      <c r="I3136" s="574">
        <f t="shared" si="185"/>
        <v>92576406.950642601</v>
      </c>
      <c r="J3136" s="574">
        <f t="shared" si="185"/>
        <v>50434655.183851741</v>
      </c>
      <c r="K3136" s="574">
        <f t="shared" si="185"/>
        <v>21159794.883847117</v>
      </c>
      <c r="L3136" s="574">
        <f t="shared" si="185"/>
        <v>7442335.7297603348</v>
      </c>
      <c r="M3136" s="574">
        <f t="shared" si="185"/>
        <v>6319782.3992952202</v>
      </c>
      <c r="N3136" s="699">
        <f t="shared" si="185"/>
        <v>284714940.08859491</v>
      </c>
    </row>
    <row r="3137" spans="1:14" ht="24.95" customHeight="1" x14ac:dyDescent="0.2">
      <c r="A3137" s="482"/>
      <c r="B3137" s="482"/>
      <c r="C3137" s="482"/>
      <c r="D3137" s="482"/>
      <c r="E3137" s="482"/>
      <c r="F3137" s="482"/>
      <c r="G3137" s="482"/>
      <c r="H3137" s="482"/>
      <c r="I3137" s="482"/>
      <c r="J3137" s="482"/>
      <c r="K3137" s="482"/>
      <c r="L3137" s="482"/>
      <c r="M3137" s="482"/>
      <c r="N3137" s="482"/>
    </row>
    <row r="3138" spans="1:14" ht="24.95" customHeight="1" x14ac:dyDescent="0.2">
      <c r="A3138" s="482"/>
      <c r="B3138" s="482"/>
      <c r="C3138" s="482"/>
      <c r="D3138" s="482"/>
      <c r="E3138" s="482"/>
      <c r="F3138" s="482"/>
      <c r="G3138" s="482"/>
      <c r="H3138" s="482"/>
      <c r="I3138" s="482"/>
      <c r="J3138" s="482"/>
      <c r="K3138" s="482"/>
      <c r="L3138" s="482"/>
      <c r="M3138" s="482"/>
      <c r="N3138" s="482"/>
    </row>
    <row r="3139" spans="1:14" ht="24.95" customHeight="1" x14ac:dyDescent="0.2">
      <c r="A3139" s="482"/>
      <c r="B3139" s="482"/>
      <c r="C3139" s="482"/>
      <c r="D3139" s="482"/>
      <c r="E3139" s="482"/>
      <c r="F3139" s="482"/>
      <c r="G3139" s="482"/>
      <c r="H3139" s="482"/>
      <c r="I3139" s="482"/>
      <c r="J3139" s="482"/>
      <c r="K3139" s="482"/>
      <c r="L3139" s="482"/>
      <c r="M3139" s="482"/>
      <c r="N3139" s="482"/>
    </row>
    <row r="3140" spans="1:14" ht="24.95" customHeight="1" x14ac:dyDescent="0.2">
      <c r="A3140" s="482"/>
      <c r="B3140" s="482"/>
      <c r="C3140" s="482"/>
      <c r="D3140" s="482"/>
      <c r="E3140" s="482"/>
      <c r="F3140" s="482"/>
      <c r="G3140" s="482"/>
      <c r="H3140" s="482"/>
      <c r="I3140" s="482"/>
      <c r="J3140" s="482"/>
      <c r="K3140" s="482"/>
      <c r="L3140" s="482"/>
      <c r="M3140" s="482"/>
      <c r="N3140" s="482"/>
    </row>
    <row r="3141" spans="1:14" ht="24.95" customHeight="1" x14ac:dyDescent="0.2">
      <c r="A3141" s="482"/>
      <c r="B3141" s="482"/>
      <c r="C3141" s="482"/>
      <c r="D3141" s="482"/>
      <c r="E3141" s="482"/>
      <c r="F3141" s="482"/>
      <c r="G3141" s="482"/>
      <c r="H3141" s="482"/>
      <c r="I3141" s="482"/>
      <c r="J3141" s="482"/>
      <c r="K3141" s="482"/>
      <c r="L3141" s="482"/>
      <c r="M3141" s="482"/>
      <c r="N3141" s="482"/>
    </row>
    <row r="3142" spans="1:14" ht="24.95" customHeight="1" x14ac:dyDescent="0.2">
      <c r="A3142" s="482"/>
      <c r="B3142" s="482"/>
      <c r="C3142" s="482"/>
      <c r="D3142" s="482"/>
      <c r="E3142" s="482"/>
      <c r="F3142" s="482"/>
      <c r="G3142" s="482"/>
      <c r="H3142" s="482"/>
      <c r="I3142" s="482"/>
      <c r="J3142" s="482"/>
      <c r="K3142" s="482"/>
      <c r="L3142" s="482"/>
      <c r="M3142" s="482"/>
      <c r="N3142" s="482"/>
    </row>
    <row r="3143" spans="1:14" ht="24.95" customHeight="1" x14ac:dyDescent="0.2">
      <c r="A3143" s="482"/>
      <c r="B3143" s="482"/>
      <c r="C3143" s="482"/>
      <c r="D3143" s="482"/>
      <c r="E3143" s="482"/>
      <c r="F3143" s="482"/>
      <c r="G3143" s="482"/>
      <c r="H3143" s="482"/>
      <c r="I3143" s="482"/>
      <c r="J3143" s="482"/>
      <c r="K3143" s="482"/>
      <c r="L3143" s="482"/>
      <c r="M3143" s="482"/>
      <c r="N3143" s="482"/>
    </row>
    <row r="3144" spans="1:14" ht="24.95" customHeight="1" x14ac:dyDescent="0.2">
      <c r="A3144" s="482"/>
      <c r="B3144" s="482"/>
      <c r="C3144" s="482"/>
      <c r="D3144" s="482"/>
      <c r="E3144" s="482"/>
      <c r="F3144" s="482"/>
      <c r="G3144" s="482"/>
      <c r="H3144" s="482"/>
      <c r="I3144" s="482"/>
      <c r="J3144" s="482"/>
      <c r="K3144" s="482"/>
      <c r="L3144" s="482"/>
      <c r="M3144" s="482"/>
      <c r="N3144" s="482"/>
    </row>
    <row r="3145" spans="1:14" ht="24.95" customHeight="1" x14ac:dyDescent="0.2">
      <c r="A3145" s="482"/>
      <c r="B3145" s="482"/>
      <c r="C3145" s="482"/>
      <c r="D3145" s="482"/>
      <c r="E3145" s="482"/>
      <c r="F3145" s="482"/>
      <c r="G3145" s="482"/>
      <c r="H3145" s="482"/>
      <c r="I3145" s="482"/>
      <c r="J3145" s="482"/>
      <c r="K3145" s="482"/>
      <c r="L3145" s="482"/>
      <c r="M3145" s="482"/>
      <c r="N3145" s="482"/>
    </row>
    <row r="3146" spans="1:14" ht="24.95" customHeight="1" x14ac:dyDescent="0.2">
      <c r="A3146" s="482"/>
      <c r="B3146" s="482"/>
      <c r="C3146" s="482"/>
      <c r="D3146" s="482"/>
      <c r="E3146" s="482"/>
      <c r="F3146" s="482"/>
      <c r="G3146" s="482"/>
      <c r="H3146" s="482"/>
      <c r="I3146" s="482"/>
      <c r="J3146" s="482"/>
      <c r="K3146" s="482"/>
      <c r="L3146" s="482"/>
      <c r="M3146" s="482"/>
      <c r="N3146" s="482"/>
    </row>
    <row r="3147" spans="1:14" ht="24.95" customHeight="1" x14ac:dyDescent="0.2">
      <c r="A3147" s="482"/>
      <c r="B3147" s="482"/>
      <c r="C3147" s="482"/>
      <c r="D3147" s="482"/>
      <c r="E3147" s="482"/>
      <c r="F3147" s="482"/>
      <c r="G3147" s="482"/>
      <c r="H3147" s="482"/>
      <c r="I3147" s="482"/>
      <c r="J3147" s="482"/>
      <c r="K3147" s="482"/>
      <c r="L3147" s="482"/>
      <c r="M3147" s="482"/>
      <c r="N3147" s="482"/>
    </row>
    <row r="3148" spans="1:14" ht="24.95" customHeight="1" x14ac:dyDescent="0.2">
      <c r="A3148" s="482"/>
      <c r="B3148" s="482"/>
      <c r="C3148" s="482"/>
      <c r="D3148" s="482"/>
      <c r="E3148" s="482"/>
      <c r="F3148" s="482"/>
      <c r="G3148" s="482"/>
      <c r="H3148" s="482"/>
      <c r="I3148" s="482"/>
      <c r="J3148" s="482"/>
      <c r="K3148" s="482"/>
      <c r="L3148" s="482"/>
      <c r="M3148" s="482"/>
      <c r="N3148" s="482"/>
    </row>
    <row r="3149" spans="1:14" ht="24.95" customHeight="1" x14ac:dyDescent="0.2">
      <c r="A3149" s="482"/>
      <c r="B3149" s="482"/>
      <c r="C3149" s="482"/>
      <c r="D3149" s="482"/>
      <c r="E3149" s="482"/>
      <c r="F3149" s="482"/>
      <c r="G3149" s="482"/>
      <c r="H3149" s="482"/>
      <c r="I3149" s="482"/>
      <c r="J3149" s="482"/>
      <c r="K3149" s="482"/>
      <c r="L3149" s="482"/>
      <c r="M3149" s="482"/>
      <c r="N3149" s="482"/>
    </row>
    <row r="3150" spans="1:14" ht="24.95" customHeight="1" x14ac:dyDescent="0.2">
      <c r="A3150" s="482"/>
      <c r="B3150" s="482"/>
      <c r="C3150" s="482"/>
      <c r="D3150" s="482"/>
      <c r="E3150" s="482"/>
      <c r="F3150" s="482"/>
      <c r="G3150" s="482"/>
      <c r="H3150" s="482"/>
      <c r="I3150" s="482"/>
      <c r="J3150" s="482"/>
      <c r="K3150" s="482"/>
      <c r="L3150" s="482"/>
      <c r="M3150" s="482"/>
      <c r="N3150" s="482"/>
    </row>
    <row r="3151" spans="1:14" ht="24.95" customHeight="1" x14ac:dyDescent="0.2">
      <c r="A3151" s="482"/>
      <c r="B3151" s="482"/>
      <c r="C3151" s="482"/>
      <c r="D3151" s="482"/>
      <c r="E3151" s="482"/>
      <c r="F3151" s="482"/>
      <c r="G3151" s="482"/>
      <c r="H3151" s="482"/>
      <c r="I3151" s="482"/>
      <c r="J3151" s="482"/>
      <c r="K3151" s="482"/>
      <c r="L3151" s="482"/>
      <c r="M3151" s="482"/>
      <c r="N3151" s="482"/>
    </row>
    <row r="3152" spans="1:14" ht="24.95" customHeight="1" x14ac:dyDescent="0.2">
      <c r="A3152" s="482"/>
      <c r="B3152" s="482"/>
      <c r="C3152" s="482"/>
      <c r="D3152" s="482"/>
      <c r="E3152" s="482"/>
      <c r="F3152" s="482"/>
      <c r="G3152" s="482"/>
      <c r="H3152" s="482"/>
      <c r="I3152" s="482"/>
      <c r="J3152" s="482"/>
      <c r="K3152" s="482"/>
      <c r="L3152" s="482"/>
      <c r="M3152" s="482"/>
      <c r="N3152" s="482"/>
    </row>
    <row r="3153" spans="1:14" ht="24.95" customHeight="1" x14ac:dyDescent="0.2">
      <c r="A3153" s="482"/>
      <c r="B3153" s="482"/>
      <c r="C3153" s="482"/>
      <c r="D3153" s="482"/>
      <c r="E3153" s="482"/>
      <c r="F3153" s="482"/>
      <c r="G3153" s="482"/>
      <c r="H3153" s="482"/>
      <c r="I3153" s="482"/>
      <c r="J3153" s="482"/>
      <c r="K3153" s="482"/>
      <c r="L3153" s="482"/>
      <c r="M3153" s="482"/>
      <c r="N3153" s="482"/>
    </row>
    <row r="3154" spans="1:14" ht="24.95" customHeight="1" x14ac:dyDescent="0.2">
      <c r="A3154" s="482"/>
      <c r="B3154" s="482"/>
      <c r="C3154" s="482"/>
      <c r="D3154" s="482"/>
      <c r="E3154" s="482"/>
      <c r="F3154" s="482"/>
      <c r="G3154" s="482"/>
      <c r="H3154" s="482"/>
      <c r="I3154" s="482"/>
      <c r="J3154" s="482"/>
      <c r="K3154" s="482"/>
      <c r="L3154" s="482"/>
      <c r="M3154" s="482"/>
      <c r="N3154" s="482"/>
    </row>
    <row r="3155" spans="1:14" ht="24.95" customHeight="1" x14ac:dyDescent="0.2">
      <c r="A3155" s="482"/>
      <c r="B3155" s="482"/>
      <c r="C3155" s="482"/>
      <c r="D3155" s="482"/>
      <c r="E3155" s="482"/>
      <c r="F3155" s="482"/>
      <c r="G3155" s="482"/>
      <c r="H3155" s="482"/>
      <c r="I3155" s="482"/>
      <c r="J3155" s="482"/>
      <c r="K3155" s="482"/>
      <c r="L3155" s="482"/>
      <c r="M3155" s="482"/>
      <c r="N3155" s="482"/>
    </row>
    <row r="3156" spans="1:14" ht="24.95" customHeight="1" x14ac:dyDescent="0.2">
      <c r="A3156" s="482"/>
      <c r="B3156" s="482"/>
      <c r="C3156" s="482"/>
      <c r="D3156" s="482"/>
      <c r="E3156" s="482"/>
      <c r="F3156" s="482"/>
      <c r="G3156" s="482"/>
      <c r="H3156" s="482"/>
      <c r="I3156" s="482"/>
      <c r="J3156" s="482"/>
      <c r="K3156" s="482"/>
      <c r="L3156" s="482"/>
      <c r="M3156" s="482"/>
      <c r="N3156" s="482"/>
    </row>
    <row r="3157" spans="1:14" ht="24.95" customHeight="1" x14ac:dyDescent="0.2">
      <c r="A3157" s="482"/>
      <c r="B3157" s="482"/>
      <c r="C3157" s="482"/>
      <c r="D3157" s="482"/>
      <c r="E3157" s="482"/>
      <c r="F3157" s="482"/>
      <c r="G3157" s="482"/>
      <c r="H3157" s="482"/>
      <c r="I3157" s="482"/>
      <c r="J3157" s="482"/>
      <c r="K3157" s="482"/>
      <c r="L3157" s="482"/>
      <c r="M3157" s="482"/>
      <c r="N3157" s="482"/>
    </row>
    <row r="3158" spans="1:14" ht="24.95" customHeight="1" x14ac:dyDescent="0.2">
      <c r="A3158" s="482"/>
      <c r="B3158" s="482"/>
      <c r="C3158" s="482"/>
      <c r="D3158" s="482"/>
      <c r="E3158" s="482"/>
      <c r="F3158" s="482"/>
      <c r="G3158" s="482"/>
      <c r="H3158" s="482"/>
      <c r="I3158" s="482"/>
      <c r="J3158" s="482"/>
      <c r="K3158" s="482"/>
      <c r="L3158" s="482"/>
      <c r="M3158" s="482"/>
      <c r="N3158" s="482"/>
    </row>
    <row r="3159" spans="1:14" ht="24.95" customHeight="1" x14ac:dyDescent="0.2">
      <c r="A3159" s="482"/>
      <c r="B3159" s="482"/>
      <c r="C3159" s="482"/>
      <c r="D3159" s="482"/>
      <c r="E3159" s="482"/>
      <c r="F3159" s="482"/>
      <c r="G3159" s="482"/>
      <c r="H3159" s="482"/>
      <c r="I3159" s="482"/>
      <c r="J3159" s="482"/>
      <c r="K3159" s="482"/>
      <c r="L3159" s="482"/>
      <c r="M3159" s="482"/>
      <c r="N3159" s="482"/>
    </row>
    <row r="3160" spans="1:14" ht="24.95" customHeight="1" x14ac:dyDescent="0.2">
      <c r="A3160" s="482"/>
      <c r="B3160" s="482"/>
      <c r="C3160" s="482"/>
      <c r="D3160" s="482"/>
      <c r="E3160" s="482"/>
      <c r="F3160" s="482"/>
      <c r="G3160" s="482"/>
      <c r="H3160" s="482"/>
      <c r="I3160" s="482"/>
      <c r="J3160" s="482"/>
      <c r="K3160" s="482"/>
      <c r="L3160" s="482"/>
      <c r="M3160" s="482"/>
      <c r="N3160" s="482"/>
    </row>
    <row r="3161" spans="1:14" ht="24.95" customHeight="1" x14ac:dyDescent="0.2">
      <c r="A3161" s="482"/>
      <c r="B3161" s="482"/>
      <c r="C3161" s="482"/>
      <c r="D3161" s="482"/>
      <c r="E3161" s="482"/>
      <c r="F3161" s="482"/>
      <c r="G3161" s="482"/>
      <c r="H3161" s="482"/>
      <c r="I3161" s="482"/>
      <c r="J3161" s="482"/>
      <c r="K3161" s="482"/>
      <c r="L3161" s="482"/>
      <c r="M3161" s="482"/>
      <c r="N3161" s="482"/>
    </row>
    <row r="3162" spans="1:14" ht="24.95" customHeight="1" x14ac:dyDescent="0.2">
      <c r="A3162" s="482"/>
      <c r="B3162" s="482"/>
      <c r="C3162" s="482"/>
      <c r="D3162" s="482"/>
      <c r="E3162" s="482"/>
      <c r="F3162" s="482"/>
      <c r="G3162" s="482"/>
      <c r="H3162" s="482"/>
      <c r="I3162" s="482"/>
      <c r="J3162" s="482"/>
      <c r="K3162" s="482"/>
      <c r="L3162" s="482"/>
      <c r="M3162" s="482"/>
      <c r="N3162" s="482"/>
    </row>
    <row r="3163" spans="1:14" ht="24.95" customHeight="1" x14ac:dyDescent="0.2">
      <c r="A3163" s="482"/>
      <c r="B3163" s="482"/>
      <c r="C3163" s="482"/>
      <c r="D3163" s="482"/>
      <c r="E3163" s="482"/>
      <c r="F3163" s="482"/>
      <c r="G3163" s="482"/>
      <c r="H3163" s="482"/>
      <c r="I3163" s="482"/>
      <c r="J3163" s="482"/>
      <c r="K3163" s="482"/>
      <c r="L3163" s="482"/>
      <c r="M3163" s="482"/>
      <c r="N3163" s="482"/>
    </row>
    <row r="3164" spans="1:14" ht="24.95" customHeight="1" x14ac:dyDescent="0.2">
      <c r="A3164" s="482"/>
      <c r="B3164" s="482"/>
      <c r="C3164" s="482"/>
      <c r="D3164" s="482"/>
      <c r="E3164" s="482"/>
      <c r="F3164" s="482"/>
      <c r="G3164" s="482"/>
      <c r="H3164" s="482"/>
      <c r="I3164" s="482"/>
      <c r="J3164" s="482"/>
      <c r="K3164" s="482"/>
      <c r="L3164" s="482"/>
      <c r="M3164" s="482"/>
      <c r="N3164" s="482"/>
    </row>
    <row r="3165" spans="1:14" ht="24.95" customHeight="1" x14ac:dyDescent="0.2">
      <c r="A3165" s="482"/>
      <c r="B3165" s="482"/>
      <c r="C3165" s="482"/>
      <c r="D3165" s="482"/>
      <c r="E3165" s="482"/>
      <c r="F3165" s="482"/>
      <c r="G3165" s="482"/>
      <c r="H3165" s="482"/>
      <c r="I3165" s="482"/>
      <c r="J3165" s="482"/>
      <c r="K3165" s="482"/>
      <c r="L3165" s="482"/>
      <c r="M3165" s="482"/>
      <c r="N3165" s="482"/>
    </row>
    <row r="3166" spans="1:14" ht="24.95" customHeight="1" x14ac:dyDescent="0.2">
      <c r="A3166" s="482"/>
      <c r="B3166" s="482"/>
      <c r="C3166" s="482"/>
      <c r="D3166" s="482"/>
      <c r="E3166" s="482"/>
      <c r="F3166" s="482"/>
      <c r="G3166" s="482"/>
      <c r="H3166" s="482"/>
      <c r="I3166" s="482"/>
      <c r="J3166" s="482"/>
      <c r="K3166" s="482"/>
      <c r="L3166" s="482"/>
      <c r="M3166" s="482"/>
      <c r="N3166" s="482"/>
    </row>
    <row r="3167" spans="1:14" ht="24.95" customHeight="1" x14ac:dyDescent="0.2">
      <c r="A3167" s="482"/>
      <c r="B3167" s="482"/>
      <c r="C3167" s="482"/>
      <c r="D3167" s="482"/>
      <c r="E3167" s="482"/>
      <c r="F3167" s="482"/>
      <c r="G3167" s="482"/>
      <c r="H3167" s="482"/>
      <c r="I3167" s="482"/>
      <c r="J3167" s="482"/>
      <c r="K3167" s="482"/>
      <c r="L3167" s="482"/>
      <c r="M3167" s="482"/>
      <c r="N3167" s="482"/>
    </row>
    <row r="3168" spans="1:14" ht="24.95" customHeight="1" x14ac:dyDescent="0.2">
      <c r="A3168" s="482"/>
      <c r="B3168" s="482"/>
      <c r="C3168" s="482"/>
      <c r="D3168" s="482"/>
      <c r="E3168" s="482"/>
      <c r="F3168" s="482"/>
      <c r="G3168" s="482"/>
      <c r="H3168" s="482"/>
      <c r="I3168" s="482"/>
      <c r="J3168" s="482"/>
      <c r="K3168" s="482"/>
      <c r="L3168" s="482"/>
      <c r="M3168" s="482"/>
      <c r="N3168" s="482"/>
    </row>
    <row r="3169" spans="1:14" ht="24.95" customHeight="1" x14ac:dyDescent="0.2">
      <c r="A3169" s="482"/>
      <c r="B3169" s="482"/>
      <c r="C3169" s="482"/>
      <c r="D3169" s="482"/>
      <c r="E3169" s="482"/>
      <c r="F3169" s="482"/>
      <c r="G3169" s="482"/>
      <c r="H3169" s="482"/>
      <c r="I3169" s="482"/>
      <c r="J3169" s="482"/>
      <c r="K3169" s="482"/>
      <c r="L3169" s="482"/>
      <c r="M3169" s="482"/>
      <c r="N3169" s="482"/>
    </row>
    <row r="3170" spans="1:14" ht="24.95" customHeight="1" x14ac:dyDescent="0.2">
      <c r="A3170" s="482"/>
      <c r="B3170" s="482"/>
      <c r="C3170" s="482"/>
      <c r="D3170" s="482"/>
      <c r="E3170" s="482"/>
      <c r="F3170" s="482"/>
      <c r="G3170" s="482"/>
      <c r="H3170" s="482"/>
      <c r="I3170" s="482"/>
      <c r="J3170" s="482"/>
      <c r="K3170" s="482"/>
      <c r="L3170" s="482"/>
      <c r="M3170" s="482"/>
      <c r="N3170" s="482"/>
    </row>
    <row r="3171" spans="1:14" ht="24.95" customHeight="1" x14ac:dyDescent="0.2">
      <c r="A3171" s="482"/>
      <c r="B3171" s="482"/>
      <c r="C3171" s="482"/>
      <c r="D3171" s="482"/>
      <c r="E3171" s="482"/>
      <c r="F3171" s="482"/>
      <c r="G3171" s="482"/>
      <c r="H3171" s="482"/>
      <c r="I3171" s="482"/>
      <c r="J3171" s="482"/>
      <c r="K3171" s="482"/>
      <c r="L3171" s="482"/>
      <c r="M3171" s="482"/>
      <c r="N3171" s="482"/>
    </row>
    <row r="3172" spans="1:14" ht="24.95" customHeight="1" x14ac:dyDescent="0.2">
      <c r="A3172" s="482"/>
      <c r="B3172" s="482"/>
      <c r="C3172" s="482"/>
      <c r="D3172" s="482"/>
      <c r="E3172" s="482"/>
      <c r="F3172" s="482"/>
      <c r="G3172" s="482"/>
      <c r="H3172" s="482"/>
      <c r="I3172" s="482"/>
      <c r="J3172" s="482"/>
      <c r="K3172" s="482"/>
      <c r="L3172" s="482"/>
      <c r="M3172" s="482"/>
      <c r="N3172" s="482"/>
    </row>
    <row r="3173" spans="1:14" ht="24.95" customHeight="1" x14ac:dyDescent="0.2">
      <c r="A3173" s="482"/>
      <c r="B3173" s="482"/>
      <c r="C3173" s="482"/>
      <c r="D3173" s="482"/>
      <c r="E3173" s="482"/>
      <c r="F3173" s="482"/>
      <c r="G3173" s="482"/>
      <c r="H3173" s="482"/>
      <c r="I3173" s="482"/>
      <c r="J3173" s="482"/>
      <c r="K3173" s="482"/>
      <c r="L3173" s="482"/>
      <c r="M3173" s="482"/>
      <c r="N3173" s="482"/>
    </row>
    <row r="3174" spans="1:14" ht="24.95" customHeight="1" x14ac:dyDescent="0.2">
      <c r="A3174" s="482"/>
      <c r="B3174" s="482"/>
      <c r="C3174" s="482"/>
      <c r="D3174" s="482"/>
      <c r="E3174" s="482"/>
      <c r="F3174" s="482"/>
      <c r="G3174" s="482"/>
      <c r="H3174" s="482"/>
      <c r="I3174" s="482"/>
      <c r="J3174" s="482"/>
      <c r="K3174" s="482"/>
      <c r="L3174" s="482"/>
      <c r="M3174" s="482"/>
      <c r="N3174" s="482"/>
    </row>
    <row r="3175" spans="1:14" ht="24.95" customHeight="1" x14ac:dyDescent="0.2">
      <c r="A3175" s="482"/>
      <c r="B3175" s="482"/>
      <c r="C3175" s="482"/>
      <c r="D3175" s="482"/>
      <c r="E3175" s="482"/>
      <c r="F3175" s="482"/>
      <c r="G3175" s="482"/>
      <c r="H3175" s="482"/>
      <c r="I3175" s="482"/>
      <c r="J3175" s="482"/>
      <c r="K3175" s="482"/>
      <c r="L3175" s="482"/>
      <c r="M3175" s="482"/>
      <c r="N3175" s="482"/>
    </row>
    <row r="3176" spans="1:14" ht="24.95" customHeight="1" x14ac:dyDescent="0.2">
      <c r="A3176" s="482"/>
      <c r="B3176" s="482"/>
      <c r="C3176" s="482"/>
      <c r="D3176" s="482"/>
      <c r="E3176" s="482"/>
      <c r="F3176" s="482"/>
      <c r="G3176" s="482"/>
      <c r="H3176" s="482"/>
      <c r="I3176" s="482"/>
      <c r="J3176" s="482"/>
      <c r="K3176" s="482"/>
      <c r="L3176" s="482"/>
      <c r="M3176" s="482"/>
      <c r="N3176" s="482"/>
    </row>
    <row r="3177" spans="1:14" ht="24.95" customHeight="1" x14ac:dyDescent="0.2">
      <c r="A3177" s="482"/>
      <c r="B3177" s="482"/>
      <c r="C3177" s="482"/>
      <c r="D3177" s="482"/>
      <c r="E3177" s="482"/>
      <c r="F3177" s="482"/>
      <c r="G3177" s="482"/>
      <c r="H3177" s="482"/>
      <c r="I3177" s="482"/>
      <c r="J3177" s="482"/>
      <c r="K3177" s="482"/>
      <c r="L3177" s="482"/>
      <c r="M3177" s="482"/>
      <c r="N3177" s="482"/>
    </row>
    <row r="3178" spans="1:14" ht="24.95" customHeight="1" x14ac:dyDescent="0.2">
      <c r="A3178" s="482"/>
      <c r="B3178" s="482"/>
      <c r="C3178" s="482"/>
      <c r="D3178" s="482"/>
      <c r="E3178" s="482"/>
      <c r="F3178" s="482"/>
      <c r="G3178" s="482"/>
      <c r="H3178" s="482"/>
      <c r="I3178" s="482"/>
      <c r="J3178" s="482"/>
      <c r="K3178" s="482"/>
      <c r="L3178" s="482"/>
      <c r="M3178" s="482"/>
      <c r="N3178" s="482"/>
    </row>
    <row r="3179" spans="1:14" ht="24.95" customHeight="1" x14ac:dyDescent="0.2">
      <c r="A3179" s="482"/>
      <c r="B3179" s="482"/>
      <c r="C3179" s="482"/>
      <c r="D3179" s="482"/>
      <c r="E3179" s="482"/>
      <c r="F3179" s="482"/>
      <c r="G3179" s="482"/>
      <c r="H3179" s="482"/>
      <c r="I3179" s="482"/>
      <c r="J3179" s="482"/>
      <c r="K3179" s="482"/>
      <c r="L3179" s="482"/>
      <c r="M3179" s="482"/>
      <c r="N3179" s="482"/>
    </row>
    <row r="3180" spans="1:14" ht="24.95" customHeight="1" x14ac:dyDescent="0.2">
      <c r="A3180" s="482"/>
      <c r="B3180" s="482"/>
      <c r="C3180" s="482"/>
      <c r="D3180" s="482"/>
      <c r="E3180" s="482"/>
      <c r="F3180" s="482"/>
      <c r="G3180" s="482"/>
      <c r="H3180" s="482"/>
      <c r="I3180" s="482"/>
      <c r="J3180" s="482"/>
      <c r="K3180" s="482"/>
      <c r="L3180" s="482"/>
      <c r="M3180" s="482"/>
      <c r="N3180" s="482"/>
    </row>
    <row r="3181" spans="1:14" ht="24.95" customHeight="1" x14ac:dyDescent="0.2">
      <c r="A3181" s="482"/>
      <c r="B3181" s="482"/>
      <c r="C3181" s="482"/>
      <c r="D3181" s="482"/>
      <c r="E3181" s="482"/>
      <c r="F3181" s="482"/>
      <c r="G3181" s="482"/>
      <c r="H3181" s="482"/>
      <c r="I3181" s="482"/>
      <c r="J3181" s="482"/>
      <c r="K3181" s="482"/>
      <c r="L3181" s="482"/>
      <c r="M3181" s="482"/>
      <c r="N3181" s="482"/>
    </row>
    <row r="3182" spans="1:14" ht="24.95" customHeight="1" x14ac:dyDescent="0.2">
      <c r="A3182" s="482"/>
      <c r="B3182" s="482"/>
      <c r="C3182" s="482"/>
      <c r="D3182" s="482"/>
      <c r="E3182" s="482"/>
      <c r="F3182" s="482"/>
      <c r="G3182" s="482"/>
      <c r="H3182" s="482"/>
      <c r="I3182" s="482"/>
      <c r="J3182" s="482"/>
      <c r="K3182" s="482"/>
      <c r="L3182" s="482"/>
      <c r="M3182" s="482"/>
      <c r="N3182" s="482"/>
    </row>
    <row r="3183" spans="1:14" ht="24.95" customHeight="1" x14ac:dyDescent="0.2">
      <c r="A3183" s="482"/>
      <c r="B3183" s="482"/>
      <c r="C3183" s="482"/>
      <c r="D3183" s="482"/>
      <c r="E3183" s="482"/>
      <c r="F3183" s="482"/>
      <c r="G3183" s="482"/>
      <c r="H3183" s="482"/>
      <c r="I3183" s="482"/>
      <c r="J3183" s="482"/>
      <c r="K3183" s="482"/>
      <c r="L3183" s="482"/>
      <c r="M3183" s="482"/>
      <c r="N3183" s="482"/>
    </row>
    <row r="3184" spans="1:14" ht="24.95" customHeight="1" x14ac:dyDescent="0.2">
      <c r="A3184" s="482"/>
      <c r="B3184" s="482"/>
      <c r="C3184" s="482"/>
      <c r="D3184" s="482"/>
      <c r="E3184" s="482"/>
      <c r="F3184" s="482"/>
      <c r="G3184" s="482"/>
      <c r="H3184" s="482"/>
      <c r="I3184" s="482"/>
      <c r="J3184" s="482"/>
      <c r="K3184" s="482"/>
      <c r="L3184" s="482"/>
      <c r="M3184" s="482"/>
      <c r="N3184" s="482"/>
    </row>
    <row r="3185" spans="1:14" ht="24.95" customHeight="1" x14ac:dyDescent="0.2">
      <c r="A3185" s="482"/>
      <c r="B3185" s="482"/>
      <c r="C3185" s="482"/>
      <c r="D3185" s="482"/>
      <c r="E3185" s="482"/>
      <c r="F3185" s="482"/>
      <c r="G3185" s="482"/>
      <c r="H3185" s="482"/>
      <c r="I3185" s="482"/>
      <c r="J3185" s="482"/>
      <c r="K3185" s="482"/>
      <c r="L3185" s="482"/>
      <c r="M3185" s="482"/>
      <c r="N3185" s="482"/>
    </row>
    <row r="3186" spans="1:14" ht="24.95" customHeight="1" x14ac:dyDescent="0.2">
      <c r="A3186" s="482"/>
      <c r="B3186" s="482"/>
      <c r="C3186" s="482"/>
      <c r="D3186" s="482"/>
      <c r="E3186" s="482"/>
      <c r="F3186" s="482"/>
      <c r="G3186" s="482"/>
      <c r="H3186" s="482"/>
      <c r="I3186" s="482"/>
      <c r="J3186" s="482"/>
      <c r="K3186" s="482"/>
      <c r="L3186" s="482"/>
      <c r="M3186" s="482"/>
      <c r="N3186" s="482"/>
    </row>
    <row r="3187" spans="1:14" ht="24.95" customHeight="1" x14ac:dyDescent="0.2">
      <c r="A3187" s="482"/>
      <c r="B3187" s="482"/>
      <c r="C3187" s="482"/>
      <c r="D3187" s="482"/>
      <c r="E3187" s="482"/>
      <c r="F3187" s="482"/>
      <c r="G3187" s="482"/>
      <c r="H3187" s="482"/>
      <c r="I3187" s="482"/>
      <c r="J3187" s="482"/>
      <c r="K3187" s="482"/>
      <c r="L3187" s="482"/>
      <c r="M3187" s="482"/>
      <c r="N3187" s="482"/>
    </row>
    <row r="3188" spans="1:14" ht="24.95" customHeight="1" x14ac:dyDescent="0.2">
      <c r="A3188" s="482"/>
      <c r="B3188" s="482"/>
      <c r="C3188" s="482"/>
      <c r="D3188" s="482"/>
      <c r="E3188" s="482"/>
      <c r="F3188" s="482"/>
      <c r="G3188" s="482"/>
      <c r="H3188" s="482"/>
      <c r="I3188" s="482"/>
      <c r="J3188" s="482"/>
      <c r="K3188" s="482"/>
      <c r="L3188" s="482"/>
      <c r="M3188" s="482"/>
      <c r="N3188" s="482"/>
    </row>
    <row r="3189" spans="1:14" ht="24.95" customHeight="1" x14ac:dyDescent="0.2">
      <c r="A3189" s="482"/>
      <c r="B3189" s="482"/>
      <c r="C3189" s="482"/>
      <c r="D3189" s="482"/>
      <c r="E3189" s="482"/>
      <c r="F3189" s="482"/>
      <c r="G3189" s="482"/>
      <c r="H3189" s="482"/>
      <c r="I3189" s="482"/>
      <c r="J3189" s="482"/>
      <c r="K3189" s="482"/>
      <c r="L3189" s="482"/>
      <c r="M3189" s="482"/>
      <c r="N3189" s="482"/>
    </row>
    <row r="3190" spans="1:14" ht="24.95" customHeight="1" x14ac:dyDescent="0.2">
      <c r="A3190" s="482"/>
      <c r="B3190" s="482"/>
      <c r="C3190" s="482"/>
      <c r="D3190" s="482"/>
      <c r="E3190" s="482"/>
      <c r="F3190" s="482"/>
      <c r="G3190" s="482"/>
      <c r="H3190" s="482"/>
      <c r="I3190" s="482"/>
      <c r="J3190" s="482"/>
      <c r="K3190" s="482"/>
      <c r="L3190" s="482"/>
      <c r="M3190" s="482"/>
      <c r="N3190" s="482"/>
    </row>
    <row r="3191" spans="1:14" ht="24.95" customHeight="1" x14ac:dyDescent="0.2">
      <c r="A3191" s="482"/>
      <c r="B3191" s="482"/>
      <c r="C3191" s="482"/>
      <c r="D3191" s="482"/>
      <c r="E3191" s="482"/>
      <c r="F3191" s="482"/>
      <c r="G3191" s="482"/>
      <c r="H3191" s="482"/>
      <c r="I3191" s="482"/>
      <c r="J3191" s="482"/>
      <c r="K3191" s="482"/>
      <c r="L3191" s="482"/>
      <c r="M3191" s="482"/>
      <c r="N3191" s="482"/>
    </row>
    <row r="3192" spans="1:14" ht="24.95" customHeight="1" x14ac:dyDescent="0.2">
      <c r="A3192" s="482"/>
      <c r="B3192" s="482"/>
      <c r="C3192" s="482"/>
      <c r="D3192" s="482"/>
      <c r="E3192" s="482"/>
      <c r="F3192" s="482"/>
      <c r="G3192" s="482"/>
      <c r="H3192" s="482"/>
      <c r="I3192" s="482"/>
      <c r="J3192" s="482"/>
      <c r="K3192" s="482"/>
      <c r="L3192" s="482"/>
      <c r="M3192" s="482"/>
      <c r="N3192" s="482"/>
    </row>
    <row r="3193" spans="1:14" ht="24.95" customHeight="1" x14ac:dyDescent="0.2">
      <c r="A3193" s="482"/>
      <c r="B3193" s="482"/>
      <c r="C3193" s="482"/>
      <c r="D3193" s="482"/>
      <c r="E3193" s="482"/>
      <c r="F3193" s="482"/>
      <c r="G3193" s="482"/>
      <c r="H3193" s="482"/>
      <c r="I3193" s="482"/>
      <c r="J3193" s="482"/>
      <c r="K3193" s="482"/>
      <c r="L3193" s="482"/>
      <c r="M3193" s="482"/>
      <c r="N3193" s="482"/>
    </row>
    <row r="3194" spans="1:14" ht="24.95" customHeight="1" x14ac:dyDescent="0.2">
      <c r="A3194" s="482"/>
      <c r="B3194" s="482"/>
      <c r="C3194" s="482"/>
      <c r="D3194" s="482"/>
      <c r="E3194" s="482"/>
      <c r="F3194" s="482"/>
      <c r="G3194" s="482"/>
      <c r="H3194" s="482"/>
      <c r="I3194" s="482"/>
      <c r="J3194" s="482"/>
      <c r="K3194" s="482"/>
      <c r="L3194" s="482"/>
      <c r="M3194" s="482"/>
      <c r="N3194" s="482"/>
    </row>
    <row r="3195" spans="1:14" ht="24.95" customHeight="1" x14ac:dyDescent="0.2">
      <c r="A3195" s="482"/>
      <c r="B3195" s="482"/>
      <c r="C3195" s="482"/>
      <c r="D3195" s="482"/>
      <c r="E3195" s="482"/>
      <c r="F3195" s="482"/>
      <c r="G3195" s="482"/>
      <c r="H3195" s="482"/>
      <c r="I3195" s="482"/>
      <c r="J3195" s="482"/>
      <c r="K3195" s="482"/>
      <c r="L3195" s="482"/>
      <c r="M3195" s="482"/>
      <c r="N3195" s="4">
        <v>40</v>
      </c>
    </row>
    <row r="3196" spans="1:14" ht="24.95" customHeight="1" x14ac:dyDescent="0.2">
      <c r="A3196" s="801" t="s">
        <v>582</v>
      </c>
      <c r="B3196" s="801"/>
      <c r="C3196" s="801"/>
      <c r="D3196" s="801"/>
      <c r="E3196" s="801"/>
      <c r="F3196" s="801"/>
      <c r="G3196" s="801"/>
      <c r="H3196" s="801"/>
      <c r="I3196" s="801"/>
      <c r="J3196" s="801"/>
      <c r="K3196" s="801"/>
      <c r="L3196" s="801"/>
      <c r="M3196" s="801"/>
      <c r="N3196" s="801"/>
    </row>
    <row r="3197" spans="1:14" ht="45.75" customHeight="1" x14ac:dyDescent="0.2">
      <c r="A3197" s="801"/>
      <c r="B3197" s="801"/>
      <c r="C3197" s="801"/>
      <c r="D3197" s="801"/>
      <c r="E3197" s="801"/>
      <c r="F3197" s="801"/>
      <c r="G3197" s="801"/>
      <c r="H3197" s="801"/>
      <c r="I3197" s="801"/>
      <c r="J3197" s="801"/>
      <c r="K3197" s="801"/>
      <c r="L3197" s="801"/>
      <c r="M3197" s="801"/>
      <c r="N3197" s="801"/>
    </row>
    <row r="3198" spans="1:14" ht="24.95" customHeight="1" x14ac:dyDescent="0.2">
      <c r="A3198" s="482"/>
      <c r="B3198" s="482"/>
      <c r="C3198" s="482"/>
      <c r="D3198" s="482"/>
      <c r="E3198" s="482"/>
      <c r="F3198" s="482"/>
      <c r="G3198" s="482"/>
      <c r="H3198" s="482"/>
      <c r="I3198" s="482"/>
      <c r="J3198" s="482"/>
      <c r="K3198" s="482"/>
      <c r="L3198" s="482"/>
      <c r="M3198" s="482"/>
      <c r="N3198" s="482"/>
    </row>
    <row r="3199" spans="1:14" ht="39.950000000000003" customHeight="1" x14ac:dyDescent="0.2">
      <c r="A3199" s="776" t="s">
        <v>583</v>
      </c>
      <c r="B3199" s="776"/>
      <c r="C3199" s="776"/>
      <c r="D3199" s="776"/>
      <c r="E3199" s="776"/>
      <c r="F3199" s="776"/>
      <c r="G3199" s="776"/>
      <c r="H3199" s="776"/>
      <c r="I3199" s="776"/>
      <c r="J3199" s="776"/>
      <c r="K3199" s="776"/>
      <c r="L3199" s="776"/>
      <c r="M3199" s="776"/>
      <c r="N3199" s="776"/>
    </row>
    <row r="3200" spans="1:14" ht="24.95" customHeight="1" x14ac:dyDescent="0.2">
      <c r="A3200" s="482"/>
      <c r="B3200" s="482"/>
      <c r="C3200" s="482"/>
      <c r="D3200" s="482"/>
      <c r="E3200" s="482"/>
      <c r="F3200" s="482"/>
      <c r="G3200" s="482"/>
      <c r="H3200" s="482"/>
      <c r="I3200" s="482"/>
      <c r="J3200" s="482"/>
      <c r="K3200" s="482"/>
      <c r="L3200" s="482"/>
      <c r="M3200" s="482"/>
      <c r="N3200" s="482"/>
    </row>
    <row r="3201" spans="1:19" ht="24.95" customHeight="1" x14ac:dyDescent="0.2">
      <c r="A3201" s="374"/>
      <c r="B3201" s="803" t="s">
        <v>320</v>
      </c>
      <c r="C3201" s="803"/>
      <c r="D3201" s="803"/>
      <c r="E3201" s="803" t="s">
        <v>614</v>
      </c>
      <c r="F3201" s="803"/>
      <c r="G3201" s="803"/>
      <c r="H3201" s="803" t="s">
        <v>316</v>
      </c>
      <c r="I3201" s="803"/>
      <c r="J3201" s="803"/>
      <c r="K3201" s="482"/>
      <c r="L3201" s="482"/>
      <c r="M3201" s="482"/>
      <c r="N3201" s="482"/>
      <c r="O3201" s="482"/>
      <c r="P3201" s="482"/>
      <c r="Q3201" s="482"/>
      <c r="R3201" s="482"/>
      <c r="S3201" s="482"/>
    </row>
    <row r="3202" spans="1:19" ht="24.95" customHeight="1" x14ac:dyDescent="0.2">
      <c r="A3202" s="674" t="s">
        <v>317</v>
      </c>
      <c r="B3202" s="594"/>
      <c r="C3202" s="594">
        <f>EMPLEO!B10</f>
        <v>72984</v>
      </c>
      <c r="D3202" s="594"/>
      <c r="E3202" s="594"/>
      <c r="F3202" s="594">
        <f>EMPLEO!C10</f>
        <v>61371</v>
      </c>
      <c r="G3202" s="594"/>
      <c r="H3202" s="594"/>
      <c r="I3202" s="620">
        <f>(F3202-C3202)/C3202</f>
        <v>-0.15911706675435711</v>
      </c>
      <c r="J3202" s="594"/>
      <c r="K3202" s="482"/>
      <c r="L3202" s="482"/>
      <c r="M3202" s="482"/>
      <c r="N3202" s="482"/>
      <c r="O3202" s="482"/>
      <c r="P3202" s="482"/>
      <c r="Q3202" s="482"/>
      <c r="R3202" s="482"/>
      <c r="S3202" s="482"/>
    </row>
    <row r="3203" spans="1:19" ht="24.95" customHeight="1" x14ac:dyDescent="0.2">
      <c r="A3203" s="675" t="s">
        <v>318</v>
      </c>
      <c r="B3203" s="594"/>
      <c r="C3203" s="594">
        <f>EMPLEO!B11</f>
        <v>1479</v>
      </c>
      <c r="D3203" s="594"/>
      <c r="E3203" s="594"/>
      <c r="F3203" s="594">
        <f>EMPLEO!C11</f>
        <v>1365</v>
      </c>
      <c r="G3203" s="594"/>
      <c r="H3203" s="594"/>
      <c r="I3203" s="620">
        <f>(F3203-C3203)/C3203</f>
        <v>-7.7079107505070993E-2</v>
      </c>
      <c r="J3203" s="594"/>
      <c r="K3203" s="482"/>
      <c r="L3203" s="482"/>
      <c r="M3203" s="482"/>
      <c r="N3203" s="482"/>
      <c r="O3203" s="482"/>
      <c r="P3203" s="482"/>
      <c r="Q3203" s="482"/>
      <c r="R3203" s="482"/>
      <c r="S3203" s="482"/>
    </row>
    <row r="3204" spans="1:19" ht="24.95" customHeight="1" x14ac:dyDescent="0.2">
      <c r="A3204" s="556" t="s">
        <v>319</v>
      </c>
      <c r="B3204" s="625"/>
      <c r="C3204" s="625">
        <f>SUM(C3202:C3203)</f>
        <v>74463</v>
      </c>
      <c r="D3204" s="625"/>
      <c r="E3204" s="625"/>
      <c r="F3204" s="625">
        <f>SUM(F3202:F3203)</f>
        <v>62736</v>
      </c>
      <c r="G3204" s="625"/>
      <c r="H3204" s="625"/>
      <c r="I3204" s="627">
        <f>(F3204-C3204)/C3204</f>
        <v>-0.15748761129688571</v>
      </c>
      <c r="J3204" s="625"/>
      <c r="K3204" s="482"/>
      <c r="L3204" s="482"/>
      <c r="M3204" s="482"/>
      <c r="N3204" s="482"/>
      <c r="O3204" s="482"/>
      <c r="P3204" s="482"/>
      <c r="Q3204" s="482"/>
      <c r="R3204" s="482"/>
      <c r="S3204" s="482"/>
    </row>
    <row r="3205" spans="1:19" ht="24.95" customHeight="1" x14ac:dyDescent="0.2">
      <c r="A3205" s="482"/>
      <c r="B3205" s="482"/>
      <c r="C3205" s="482"/>
      <c r="D3205" s="482"/>
      <c r="E3205" s="482"/>
      <c r="F3205" s="482"/>
      <c r="G3205" s="482"/>
      <c r="H3205" s="482"/>
      <c r="I3205" s="482"/>
      <c r="J3205" s="482"/>
      <c r="K3205" s="482"/>
      <c r="L3205" s="482"/>
      <c r="M3205" s="482"/>
      <c r="N3205" s="482"/>
    </row>
    <row r="3206" spans="1:19" ht="24.95" customHeight="1" x14ac:dyDescent="0.2">
      <c r="A3206" s="482"/>
      <c r="B3206" s="482"/>
      <c r="C3206" s="482"/>
      <c r="D3206" s="482"/>
      <c r="E3206" s="482"/>
      <c r="F3206" s="482"/>
      <c r="G3206" s="482"/>
      <c r="H3206" s="482"/>
      <c r="I3206" s="482"/>
      <c r="J3206" s="482"/>
      <c r="K3206" s="482"/>
      <c r="L3206" s="482"/>
      <c r="M3206" s="482"/>
      <c r="N3206" s="482"/>
    </row>
    <row r="3207" spans="1:19" ht="24.95" customHeight="1" x14ac:dyDescent="0.2">
      <c r="A3207" s="482"/>
      <c r="B3207" s="482"/>
      <c r="C3207" s="482"/>
      <c r="D3207" s="482"/>
      <c r="E3207" s="482"/>
      <c r="F3207" s="482"/>
      <c r="G3207" s="482"/>
      <c r="H3207" s="482"/>
      <c r="I3207" s="482"/>
      <c r="J3207" s="482"/>
      <c r="K3207" s="482"/>
      <c r="L3207" s="482"/>
      <c r="M3207" s="482"/>
      <c r="N3207" s="482"/>
    </row>
    <row r="3208" spans="1:19" ht="24.95" customHeight="1" x14ac:dyDescent="0.2">
      <c r="A3208" s="482"/>
      <c r="B3208" s="482"/>
      <c r="C3208" s="482"/>
      <c r="D3208" s="482"/>
      <c r="E3208" s="482"/>
      <c r="F3208" s="482"/>
      <c r="G3208" s="482"/>
      <c r="H3208" s="482"/>
      <c r="I3208" s="482"/>
      <c r="J3208" s="482"/>
      <c r="K3208" s="482"/>
      <c r="L3208" s="482"/>
      <c r="M3208" s="482"/>
      <c r="N3208" s="482"/>
    </row>
    <row r="3209" spans="1:19" ht="24.95" customHeight="1" x14ac:dyDescent="0.2">
      <c r="A3209" s="482"/>
      <c r="B3209" s="482"/>
      <c r="C3209" s="482"/>
      <c r="D3209" s="482"/>
      <c r="E3209" s="482"/>
      <c r="F3209" s="482"/>
      <c r="G3209" s="482"/>
      <c r="H3209" s="482"/>
      <c r="I3209" s="482"/>
      <c r="J3209" s="482"/>
      <c r="K3209" s="482"/>
      <c r="L3209" s="482"/>
      <c r="M3209" s="482"/>
      <c r="N3209" s="482"/>
    </row>
    <row r="3210" spans="1:19" ht="24.95" customHeight="1" x14ac:dyDescent="0.2">
      <c r="A3210" s="482"/>
      <c r="B3210" s="482"/>
      <c r="C3210" s="482"/>
      <c r="D3210" s="482"/>
      <c r="E3210" s="482"/>
      <c r="F3210" s="482"/>
      <c r="G3210" s="482"/>
      <c r="H3210" s="482"/>
      <c r="I3210" s="482"/>
      <c r="J3210" s="482"/>
      <c r="K3210" s="482"/>
      <c r="L3210" s="482"/>
      <c r="M3210" s="482"/>
      <c r="N3210" s="482"/>
    </row>
    <row r="3211" spans="1:19" ht="24.95" customHeight="1" x14ac:dyDescent="0.2">
      <c r="A3211" s="482"/>
      <c r="B3211" s="482"/>
      <c r="C3211" s="482"/>
      <c r="D3211" s="482"/>
      <c r="E3211" s="482"/>
      <c r="F3211" s="482"/>
      <c r="G3211" s="482"/>
      <c r="H3211" s="482"/>
      <c r="I3211" s="482"/>
      <c r="J3211" s="482"/>
      <c r="K3211" s="482"/>
      <c r="L3211" s="482"/>
      <c r="M3211" s="482"/>
      <c r="N3211" s="482"/>
    </row>
    <row r="3212" spans="1:19" ht="24.95" customHeight="1" x14ac:dyDescent="0.2">
      <c r="A3212" s="482"/>
      <c r="B3212" s="482"/>
      <c r="C3212" s="482"/>
      <c r="D3212" s="482"/>
      <c r="E3212" s="482"/>
      <c r="F3212" s="482"/>
      <c r="G3212" s="482"/>
      <c r="H3212" s="482"/>
      <c r="I3212" s="482"/>
      <c r="J3212" s="482"/>
      <c r="K3212" s="482"/>
      <c r="L3212" s="482"/>
      <c r="M3212" s="482"/>
      <c r="N3212" s="482"/>
    </row>
    <row r="3213" spans="1:19" ht="24.95" customHeight="1" x14ac:dyDescent="0.2">
      <c r="A3213" s="482"/>
      <c r="B3213" s="482"/>
      <c r="C3213" s="482"/>
      <c r="D3213" s="482"/>
      <c r="E3213" s="482"/>
      <c r="F3213" s="482"/>
      <c r="G3213" s="482"/>
      <c r="H3213" s="482"/>
      <c r="I3213" s="482"/>
      <c r="J3213" s="482"/>
      <c r="K3213" s="482"/>
      <c r="L3213" s="482"/>
      <c r="M3213" s="482"/>
      <c r="N3213" s="482"/>
    </row>
    <row r="3214" spans="1:19" ht="24.95" customHeight="1" x14ac:dyDescent="0.2">
      <c r="A3214" s="482"/>
      <c r="B3214" s="482"/>
      <c r="C3214" s="482"/>
      <c r="D3214" s="482"/>
      <c r="E3214" s="482"/>
      <c r="F3214" s="482"/>
      <c r="G3214" s="482"/>
      <c r="H3214" s="482"/>
      <c r="I3214" s="482"/>
      <c r="J3214" s="482"/>
      <c r="K3214" s="482"/>
      <c r="L3214" s="482"/>
      <c r="M3214" s="482"/>
      <c r="N3214" s="482"/>
    </row>
    <row r="3215" spans="1:19" ht="24.95" customHeight="1" x14ac:dyDescent="0.2">
      <c r="A3215" s="482"/>
      <c r="B3215" s="482"/>
      <c r="C3215" s="482"/>
      <c r="D3215" s="482"/>
      <c r="E3215" s="482"/>
      <c r="F3215" s="482"/>
      <c r="G3215" s="482"/>
      <c r="H3215" s="482"/>
      <c r="I3215" s="482"/>
      <c r="J3215" s="482"/>
      <c r="K3215" s="482"/>
      <c r="L3215" s="482"/>
      <c r="M3215" s="482"/>
      <c r="N3215" s="482"/>
    </row>
    <row r="3216" spans="1:19" ht="24.95" customHeight="1" x14ac:dyDescent="0.2">
      <c r="A3216" s="482"/>
      <c r="B3216" s="482"/>
      <c r="C3216" s="482"/>
      <c r="D3216" s="482"/>
      <c r="E3216" s="482"/>
      <c r="F3216" s="482"/>
      <c r="G3216" s="482"/>
      <c r="H3216" s="482"/>
      <c r="I3216" s="482"/>
      <c r="J3216" s="482"/>
      <c r="K3216" s="482"/>
      <c r="L3216" s="482"/>
      <c r="M3216" s="482"/>
      <c r="N3216" s="482"/>
    </row>
    <row r="3217" spans="1:14" ht="24.95" customHeight="1" x14ac:dyDescent="0.2">
      <c r="A3217" s="482"/>
      <c r="B3217" s="482"/>
      <c r="C3217" s="482"/>
      <c r="D3217" s="482"/>
      <c r="E3217" s="482"/>
      <c r="F3217" s="482"/>
      <c r="G3217" s="482"/>
      <c r="H3217" s="482"/>
      <c r="I3217" s="482"/>
      <c r="J3217" s="482"/>
      <c r="K3217" s="482"/>
      <c r="L3217" s="482"/>
      <c r="M3217" s="482"/>
      <c r="N3217" s="482"/>
    </row>
    <row r="3218" spans="1:14" ht="24.95" customHeight="1" x14ac:dyDescent="0.2">
      <c r="A3218" s="482"/>
      <c r="B3218" s="482"/>
      <c r="C3218" s="482"/>
      <c r="D3218" s="482"/>
      <c r="E3218" s="482"/>
      <c r="F3218" s="482"/>
      <c r="G3218" s="482"/>
      <c r="H3218" s="482"/>
      <c r="I3218" s="482"/>
      <c r="J3218" s="482"/>
      <c r="K3218" s="482"/>
      <c r="L3218" s="482"/>
      <c r="M3218" s="482"/>
      <c r="N3218" s="482"/>
    </row>
    <row r="3219" spans="1:14" ht="24.95" customHeight="1" x14ac:dyDescent="0.2">
      <c r="A3219" s="482"/>
      <c r="B3219" s="482"/>
      <c r="C3219" s="482"/>
      <c r="D3219" s="482"/>
      <c r="E3219" s="482"/>
      <c r="F3219" s="482"/>
      <c r="G3219" s="482"/>
      <c r="H3219" s="482"/>
      <c r="I3219" s="482"/>
      <c r="J3219" s="482"/>
      <c r="K3219" s="482"/>
      <c r="L3219" s="482"/>
      <c r="M3219" s="482"/>
      <c r="N3219" s="482"/>
    </row>
    <row r="3220" spans="1:14" ht="39.950000000000003" customHeight="1" x14ac:dyDescent="0.2">
      <c r="A3220" s="776" t="s">
        <v>584</v>
      </c>
      <c r="B3220" s="776"/>
      <c r="C3220" s="776"/>
      <c r="D3220" s="776"/>
      <c r="E3220" s="776"/>
      <c r="F3220" s="776"/>
      <c r="G3220" s="776"/>
      <c r="H3220" s="776"/>
      <c r="I3220" s="776"/>
      <c r="J3220" s="776"/>
      <c r="K3220" s="776"/>
      <c r="L3220" s="776"/>
      <c r="M3220" s="776"/>
      <c r="N3220" s="776"/>
    </row>
    <row r="3221" spans="1:14" ht="24.95" customHeight="1" x14ac:dyDescent="0.2">
      <c r="A3221" s="482"/>
      <c r="B3221" s="482"/>
      <c r="C3221" s="482"/>
      <c r="D3221" s="482"/>
      <c r="E3221" s="482"/>
      <c r="F3221" s="482"/>
      <c r="G3221" s="482"/>
      <c r="H3221" s="482"/>
      <c r="I3221" s="482"/>
      <c r="J3221" s="482"/>
      <c r="K3221" s="482"/>
      <c r="L3221" s="482"/>
      <c r="M3221" s="482"/>
      <c r="N3221" s="482"/>
    </row>
    <row r="3222" spans="1:14" ht="24.95" customHeight="1" x14ac:dyDescent="0.25">
      <c r="A3222" s="673"/>
      <c r="B3222" s="745" t="s">
        <v>325</v>
      </c>
      <c r="C3222" s="745"/>
      <c r="D3222" s="745" t="s">
        <v>326</v>
      </c>
      <c r="E3222" s="745"/>
      <c r="F3222" s="745" t="s">
        <v>327</v>
      </c>
      <c r="G3222" s="745"/>
      <c r="H3222" s="745" t="s">
        <v>328</v>
      </c>
      <c r="I3222" s="745"/>
      <c r="J3222" s="745" t="s">
        <v>329</v>
      </c>
      <c r="K3222" s="745"/>
      <c r="L3222" s="482"/>
      <c r="M3222" s="482"/>
      <c r="N3222" s="482"/>
    </row>
    <row r="3223" spans="1:14" ht="24.95" customHeight="1" x14ac:dyDescent="0.25">
      <c r="A3223" s="673"/>
      <c r="B3223" s="691">
        <v>2019</v>
      </c>
      <c r="C3223" s="665">
        <v>2020</v>
      </c>
      <c r="D3223" s="691">
        <v>2019</v>
      </c>
      <c r="E3223" s="691">
        <v>2020</v>
      </c>
      <c r="F3223" s="691">
        <v>2019</v>
      </c>
      <c r="G3223" s="691">
        <v>2020</v>
      </c>
      <c r="H3223" s="691">
        <v>2019</v>
      </c>
      <c r="I3223" s="691">
        <v>2020</v>
      </c>
      <c r="J3223" s="691">
        <v>2019</v>
      </c>
      <c r="K3223" s="691">
        <v>2020</v>
      </c>
      <c r="L3223" s="482"/>
      <c r="M3223" s="482"/>
      <c r="N3223" s="482"/>
    </row>
    <row r="3224" spans="1:14" ht="24.95" customHeight="1" x14ac:dyDescent="0.2">
      <c r="A3224" s="602" t="s">
        <v>317</v>
      </c>
      <c r="B3224" s="594">
        <f>'EMPLEO X PROV.'!B12</f>
        <v>5271</v>
      </c>
      <c r="C3224" s="594">
        <f>'EMPLEO X PROV.'!C12</f>
        <v>4411</v>
      </c>
      <c r="D3224" s="594">
        <f>'EMPLEO X PROV.'!D12</f>
        <v>11296</v>
      </c>
      <c r="E3224" s="594">
        <f>'EMPLEO X PROV.'!E12</f>
        <v>9593</v>
      </c>
      <c r="F3224" s="594">
        <f>'EMPLEO X PROV.'!F12</f>
        <v>13242</v>
      </c>
      <c r="G3224" s="594">
        <f>'EMPLEO X PROV.'!G12</f>
        <v>11153</v>
      </c>
      <c r="H3224" s="594">
        <f>'EMPLEO X PROV.'!H12</f>
        <v>4308</v>
      </c>
      <c r="I3224" s="594">
        <f>'EMPLEO X PROV.'!I12</f>
        <v>3644</v>
      </c>
      <c r="J3224" s="594">
        <f>'EMPLEO X PROV.'!J12</f>
        <v>10294</v>
      </c>
      <c r="K3224" s="594">
        <f>'EMPLEO X PROV.'!K12</f>
        <v>8652</v>
      </c>
      <c r="L3224" s="482"/>
      <c r="M3224" s="482"/>
      <c r="N3224" s="482"/>
    </row>
    <row r="3225" spans="1:14" ht="24.95" customHeight="1" x14ac:dyDescent="0.2">
      <c r="A3225" s="596" t="s">
        <v>318</v>
      </c>
      <c r="B3225" s="676">
        <f>'EMPLEO X PROV.'!B13</f>
        <v>75</v>
      </c>
      <c r="C3225" s="676">
        <f>'EMPLEO X PROV.'!C13</f>
        <v>69</v>
      </c>
      <c r="D3225" s="676">
        <f>'EMPLEO X PROV.'!D13</f>
        <v>262</v>
      </c>
      <c r="E3225" s="676">
        <f>'EMPLEO X PROV.'!E13</f>
        <v>241</v>
      </c>
      <c r="F3225" s="676">
        <f>'EMPLEO X PROV.'!F13</f>
        <v>226</v>
      </c>
      <c r="G3225" s="676">
        <f>'EMPLEO X PROV.'!G13</f>
        <v>202</v>
      </c>
      <c r="H3225" s="676">
        <f>'EMPLEO X PROV.'!H13</f>
        <v>94</v>
      </c>
      <c r="I3225" s="676">
        <f>'EMPLEO X PROV.'!I13</f>
        <v>88</v>
      </c>
      <c r="J3225" s="676">
        <f>'EMPLEO X PROV.'!J13</f>
        <v>204</v>
      </c>
      <c r="K3225" s="676">
        <f>'EMPLEO X PROV.'!K13</f>
        <v>202</v>
      </c>
      <c r="L3225" s="482"/>
      <c r="M3225" s="482"/>
      <c r="N3225" s="482"/>
    </row>
    <row r="3226" spans="1:14" ht="24.95" customHeight="1" x14ac:dyDescent="0.2">
      <c r="A3226" s="573" t="s">
        <v>319</v>
      </c>
      <c r="B3226" s="574">
        <f>SUM(B3224:B3225)</f>
        <v>5346</v>
      </c>
      <c r="C3226" s="574">
        <f t="shared" ref="C3226:K3226" si="186">SUM(C3224:C3225)</f>
        <v>4480</v>
      </c>
      <c r="D3226" s="574">
        <f t="shared" si="186"/>
        <v>11558</v>
      </c>
      <c r="E3226" s="574">
        <f t="shared" si="186"/>
        <v>9834</v>
      </c>
      <c r="F3226" s="574">
        <f t="shared" si="186"/>
        <v>13468</v>
      </c>
      <c r="G3226" s="574">
        <f t="shared" si="186"/>
        <v>11355</v>
      </c>
      <c r="H3226" s="574">
        <f t="shared" si="186"/>
        <v>4402</v>
      </c>
      <c r="I3226" s="574">
        <f t="shared" si="186"/>
        <v>3732</v>
      </c>
      <c r="J3226" s="574">
        <f t="shared" si="186"/>
        <v>10498</v>
      </c>
      <c r="K3226" s="574">
        <f t="shared" si="186"/>
        <v>8854</v>
      </c>
      <c r="L3226" s="482"/>
      <c r="M3226" s="482"/>
      <c r="N3226" s="482"/>
    </row>
    <row r="3227" spans="1:14" ht="24.95" customHeight="1" x14ac:dyDescent="0.2">
      <c r="A3227" s="573" t="s">
        <v>330</v>
      </c>
      <c r="B3227" s="677"/>
      <c r="C3227" s="677">
        <f>(C3226-B3226)/B3226</f>
        <v>-0.16199027310138422</v>
      </c>
      <c r="D3227" s="677"/>
      <c r="E3227" s="677">
        <f>(E3226-D3226)/D3226</f>
        <v>-0.14916075445578819</v>
      </c>
      <c r="F3227" s="677"/>
      <c r="G3227" s="677">
        <f>(G3226-F3226)/F3226</f>
        <v>-0.1568904068904069</v>
      </c>
      <c r="H3227" s="677"/>
      <c r="I3227" s="677">
        <f>(I3226-H3226)/H3226</f>
        <v>-0.15220354384370741</v>
      </c>
      <c r="J3227" s="677"/>
      <c r="K3227" s="677">
        <f>(K3226-J3226)/J3226</f>
        <v>-0.15660125738235856</v>
      </c>
      <c r="L3227" s="482"/>
      <c r="M3227" s="482"/>
      <c r="N3227" s="482"/>
    </row>
    <row r="3228" spans="1:14" ht="24.95" customHeight="1" x14ac:dyDescent="0.2">
      <c r="A3228" s="25"/>
      <c r="B3228" s="25"/>
      <c r="C3228" s="25"/>
      <c r="D3228" s="25"/>
      <c r="E3228" s="25"/>
      <c r="F3228" s="25"/>
      <c r="G3228" s="25"/>
      <c r="H3228" s="25"/>
      <c r="I3228" s="25"/>
      <c r="J3228" s="25"/>
      <c r="K3228" s="25"/>
      <c r="L3228" s="482"/>
      <c r="M3228" s="482"/>
      <c r="N3228" s="482"/>
    </row>
    <row r="3229" spans="1:14" ht="24.95" customHeight="1" x14ac:dyDescent="0.2">
      <c r="A3229" s="25"/>
      <c r="B3229" s="25"/>
      <c r="C3229" s="25"/>
      <c r="D3229" s="25"/>
      <c r="E3229" s="25"/>
      <c r="F3229" s="25"/>
      <c r="G3229" s="25"/>
      <c r="H3229" s="25"/>
      <c r="I3229" s="25"/>
      <c r="J3229" s="25"/>
      <c r="K3229" s="25"/>
      <c r="L3229" s="482"/>
      <c r="M3229" s="482"/>
      <c r="N3229" s="482"/>
    </row>
    <row r="3230" spans="1:14" ht="24.95" customHeight="1" x14ac:dyDescent="0.25">
      <c r="A3230" s="673"/>
      <c r="B3230" s="745" t="s">
        <v>331</v>
      </c>
      <c r="C3230" s="745"/>
      <c r="D3230" s="745" t="s">
        <v>332</v>
      </c>
      <c r="E3230" s="745"/>
      <c r="F3230" s="745" t="s">
        <v>333</v>
      </c>
      <c r="G3230" s="745"/>
      <c r="H3230" s="745" t="s">
        <v>334</v>
      </c>
      <c r="I3230" s="745"/>
      <c r="J3230" s="745" t="s">
        <v>230</v>
      </c>
      <c r="K3230" s="745"/>
      <c r="L3230" s="482"/>
      <c r="M3230" s="482"/>
      <c r="N3230" s="482"/>
    </row>
    <row r="3231" spans="1:14" ht="24.95" customHeight="1" x14ac:dyDescent="0.25">
      <c r="A3231" s="673"/>
      <c r="B3231" s="691">
        <v>2019</v>
      </c>
      <c r="C3231" s="691">
        <v>2020</v>
      </c>
      <c r="D3231" s="691">
        <v>2019</v>
      </c>
      <c r="E3231" s="691">
        <v>2020</v>
      </c>
      <c r="F3231" s="691">
        <v>2019</v>
      </c>
      <c r="G3231" s="691">
        <v>2020</v>
      </c>
      <c r="H3231" s="691">
        <v>2019</v>
      </c>
      <c r="I3231" s="691">
        <v>2020</v>
      </c>
      <c r="J3231" s="691">
        <v>2019</v>
      </c>
      <c r="K3231" s="691">
        <v>2020</v>
      </c>
      <c r="L3231" s="482"/>
      <c r="M3231" s="482"/>
      <c r="N3231" s="482"/>
    </row>
    <row r="3232" spans="1:14" ht="24.95" customHeight="1" x14ac:dyDescent="0.2">
      <c r="A3232" s="602" t="s">
        <v>317</v>
      </c>
      <c r="B3232" s="594">
        <f>'EMPLEO X PROV.'!B20</f>
        <v>5915</v>
      </c>
      <c r="C3232" s="594">
        <f>'EMPLEO X PROV.'!C20</f>
        <v>5003</v>
      </c>
      <c r="D3232" s="594">
        <f>'EMPLEO X PROV.'!D20</f>
        <v>2914</v>
      </c>
      <c r="E3232" s="594">
        <f>'EMPLEO X PROV.'!E20</f>
        <v>2433</v>
      </c>
      <c r="F3232" s="594">
        <f>'EMPLEO X PROV.'!F20</f>
        <v>14998</v>
      </c>
      <c r="G3232" s="594">
        <f>'EMPLEO X PROV.'!G20</f>
        <v>12541</v>
      </c>
      <c r="H3232" s="594">
        <f>'EMPLEO X PROV.'!H20</f>
        <v>4744</v>
      </c>
      <c r="I3232" s="594">
        <f>'EMPLEO X PROV.'!I20</f>
        <v>3929</v>
      </c>
      <c r="J3232" s="595">
        <f>'EMPLEO X PROV.'!J20</f>
        <v>72984</v>
      </c>
      <c r="K3232" s="595">
        <f>'EMPLEO X PROV.'!K20</f>
        <v>61371</v>
      </c>
      <c r="L3232" s="482"/>
      <c r="M3232" s="482"/>
      <c r="N3232" s="482"/>
    </row>
    <row r="3233" spans="1:14" ht="24.95" customHeight="1" x14ac:dyDescent="0.2">
      <c r="A3233" s="672" t="s">
        <v>318</v>
      </c>
      <c r="B3233" s="678">
        <f>'EMPLEO X PROV.'!B21</f>
        <v>130</v>
      </c>
      <c r="C3233" s="678">
        <f>'EMPLEO X PROV.'!C21</f>
        <v>115</v>
      </c>
      <c r="D3233" s="678">
        <f>'EMPLEO X PROV.'!D21</f>
        <v>40</v>
      </c>
      <c r="E3233" s="678">
        <f>'EMPLEO X PROV.'!E21</f>
        <v>36</v>
      </c>
      <c r="F3233" s="678">
        <f>'EMPLEO X PROV.'!F21</f>
        <v>371</v>
      </c>
      <c r="G3233" s="678">
        <f>'EMPLEO X PROV.'!G21</f>
        <v>340</v>
      </c>
      <c r="H3233" s="678">
        <f>'EMPLEO X PROV.'!H21</f>
        <v>76</v>
      </c>
      <c r="I3233" s="678">
        <f>'EMPLEO X PROV.'!I21</f>
        <v>70</v>
      </c>
      <c r="J3233" s="679">
        <f>'EMPLEO X PROV.'!J21</f>
        <v>1479</v>
      </c>
      <c r="K3233" s="679">
        <f>'EMPLEO X PROV.'!K21</f>
        <v>1365</v>
      </c>
      <c r="L3233" s="482"/>
      <c r="M3233" s="482"/>
      <c r="N3233" s="482"/>
    </row>
    <row r="3234" spans="1:14" ht="24.95" customHeight="1" x14ac:dyDescent="0.2">
      <c r="A3234" s="596" t="s">
        <v>335</v>
      </c>
      <c r="B3234" s="676"/>
      <c r="C3234" s="676"/>
      <c r="D3234" s="676"/>
      <c r="E3234" s="676"/>
      <c r="F3234" s="676"/>
      <c r="G3234" s="676"/>
      <c r="H3234" s="676"/>
      <c r="I3234" s="676"/>
      <c r="J3234" s="680">
        <f>'EMPLEO X PROV.'!J22</f>
        <v>3</v>
      </c>
      <c r="K3234" s="680">
        <f>'EMPLEO X PROV.'!K22</f>
        <v>14</v>
      </c>
      <c r="L3234" s="482"/>
      <c r="M3234" s="482"/>
      <c r="N3234" s="482"/>
    </row>
    <row r="3235" spans="1:14" ht="24.95" customHeight="1" x14ac:dyDescent="0.2">
      <c r="A3235" s="573" t="s">
        <v>319</v>
      </c>
      <c r="B3235" s="574">
        <f t="shared" ref="B3235:I3235" si="187">SUM(B3232:B3234)</f>
        <v>6045</v>
      </c>
      <c r="C3235" s="574">
        <f t="shared" si="187"/>
        <v>5118</v>
      </c>
      <c r="D3235" s="574">
        <f t="shared" si="187"/>
        <v>2954</v>
      </c>
      <c r="E3235" s="574">
        <f t="shared" si="187"/>
        <v>2469</v>
      </c>
      <c r="F3235" s="574">
        <f t="shared" si="187"/>
        <v>15369</v>
      </c>
      <c r="G3235" s="574">
        <f t="shared" si="187"/>
        <v>12881</v>
      </c>
      <c r="H3235" s="574">
        <f>SUM(H3232:H3234)</f>
        <v>4820</v>
      </c>
      <c r="I3235" s="574">
        <f t="shared" si="187"/>
        <v>3999</v>
      </c>
      <c r="J3235" s="574">
        <f>SUM(J3232:J3234)</f>
        <v>74466</v>
      </c>
      <c r="K3235" s="574">
        <f>SUM(K3232:K3234)</f>
        <v>62750</v>
      </c>
      <c r="L3235" s="482"/>
      <c r="M3235" s="482"/>
      <c r="N3235" s="482"/>
    </row>
    <row r="3236" spans="1:14" ht="24.95" customHeight="1" x14ac:dyDescent="0.2">
      <c r="A3236" s="573" t="s">
        <v>330</v>
      </c>
      <c r="B3236" s="677"/>
      <c r="C3236" s="677">
        <f>(C3235-B3235)/B3235</f>
        <v>-0.1533498759305211</v>
      </c>
      <c r="D3236" s="677"/>
      <c r="E3236" s="677">
        <f>(E3235-D3235)/D3235</f>
        <v>-0.16418415707515233</v>
      </c>
      <c r="F3236" s="677"/>
      <c r="G3236" s="677">
        <f>(G3235-F3235)/F3235</f>
        <v>-0.16188431257726593</v>
      </c>
      <c r="H3236" s="677"/>
      <c r="I3236" s="677">
        <f>(I3235-H3235)/H3235</f>
        <v>-0.17033195020746889</v>
      </c>
      <c r="J3236" s="677"/>
      <c r="K3236" s="677">
        <f>(K3235-J3235)/J3235</f>
        <v>-0.15733354819649237</v>
      </c>
      <c r="L3236" s="482"/>
      <c r="M3236" s="482"/>
      <c r="N3236" s="482"/>
    </row>
    <row r="3237" spans="1:14" ht="24.95" customHeight="1" x14ac:dyDescent="0.2">
      <c r="A3237" s="482"/>
      <c r="B3237" s="482"/>
      <c r="C3237" s="482"/>
      <c r="D3237" s="482"/>
      <c r="E3237" s="482"/>
      <c r="F3237" s="482"/>
      <c r="G3237" s="482"/>
      <c r="H3237" s="482"/>
      <c r="I3237" s="482"/>
      <c r="J3237" s="482"/>
      <c r="K3237" s="482"/>
      <c r="L3237" s="482"/>
      <c r="M3237" s="482"/>
      <c r="N3237" s="482"/>
    </row>
    <row r="3238" spans="1:14" ht="24.95" customHeight="1" x14ac:dyDescent="0.2">
      <c r="A3238" s="482"/>
      <c r="B3238" s="482"/>
      <c r="C3238" s="482"/>
      <c r="D3238" s="482"/>
      <c r="E3238" s="482"/>
      <c r="F3238" s="482"/>
      <c r="G3238" s="482"/>
      <c r="H3238" s="482"/>
      <c r="I3238" s="482"/>
      <c r="J3238" s="482"/>
      <c r="K3238" s="482"/>
      <c r="L3238" s="482"/>
      <c r="M3238" s="482"/>
      <c r="N3238" s="482"/>
    </row>
    <row r="3239" spans="1:14" ht="24.95" customHeight="1" x14ac:dyDescent="0.2">
      <c r="A3239" s="482"/>
      <c r="B3239" s="482"/>
      <c r="C3239" s="482"/>
      <c r="D3239" s="482"/>
      <c r="E3239" s="482"/>
      <c r="F3239" s="482"/>
      <c r="G3239" s="482"/>
      <c r="H3239" s="482"/>
      <c r="I3239" s="482"/>
      <c r="J3239" s="482"/>
      <c r="K3239" s="482"/>
      <c r="L3239" s="482"/>
      <c r="M3239" s="482"/>
      <c r="N3239" s="482"/>
    </row>
    <row r="3240" spans="1:14" ht="24.95" customHeight="1" x14ac:dyDescent="0.2">
      <c r="A3240" s="482"/>
      <c r="B3240" s="482"/>
      <c r="C3240" s="482"/>
      <c r="D3240" s="482"/>
      <c r="E3240" s="482"/>
      <c r="F3240" s="482"/>
      <c r="G3240" s="482"/>
      <c r="H3240" s="482"/>
      <c r="I3240" s="482"/>
      <c r="J3240" s="482"/>
      <c r="K3240" s="482"/>
      <c r="L3240" s="482"/>
      <c r="M3240" s="482"/>
      <c r="N3240" s="482"/>
    </row>
    <row r="3241" spans="1:14" ht="24.95" customHeight="1" x14ac:dyDescent="0.2">
      <c r="A3241" s="482"/>
      <c r="B3241" s="482"/>
      <c r="C3241" s="482"/>
      <c r="D3241" s="482"/>
      <c r="E3241" s="482"/>
      <c r="F3241" s="482"/>
      <c r="G3241" s="482"/>
      <c r="H3241" s="482"/>
      <c r="I3241" s="482"/>
      <c r="J3241" s="482"/>
      <c r="K3241" s="482"/>
      <c r="L3241" s="482"/>
      <c r="M3241" s="482"/>
      <c r="N3241" s="482"/>
    </row>
    <row r="3242" spans="1:14" ht="24.95" customHeight="1" x14ac:dyDescent="0.2">
      <c r="A3242" s="482"/>
      <c r="B3242" s="482"/>
      <c r="C3242" s="482"/>
      <c r="D3242" s="482"/>
      <c r="E3242" s="482"/>
      <c r="F3242" s="482"/>
      <c r="G3242" s="482"/>
      <c r="H3242" s="482"/>
      <c r="I3242" s="482"/>
      <c r="J3242" s="482"/>
      <c r="K3242" s="482"/>
      <c r="L3242" s="482"/>
      <c r="M3242" s="482"/>
      <c r="N3242" s="482"/>
    </row>
    <row r="3243" spans="1:14" ht="24.95" customHeight="1" x14ac:dyDescent="0.2">
      <c r="A3243" s="482"/>
      <c r="B3243" s="482"/>
      <c r="C3243" s="482"/>
      <c r="D3243" s="482"/>
      <c r="E3243" s="482"/>
      <c r="F3243" s="482"/>
      <c r="G3243" s="482"/>
      <c r="H3243" s="482"/>
      <c r="I3243" s="482"/>
      <c r="J3243" s="482"/>
      <c r="K3243" s="482"/>
      <c r="L3243" s="482"/>
      <c r="M3243" s="482"/>
      <c r="N3243" s="482"/>
    </row>
    <row r="3244" spans="1:14" ht="24.95" customHeight="1" x14ac:dyDescent="0.2">
      <c r="A3244" s="482"/>
      <c r="B3244" s="482"/>
      <c r="C3244" s="482"/>
      <c r="D3244" s="482"/>
      <c r="E3244" s="482"/>
      <c r="F3244" s="482"/>
      <c r="G3244" s="482"/>
      <c r="H3244" s="482"/>
      <c r="I3244" s="482"/>
      <c r="J3244" s="482"/>
      <c r="K3244" s="482"/>
      <c r="L3244" s="482"/>
      <c r="M3244" s="482"/>
      <c r="N3244" s="482"/>
    </row>
    <row r="3245" spans="1:14" ht="24.95" customHeight="1" x14ac:dyDescent="0.2">
      <c r="A3245" s="482"/>
      <c r="B3245" s="482"/>
      <c r="C3245" s="482"/>
      <c r="D3245" s="482"/>
      <c r="E3245" s="482"/>
      <c r="F3245" s="482"/>
      <c r="G3245" s="482"/>
      <c r="H3245" s="482"/>
      <c r="I3245" s="482"/>
      <c r="J3245" s="482"/>
      <c r="K3245" s="482"/>
      <c r="L3245" s="482"/>
      <c r="M3245" s="482"/>
      <c r="N3245" s="482"/>
    </row>
    <row r="3246" spans="1:14" ht="24.95" customHeight="1" x14ac:dyDescent="0.2">
      <c r="A3246" s="482"/>
      <c r="B3246" s="482"/>
      <c r="C3246" s="482"/>
      <c r="D3246" s="482"/>
      <c r="E3246" s="482"/>
      <c r="F3246" s="482"/>
      <c r="G3246" s="482"/>
      <c r="H3246" s="482"/>
      <c r="I3246" s="482"/>
      <c r="J3246" s="482"/>
      <c r="K3246" s="482"/>
      <c r="L3246" s="482"/>
      <c r="M3246" s="482"/>
      <c r="N3246" s="482"/>
    </row>
    <row r="3247" spans="1:14" ht="24.95" customHeight="1" x14ac:dyDescent="0.2">
      <c r="A3247" s="482"/>
      <c r="B3247" s="482"/>
      <c r="C3247" s="482"/>
      <c r="D3247" s="482"/>
      <c r="E3247" s="482"/>
      <c r="F3247" s="482"/>
      <c r="G3247" s="482"/>
      <c r="H3247" s="482"/>
      <c r="I3247" s="482"/>
      <c r="J3247" s="482"/>
      <c r="K3247" s="482"/>
      <c r="L3247" s="482"/>
      <c r="M3247" s="482"/>
      <c r="N3247" s="482"/>
    </row>
    <row r="3248" spans="1:14" ht="24.95" customHeight="1" x14ac:dyDescent="0.2">
      <c r="A3248" s="482"/>
      <c r="B3248" s="482"/>
      <c r="C3248" s="482"/>
      <c r="D3248" s="482"/>
      <c r="E3248" s="482"/>
      <c r="F3248" s="482"/>
      <c r="G3248" s="482"/>
      <c r="H3248" s="482"/>
      <c r="I3248" s="482"/>
      <c r="J3248" s="482"/>
      <c r="K3248" s="482"/>
      <c r="L3248" s="482"/>
      <c r="M3248" s="482"/>
      <c r="N3248" s="482"/>
    </row>
    <row r="3249" spans="1:14" ht="24.95" customHeight="1" x14ac:dyDescent="0.2">
      <c r="A3249" s="482"/>
      <c r="B3249" s="482"/>
      <c r="C3249" s="482"/>
      <c r="D3249" s="482"/>
      <c r="E3249" s="482"/>
      <c r="F3249" s="482"/>
      <c r="G3249" s="482"/>
      <c r="H3249" s="482"/>
      <c r="I3249" s="482"/>
      <c r="J3249" s="482"/>
      <c r="K3249" s="482"/>
      <c r="L3249" s="482"/>
      <c r="M3249" s="482"/>
      <c r="N3249" s="482"/>
    </row>
    <row r="3250" spans="1:14" ht="24.95" customHeight="1" x14ac:dyDescent="0.2">
      <c r="A3250" s="482"/>
      <c r="B3250" s="482"/>
      <c r="C3250" s="482"/>
      <c r="D3250" s="482"/>
      <c r="E3250" s="482"/>
      <c r="F3250" s="482"/>
      <c r="G3250" s="482"/>
      <c r="H3250" s="482"/>
      <c r="I3250" s="482"/>
      <c r="J3250" s="482"/>
      <c r="K3250" s="482"/>
      <c r="L3250" s="482"/>
      <c r="M3250" s="482"/>
      <c r="N3250" s="482"/>
    </row>
    <row r="3251" spans="1:14" ht="24.95" customHeight="1" x14ac:dyDescent="0.2">
      <c r="A3251" s="482"/>
      <c r="B3251" s="482"/>
      <c r="C3251" s="482"/>
      <c r="D3251" s="482"/>
      <c r="E3251" s="482"/>
      <c r="F3251" s="482"/>
      <c r="G3251" s="482"/>
      <c r="H3251" s="482"/>
      <c r="I3251" s="482"/>
      <c r="J3251" s="482"/>
      <c r="K3251" s="482"/>
      <c r="L3251" s="482"/>
      <c r="M3251" s="482"/>
      <c r="N3251" s="482"/>
    </row>
    <row r="3252" spans="1:14" ht="24.95" customHeight="1" x14ac:dyDescent="0.2">
      <c r="A3252" s="482"/>
      <c r="B3252" s="482"/>
      <c r="C3252" s="482"/>
      <c r="D3252" s="482"/>
      <c r="E3252" s="482"/>
      <c r="F3252" s="482"/>
      <c r="G3252" s="482"/>
      <c r="H3252" s="482"/>
      <c r="I3252" s="482"/>
      <c r="J3252" s="482"/>
      <c r="K3252" s="482"/>
      <c r="L3252" s="482"/>
      <c r="M3252" s="482"/>
      <c r="N3252" s="482"/>
    </row>
    <row r="3253" spans="1:14" ht="24.95" customHeight="1" x14ac:dyDescent="0.2">
      <c r="A3253" s="482"/>
      <c r="B3253" s="482"/>
      <c r="C3253" s="482"/>
      <c r="D3253" s="482"/>
      <c r="E3253" s="482"/>
      <c r="F3253" s="482"/>
      <c r="G3253" s="482"/>
      <c r="H3253" s="482"/>
      <c r="I3253" s="482"/>
      <c r="J3253" s="482"/>
      <c r="K3253" s="482"/>
      <c r="L3253" s="482"/>
      <c r="M3253" s="482"/>
      <c r="N3253" s="482"/>
    </row>
    <row r="3254" spans="1:14" ht="24.95" customHeight="1" x14ac:dyDescent="0.2">
      <c r="A3254" s="482"/>
      <c r="B3254" s="482"/>
      <c r="C3254" s="482"/>
      <c r="D3254" s="482"/>
      <c r="E3254" s="482"/>
      <c r="F3254" s="482"/>
      <c r="G3254" s="482"/>
      <c r="H3254" s="482"/>
      <c r="I3254" s="482"/>
      <c r="J3254" s="482"/>
      <c r="K3254" s="482"/>
      <c r="L3254" s="482"/>
      <c r="M3254" s="482"/>
      <c r="N3254" s="482"/>
    </row>
    <row r="3255" spans="1:14" ht="24.95" customHeight="1" x14ac:dyDescent="0.2">
      <c r="A3255" s="482"/>
      <c r="B3255" s="482"/>
      <c r="C3255" s="482"/>
      <c r="D3255" s="482"/>
      <c r="E3255" s="482"/>
      <c r="F3255" s="482"/>
      <c r="G3255" s="482"/>
      <c r="H3255" s="482"/>
      <c r="I3255" s="482"/>
      <c r="J3255" s="482"/>
      <c r="K3255" s="482"/>
      <c r="L3255" s="482"/>
      <c r="M3255" s="482"/>
      <c r="N3255" s="482"/>
    </row>
    <row r="3256" spans="1:14" ht="24.95" customHeight="1" x14ac:dyDescent="0.2">
      <c r="A3256" s="482"/>
      <c r="B3256" s="482"/>
      <c r="C3256" s="482"/>
      <c r="D3256" s="482"/>
      <c r="E3256" s="482"/>
      <c r="F3256" s="482"/>
      <c r="G3256" s="482"/>
      <c r="H3256" s="482"/>
      <c r="I3256" s="482"/>
      <c r="J3256" s="482"/>
      <c r="K3256" s="482"/>
      <c r="L3256" s="482"/>
      <c r="M3256" s="482"/>
      <c r="N3256" s="482"/>
    </row>
    <row r="3257" spans="1:14" ht="24.95" customHeight="1" x14ac:dyDescent="0.2">
      <c r="A3257" s="482"/>
      <c r="B3257" s="482"/>
      <c r="C3257" s="482"/>
      <c r="D3257" s="482"/>
      <c r="E3257" s="482"/>
      <c r="F3257" s="482"/>
      <c r="G3257" s="482"/>
      <c r="H3257" s="482"/>
      <c r="I3257" s="482"/>
      <c r="J3257" s="482"/>
      <c r="K3257" s="482"/>
      <c r="L3257" s="482"/>
      <c r="M3257" s="482"/>
      <c r="N3257" s="482"/>
    </row>
    <row r="3258" spans="1:14" ht="24.95" customHeight="1" x14ac:dyDescent="0.2">
      <c r="A3258" s="482"/>
      <c r="B3258" s="482"/>
      <c r="C3258" s="482"/>
      <c r="D3258" s="482"/>
      <c r="E3258" s="482"/>
      <c r="F3258" s="482"/>
      <c r="G3258" s="482"/>
      <c r="H3258" s="482"/>
      <c r="I3258" s="482"/>
      <c r="J3258" s="482"/>
      <c r="K3258" s="482"/>
      <c r="L3258" s="482"/>
      <c r="M3258" s="482"/>
      <c r="N3258" s="482"/>
    </row>
    <row r="3259" spans="1:14" ht="24.95" customHeight="1" x14ac:dyDescent="0.2">
      <c r="A3259" s="482"/>
      <c r="B3259" s="482"/>
      <c r="C3259" s="482"/>
      <c r="D3259" s="482"/>
      <c r="E3259" s="482"/>
      <c r="F3259" s="482"/>
      <c r="G3259" s="482"/>
      <c r="H3259" s="482"/>
      <c r="I3259" s="482"/>
      <c r="J3259" s="482"/>
      <c r="K3259" s="482"/>
      <c r="L3259" s="482"/>
      <c r="M3259" s="482"/>
      <c r="N3259" s="482"/>
    </row>
    <row r="3260" spans="1:14" ht="24.95" customHeight="1" x14ac:dyDescent="0.2">
      <c r="A3260" s="482"/>
      <c r="B3260" s="482"/>
      <c r="C3260" s="482"/>
      <c r="D3260" s="482"/>
      <c r="E3260" s="482"/>
      <c r="F3260" s="482"/>
      <c r="G3260" s="482"/>
      <c r="H3260" s="482"/>
      <c r="I3260" s="482"/>
      <c r="J3260" s="482"/>
      <c r="K3260" s="482"/>
      <c r="L3260" s="482"/>
      <c r="M3260" s="482"/>
      <c r="N3260" s="482"/>
    </row>
    <row r="3261" spans="1:14" ht="24.95" customHeight="1" x14ac:dyDescent="0.2">
      <c r="A3261" s="482"/>
      <c r="B3261" s="482"/>
      <c r="C3261" s="482"/>
      <c r="D3261" s="482"/>
      <c r="E3261" s="482"/>
      <c r="F3261" s="482"/>
      <c r="G3261" s="482"/>
      <c r="H3261" s="482"/>
      <c r="I3261" s="482"/>
      <c r="J3261" s="482"/>
      <c r="K3261" s="482"/>
      <c r="L3261" s="482"/>
      <c r="M3261" s="482"/>
      <c r="N3261" s="482"/>
    </row>
    <row r="3262" spans="1:14" ht="24.95" customHeight="1" x14ac:dyDescent="0.2">
      <c r="A3262" s="482"/>
      <c r="B3262" s="482"/>
      <c r="C3262" s="482"/>
      <c r="D3262" s="482"/>
      <c r="E3262" s="482"/>
      <c r="F3262" s="482"/>
      <c r="G3262" s="482"/>
      <c r="H3262" s="482"/>
      <c r="I3262" s="482"/>
      <c r="J3262" s="482"/>
      <c r="K3262" s="482"/>
      <c r="L3262" s="482"/>
      <c r="M3262" s="482"/>
      <c r="N3262" s="482"/>
    </row>
    <row r="3263" spans="1:14" ht="24.95" customHeight="1" x14ac:dyDescent="0.2">
      <c r="A3263" s="482"/>
      <c r="B3263" s="482"/>
      <c r="C3263" s="482"/>
      <c r="D3263" s="482"/>
      <c r="E3263" s="482"/>
      <c r="F3263" s="482"/>
      <c r="G3263" s="482"/>
      <c r="H3263" s="482"/>
      <c r="I3263" s="482"/>
      <c r="J3263" s="482"/>
      <c r="K3263" s="482"/>
      <c r="L3263" s="482"/>
      <c r="M3263" s="482"/>
      <c r="N3263" s="4">
        <v>41</v>
      </c>
    </row>
    <row r="3264" spans="1:14" ht="80.099999999999994" customHeight="1" x14ac:dyDescent="0.2">
      <c r="A3264" s="783" t="s">
        <v>577</v>
      </c>
      <c r="B3264" s="783"/>
      <c r="C3264" s="783"/>
      <c r="D3264" s="783"/>
      <c r="E3264" s="783"/>
      <c r="F3264" s="783"/>
      <c r="G3264" s="783"/>
      <c r="H3264" s="783"/>
      <c r="I3264" s="783"/>
      <c r="J3264" s="783"/>
      <c r="K3264" s="783"/>
      <c r="L3264" s="783"/>
      <c r="M3264" s="783"/>
      <c r="N3264" s="783"/>
    </row>
    <row r="3265" spans="1:14" ht="24.95" customHeight="1" x14ac:dyDescent="0.2">
      <c r="A3265" s="482"/>
      <c r="B3265" s="482"/>
      <c r="C3265" s="482"/>
      <c r="D3265" s="482"/>
      <c r="E3265" s="482"/>
      <c r="F3265" s="482"/>
      <c r="G3265" s="482"/>
      <c r="H3265" s="482"/>
      <c r="I3265" s="482"/>
      <c r="J3265" s="482"/>
      <c r="K3265" s="482"/>
      <c r="L3265" s="482"/>
      <c r="M3265" s="482"/>
      <c r="N3265" s="482"/>
    </row>
    <row r="3266" spans="1:14" ht="39.950000000000003" customHeight="1" x14ac:dyDescent="0.2">
      <c r="A3266" s="776" t="s">
        <v>516</v>
      </c>
      <c r="B3266" s="776"/>
      <c r="C3266" s="776"/>
      <c r="D3266" s="776"/>
      <c r="E3266" s="776"/>
      <c r="F3266" s="776"/>
      <c r="G3266" s="776"/>
      <c r="H3266" s="776"/>
      <c r="I3266" s="776"/>
      <c r="J3266" s="776"/>
      <c r="K3266" s="776"/>
      <c r="L3266" s="776"/>
      <c r="M3266" s="776"/>
      <c r="N3266" s="776"/>
    </row>
    <row r="3267" spans="1:14" ht="24.95" customHeight="1" x14ac:dyDescent="0.2">
      <c r="A3267" s="482"/>
      <c r="B3267" s="482"/>
      <c r="C3267" s="482"/>
      <c r="D3267" s="482"/>
      <c r="E3267" s="482"/>
      <c r="F3267" s="482"/>
      <c r="G3267" s="482"/>
      <c r="H3267" s="482"/>
      <c r="I3267" s="482"/>
      <c r="J3267" s="482"/>
      <c r="K3267" s="482"/>
      <c r="L3267" s="482"/>
      <c r="M3267" s="482"/>
      <c r="N3267" s="482"/>
    </row>
    <row r="3268" spans="1:14" ht="24.95" customHeight="1" x14ac:dyDescent="0.2">
      <c r="A3268" s="482"/>
      <c r="B3268" s="482"/>
      <c r="C3268" s="482"/>
      <c r="D3268" s="482"/>
      <c r="E3268" s="482"/>
      <c r="F3268" s="482"/>
      <c r="G3268" s="482"/>
      <c r="H3268" s="482"/>
      <c r="I3268" s="482"/>
      <c r="J3268" s="482"/>
      <c r="K3268" s="482"/>
      <c r="L3268" s="482"/>
      <c r="M3268" s="482"/>
      <c r="N3268" s="482"/>
    </row>
    <row r="3269" spans="1:14" ht="24.95" customHeight="1" x14ac:dyDescent="0.2">
      <c r="A3269" s="482"/>
      <c r="B3269" s="482"/>
      <c r="C3269" s="482"/>
      <c r="D3269" s="482"/>
      <c r="E3269" s="482"/>
      <c r="F3269" s="482"/>
      <c r="G3269" s="482"/>
      <c r="H3269" s="482"/>
      <c r="I3269" s="482"/>
      <c r="J3269" s="482"/>
      <c r="K3269" s="482"/>
      <c r="L3269" s="482"/>
      <c r="M3269" s="482"/>
      <c r="N3269" s="482"/>
    </row>
    <row r="3270" spans="1:14" ht="24.95" customHeight="1" x14ac:dyDescent="0.2">
      <c r="A3270" s="482"/>
      <c r="B3270" s="482"/>
      <c r="C3270" s="482"/>
      <c r="D3270" s="482"/>
      <c r="E3270" s="482"/>
      <c r="F3270" s="482"/>
      <c r="G3270" s="482"/>
      <c r="H3270" s="482"/>
      <c r="I3270" s="482"/>
      <c r="J3270" s="482"/>
      <c r="K3270" s="482"/>
      <c r="L3270" s="482"/>
      <c r="M3270" s="482"/>
      <c r="N3270" s="482"/>
    </row>
    <row r="3271" spans="1:14" ht="24.95" customHeight="1" x14ac:dyDescent="0.2">
      <c r="A3271" s="482"/>
      <c r="B3271" s="482"/>
      <c r="C3271" s="482"/>
      <c r="D3271" s="482"/>
      <c r="E3271" s="482"/>
      <c r="F3271" s="482"/>
      <c r="G3271" s="482"/>
      <c r="H3271" s="482"/>
      <c r="I3271" s="482"/>
      <c r="J3271" s="482"/>
      <c r="K3271" s="482"/>
      <c r="L3271" s="482"/>
      <c r="M3271" s="482"/>
      <c r="N3271" s="482"/>
    </row>
    <row r="3272" spans="1:14" ht="24.95" customHeight="1" x14ac:dyDescent="0.2">
      <c r="A3272" s="482"/>
      <c r="B3272" s="482"/>
      <c r="C3272" s="482"/>
      <c r="D3272" s="482"/>
      <c r="E3272" s="482"/>
      <c r="F3272" s="482"/>
      <c r="G3272" s="482"/>
      <c r="H3272" s="482"/>
      <c r="I3272" s="482"/>
      <c r="J3272" s="482"/>
      <c r="K3272" s="482"/>
      <c r="L3272" s="482"/>
      <c r="M3272" s="482"/>
      <c r="N3272" s="482"/>
    </row>
    <row r="3273" spans="1:14" ht="24.95" customHeight="1" x14ac:dyDescent="0.2">
      <c r="A3273" s="482"/>
      <c r="B3273" s="482"/>
      <c r="C3273" s="482"/>
      <c r="D3273" s="482"/>
      <c r="E3273" s="482"/>
      <c r="F3273" s="482"/>
      <c r="G3273" s="482"/>
      <c r="H3273" s="482"/>
      <c r="I3273" s="482"/>
      <c r="J3273" s="482"/>
      <c r="K3273" s="482"/>
      <c r="L3273" s="482"/>
      <c r="M3273" s="482"/>
      <c r="N3273" s="482"/>
    </row>
    <row r="3274" spans="1:14" ht="24.95" customHeight="1" x14ac:dyDescent="0.2">
      <c r="A3274" s="482"/>
      <c r="B3274" s="482"/>
      <c r="C3274" s="482"/>
      <c r="D3274" s="482"/>
      <c r="E3274" s="482"/>
      <c r="F3274" s="482"/>
      <c r="G3274" s="482"/>
      <c r="H3274" s="482"/>
      <c r="I3274" s="482"/>
      <c r="J3274" s="482"/>
      <c r="K3274" s="482"/>
      <c r="L3274" s="482"/>
      <c r="M3274" s="482"/>
      <c r="N3274" s="482"/>
    </row>
    <row r="3275" spans="1:14" ht="24.95" customHeight="1" x14ac:dyDescent="0.2">
      <c r="A3275" s="482"/>
      <c r="B3275" s="482"/>
      <c r="C3275" s="482"/>
      <c r="D3275" s="482"/>
      <c r="E3275" s="482"/>
      <c r="F3275" s="482"/>
      <c r="G3275" s="482"/>
      <c r="H3275" s="482"/>
      <c r="I3275" s="482"/>
      <c r="J3275" s="482"/>
      <c r="K3275" s="482"/>
      <c r="L3275" s="482"/>
      <c r="M3275" s="482"/>
      <c r="N3275" s="482"/>
    </row>
    <row r="3276" spans="1:14" ht="24.95" customHeight="1" x14ac:dyDescent="0.2">
      <c r="A3276" s="482"/>
      <c r="B3276" s="482"/>
      <c r="C3276" s="482"/>
      <c r="D3276" s="482"/>
      <c r="E3276" s="482"/>
      <c r="F3276" s="482"/>
      <c r="G3276" s="482"/>
      <c r="H3276" s="482"/>
      <c r="I3276" s="482"/>
      <c r="J3276" s="482"/>
      <c r="K3276" s="482"/>
      <c r="L3276" s="482"/>
      <c r="M3276" s="482"/>
      <c r="N3276" s="482"/>
    </row>
    <row r="3277" spans="1:14" ht="24.95" customHeight="1" x14ac:dyDescent="0.2">
      <c r="A3277" s="482"/>
      <c r="B3277" s="482"/>
      <c r="C3277" s="482"/>
      <c r="D3277" s="482"/>
      <c r="E3277" s="482"/>
      <c r="F3277" s="482"/>
      <c r="G3277" s="482"/>
      <c r="H3277" s="482"/>
      <c r="I3277" s="482"/>
      <c r="J3277" s="482"/>
      <c r="K3277" s="482"/>
      <c r="L3277" s="482"/>
      <c r="M3277" s="482"/>
      <c r="N3277" s="482"/>
    </row>
    <row r="3278" spans="1:14" ht="24.95" customHeight="1" x14ac:dyDescent="0.2">
      <c r="A3278" s="482"/>
      <c r="B3278" s="482"/>
      <c r="C3278" s="482"/>
      <c r="D3278" s="482"/>
      <c r="E3278" s="482"/>
      <c r="F3278" s="482"/>
      <c r="G3278" s="482"/>
      <c r="H3278" s="482"/>
      <c r="I3278" s="482"/>
      <c r="J3278" s="482"/>
      <c r="K3278" s="482"/>
      <c r="L3278" s="482"/>
      <c r="M3278" s="482"/>
      <c r="N3278" s="482"/>
    </row>
    <row r="3279" spans="1:14" ht="24.95" customHeight="1" x14ac:dyDescent="0.2">
      <c r="A3279" s="482"/>
      <c r="B3279" s="482"/>
      <c r="C3279" s="482"/>
      <c r="D3279" s="482"/>
      <c r="E3279" s="482"/>
      <c r="F3279" s="482"/>
      <c r="G3279" s="482"/>
      <c r="H3279" s="482"/>
      <c r="I3279" s="482"/>
      <c r="J3279" s="482"/>
      <c r="K3279" s="482"/>
      <c r="L3279" s="482"/>
      <c r="M3279" s="482"/>
      <c r="N3279" s="482"/>
    </row>
    <row r="3280" spans="1:14" ht="24.95" customHeight="1" x14ac:dyDescent="0.2">
      <c r="A3280" s="482"/>
      <c r="B3280" s="482"/>
      <c r="C3280" s="482"/>
      <c r="D3280" s="482"/>
      <c r="E3280" s="482"/>
      <c r="F3280" s="482"/>
      <c r="G3280" s="482"/>
      <c r="H3280" s="482"/>
      <c r="I3280" s="482"/>
      <c r="J3280" s="482"/>
      <c r="K3280" s="482"/>
      <c r="L3280" s="482"/>
      <c r="M3280" s="482"/>
      <c r="N3280" s="482"/>
    </row>
    <row r="3281" spans="1:14" ht="24.95" customHeight="1" x14ac:dyDescent="0.2">
      <c r="A3281" s="482"/>
      <c r="B3281" s="482"/>
      <c r="C3281" s="482"/>
      <c r="D3281" s="482"/>
      <c r="E3281" s="482"/>
      <c r="F3281" s="482"/>
      <c r="G3281" s="482"/>
      <c r="H3281" s="482"/>
      <c r="I3281" s="482"/>
      <c r="J3281" s="482"/>
      <c r="K3281" s="482"/>
      <c r="L3281" s="482"/>
      <c r="M3281" s="482"/>
      <c r="N3281" s="482"/>
    </row>
    <row r="3282" spans="1:14" ht="24.95" customHeight="1" x14ac:dyDescent="0.2">
      <c r="A3282" s="482"/>
      <c r="B3282" s="482"/>
      <c r="C3282" s="482"/>
      <c r="D3282" s="482"/>
      <c r="E3282" s="482"/>
      <c r="F3282" s="482"/>
      <c r="G3282" s="482"/>
      <c r="H3282" s="482"/>
      <c r="I3282" s="482"/>
      <c r="J3282" s="482"/>
      <c r="K3282" s="482"/>
      <c r="L3282" s="482"/>
      <c r="M3282" s="482"/>
      <c r="N3282" s="482"/>
    </row>
    <row r="3283" spans="1:14" ht="24.95" customHeight="1" x14ac:dyDescent="0.2">
      <c r="A3283" s="482"/>
      <c r="B3283" s="482"/>
      <c r="C3283" s="482"/>
      <c r="D3283" s="482"/>
      <c r="E3283" s="482"/>
      <c r="F3283" s="482"/>
      <c r="G3283" s="482"/>
      <c r="H3283" s="482"/>
      <c r="I3283" s="482"/>
      <c r="J3283" s="482"/>
      <c r="K3283" s="482"/>
      <c r="L3283" s="482"/>
      <c r="M3283" s="482"/>
      <c r="N3283" s="482"/>
    </row>
    <row r="3284" spans="1:14" ht="24.95" customHeight="1" x14ac:dyDescent="0.2">
      <c r="A3284" s="482"/>
      <c r="B3284" s="482"/>
      <c r="C3284" s="482"/>
      <c r="D3284" s="482"/>
      <c r="E3284" s="482"/>
      <c r="F3284" s="482"/>
      <c r="G3284" s="482"/>
      <c r="H3284" s="482"/>
      <c r="I3284" s="482"/>
      <c r="J3284" s="482"/>
      <c r="K3284" s="482"/>
      <c r="L3284" s="482"/>
      <c r="M3284" s="482"/>
      <c r="N3284" s="482"/>
    </row>
    <row r="3285" spans="1:14" ht="24.95" customHeight="1" x14ac:dyDescent="0.2">
      <c r="A3285" s="482"/>
      <c r="B3285" s="482"/>
      <c r="C3285" s="482"/>
      <c r="D3285" s="482"/>
      <c r="E3285" s="482"/>
      <c r="F3285" s="482"/>
      <c r="G3285" s="482"/>
      <c r="H3285" s="482"/>
      <c r="I3285" s="482"/>
      <c r="J3285" s="482"/>
      <c r="K3285" s="482"/>
      <c r="L3285" s="482"/>
      <c r="M3285" s="482"/>
      <c r="N3285" s="482"/>
    </row>
    <row r="3286" spans="1:14" ht="24.95" customHeight="1" x14ac:dyDescent="0.2">
      <c r="A3286" s="482"/>
      <c r="B3286" s="482"/>
      <c r="C3286" s="482"/>
      <c r="D3286" s="482"/>
      <c r="E3286" s="482"/>
      <c r="F3286" s="482"/>
      <c r="G3286" s="482"/>
      <c r="H3286" s="482"/>
      <c r="I3286" s="482"/>
      <c r="J3286" s="482"/>
      <c r="K3286" s="482"/>
      <c r="L3286" s="482"/>
      <c r="M3286" s="482"/>
      <c r="N3286" s="482"/>
    </row>
    <row r="3287" spans="1:14" ht="24.95" customHeight="1" x14ac:dyDescent="0.2">
      <c r="A3287" s="482"/>
      <c r="B3287" s="482"/>
      <c r="C3287" s="482"/>
      <c r="D3287" s="482"/>
      <c r="E3287" s="482"/>
      <c r="F3287" s="482"/>
      <c r="G3287" s="482"/>
      <c r="H3287" s="482"/>
      <c r="I3287" s="482"/>
      <c r="J3287" s="482"/>
      <c r="K3287" s="482"/>
      <c r="L3287" s="482"/>
      <c r="M3287" s="482"/>
      <c r="N3287" s="482"/>
    </row>
    <row r="3288" spans="1:14" ht="24.95" customHeight="1" x14ac:dyDescent="0.2">
      <c r="A3288" s="482"/>
      <c r="B3288" s="482"/>
      <c r="C3288" s="482"/>
      <c r="D3288" s="482"/>
      <c r="E3288" s="482"/>
      <c r="F3288" s="482"/>
      <c r="G3288" s="482"/>
      <c r="H3288" s="482"/>
      <c r="I3288" s="482"/>
      <c r="J3288" s="482"/>
      <c r="K3288" s="482"/>
      <c r="L3288" s="482"/>
      <c r="M3288" s="482"/>
      <c r="N3288" s="482"/>
    </row>
    <row r="3289" spans="1:14" ht="24.95" customHeight="1" x14ac:dyDescent="0.2">
      <c r="A3289" s="482"/>
      <c r="B3289" s="482"/>
      <c r="C3289" s="482"/>
      <c r="D3289" s="482"/>
      <c r="E3289" s="482"/>
      <c r="F3289" s="482"/>
      <c r="G3289" s="482"/>
      <c r="H3289" s="482"/>
      <c r="I3289" s="482"/>
      <c r="J3289" s="482"/>
      <c r="K3289" s="482"/>
      <c r="L3289" s="482"/>
      <c r="M3289" s="482"/>
      <c r="N3289" s="482"/>
    </row>
    <row r="3290" spans="1:14" ht="24.95" customHeight="1" x14ac:dyDescent="0.2">
      <c r="A3290" s="482"/>
      <c r="B3290" s="482"/>
      <c r="C3290" s="482"/>
      <c r="D3290" s="482"/>
      <c r="E3290" s="482"/>
      <c r="F3290" s="482"/>
      <c r="G3290" s="482"/>
      <c r="H3290" s="482"/>
      <c r="I3290" s="482"/>
      <c r="J3290" s="482"/>
      <c r="K3290" s="482"/>
      <c r="L3290" s="482"/>
      <c r="M3290" s="482"/>
      <c r="N3290" s="482"/>
    </row>
    <row r="3291" spans="1:14" ht="24.95" customHeight="1" x14ac:dyDescent="0.2">
      <c r="A3291" s="482"/>
      <c r="B3291" s="482"/>
      <c r="C3291" s="482"/>
      <c r="D3291" s="482"/>
      <c r="E3291" s="482"/>
      <c r="F3291" s="482"/>
      <c r="G3291" s="482"/>
      <c r="H3291" s="482"/>
      <c r="I3291" s="482"/>
      <c r="J3291" s="482"/>
      <c r="K3291" s="482"/>
      <c r="L3291" s="482"/>
      <c r="M3291" s="482"/>
      <c r="N3291" s="482"/>
    </row>
    <row r="3292" spans="1:14" ht="24.95" customHeight="1" x14ac:dyDescent="0.2">
      <c r="A3292" s="482"/>
      <c r="B3292" s="482"/>
      <c r="C3292" s="482"/>
      <c r="D3292" s="482"/>
      <c r="E3292" s="482"/>
      <c r="F3292" s="482"/>
      <c r="G3292" s="482"/>
      <c r="H3292" s="482"/>
      <c r="I3292" s="482"/>
      <c r="J3292" s="482"/>
      <c r="K3292" s="482"/>
      <c r="L3292" s="482"/>
      <c r="M3292" s="482"/>
      <c r="N3292" s="482"/>
    </row>
    <row r="3293" spans="1:14" ht="24.95" customHeight="1" x14ac:dyDescent="0.2">
      <c r="A3293" s="482"/>
      <c r="B3293" s="482"/>
      <c r="C3293" s="482"/>
      <c r="D3293" s="482"/>
      <c r="E3293" s="482"/>
      <c r="F3293" s="482"/>
      <c r="G3293" s="482"/>
      <c r="H3293" s="482"/>
      <c r="I3293" s="482"/>
      <c r="J3293" s="482"/>
      <c r="K3293" s="482"/>
      <c r="L3293" s="482"/>
      <c r="M3293" s="482"/>
      <c r="N3293" s="482"/>
    </row>
    <row r="3294" spans="1:14" ht="24.95" customHeight="1" x14ac:dyDescent="0.2">
      <c r="A3294" s="482"/>
      <c r="B3294" s="482"/>
      <c r="C3294" s="482"/>
      <c r="D3294" s="482"/>
      <c r="E3294" s="482"/>
      <c r="F3294" s="482"/>
      <c r="G3294" s="482"/>
      <c r="H3294" s="482"/>
      <c r="I3294" s="482"/>
      <c r="J3294" s="482"/>
      <c r="K3294" s="482"/>
      <c r="L3294" s="482"/>
      <c r="M3294" s="482"/>
      <c r="N3294" s="482"/>
    </row>
    <row r="3295" spans="1:14" ht="24.95" customHeight="1" x14ac:dyDescent="0.2">
      <c r="A3295" s="482"/>
      <c r="B3295" s="482"/>
      <c r="C3295" s="482"/>
      <c r="D3295" s="482"/>
      <c r="E3295" s="482"/>
      <c r="F3295" s="482"/>
      <c r="G3295" s="482"/>
      <c r="H3295" s="482"/>
      <c r="I3295" s="482"/>
      <c r="J3295" s="482"/>
      <c r="K3295" s="482"/>
      <c r="L3295" s="482"/>
      <c r="M3295" s="482"/>
      <c r="N3295" s="482"/>
    </row>
    <row r="3296" spans="1:14" ht="24.95" customHeight="1" x14ac:dyDescent="0.2">
      <c r="A3296" s="482"/>
      <c r="B3296" s="482"/>
      <c r="C3296" s="482"/>
      <c r="D3296" s="482"/>
      <c r="E3296" s="482"/>
      <c r="F3296" s="482"/>
      <c r="G3296" s="482"/>
      <c r="H3296" s="482"/>
      <c r="I3296" s="482"/>
      <c r="J3296" s="482"/>
      <c r="K3296" s="482"/>
      <c r="L3296" s="482"/>
      <c r="M3296" s="482"/>
      <c r="N3296" s="482"/>
    </row>
    <row r="3297" spans="1:14" ht="24.95" customHeight="1" x14ac:dyDescent="0.2">
      <c r="A3297" s="482"/>
      <c r="B3297" s="482"/>
      <c r="C3297" s="482"/>
      <c r="D3297" s="482"/>
      <c r="E3297" s="482"/>
      <c r="F3297" s="482"/>
      <c r="G3297" s="482"/>
      <c r="H3297" s="482"/>
      <c r="I3297" s="482"/>
      <c r="J3297" s="482"/>
      <c r="K3297" s="482"/>
      <c r="L3297" s="482"/>
      <c r="M3297" s="482"/>
      <c r="N3297" s="482"/>
    </row>
    <row r="3298" spans="1:14" ht="24.95" customHeight="1" x14ac:dyDescent="0.2">
      <c r="A3298" s="482"/>
      <c r="B3298" s="482"/>
      <c r="C3298" s="482"/>
      <c r="D3298" s="482"/>
      <c r="E3298" s="482"/>
      <c r="F3298" s="482"/>
      <c r="G3298" s="482"/>
      <c r="H3298" s="482"/>
      <c r="I3298" s="482"/>
      <c r="J3298" s="482"/>
      <c r="K3298" s="482"/>
      <c r="L3298" s="482"/>
      <c r="M3298" s="482"/>
      <c r="N3298" s="482"/>
    </row>
    <row r="3299" spans="1:14" ht="24.95" customHeight="1" x14ac:dyDescent="0.2">
      <c r="A3299" s="482"/>
      <c r="B3299" s="482"/>
      <c r="C3299" s="482"/>
      <c r="D3299" s="482"/>
      <c r="E3299" s="482"/>
      <c r="F3299" s="482"/>
      <c r="G3299" s="482"/>
      <c r="H3299" s="482"/>
      <c r="I3299" s="482"/>
      <c r="J3299" s="482"/>
      <c r="K3299" s="482"/>
      <c r="L3299" s="482"/>
      <c r="M3299" s="482"/>
      <c r="N3299" s="482"/>
    </row>
    <row r="3300" spans="1:14" ht="24.95" customHeight="1" x14ac:dyDescent="0.2">
      <c r="A3300" s="482"/>
      <c r="B3300" s="482"/>
      <c r="C3300" s="482"/>
      <c r="D3300" s="482"/>
      <c r="E3300" s="482"/>
      <c r="F3300" s="482"/>
      <c r="G3300" s="482"/>
      <c r="H3300" s="482"/>
      <c r="I3300" s="482"/>
      <c r="J3300" s="482"/>
      <c r="K3300" s="482"/>
      <c r="L3300" s="482"/>
      <c r="M3300" s="482"/>
      <c r="N3300" s="482"/>
    </row>
    <row r="3301" spans="1:14" ht="24.95" customHeight="1" x14ac:dyDescent="0.2">
      <c r="A3301" s="482"/>
      <c r="B3301" s="482"/>
      <c r="C3301" s="482"/>
      <c r="D3301" s="482"/>
      <c r="E3301" s="482"/>
      <c r="F3301" s="482"/>
      <c r="G3301" s="482"/>
      <c r="H3301" s="482"/>
      <c r="I3301" s="482"/>
      <c r="J3301" s="482"/>
      <c r="K3301" s="482"/>
      <c r="L3301" s="482"/>
      <c r="M3301" s="482"/>
      <c r="N3301" s="482"/>
    </row>
    <row r="3302" spans="1:14" ht="24.95" customHeight="1" x14ac:dyDescent="0.2">
      <c r="A3302" s="482"/>
      <c r="B3302" s="482"/>
      <c r="C3302" s="482"/>
      <c r="D3302" s="482"/>
      <c r="E3302" s="482"/>
      <c r="F3302" s="482"/>
      <c r="G3302" s="482"/>
      <c r="H3302" s="482"/>
      <c r="I3302" s="482"/>
      <c r="J3302" s="482"/>
      <c r="K3302" s="482"/>
      <c r="L3302" s="482"/>
      <c r="M3302" s="482"/>
      <c r="N3302" s="482"/>
    </row>
    <row r="3303" spans="1:14" ht="24.95" customHeight="1" x14ac:dyDescent="0.2">
      <c r="A3303" s="482"/>
      <c r="B3303" s="482"/>
      <c r="C3303" s="482"/>
      <c r="D3303" s="482"/>
      <c r="E3303" s="482"/>
      <c r="F3303" s="482"/>
      <c r="G3303" s="482"/>
      <c r="H3303" s="482"/>
      <c r="I3303" s="482"/>
      <c r="J3303" s="482"/>
      <c r="K3303" s="482"/>
      <c r="L3303" s="482"/>
      <c r="M3303" s="482"/>
      <c r="N3303" s="482"/>
    </row>
    <row r="3304" spans="1:14" ht="24.95" customHeight="1" x14ac:dyDescent="0.2">
      <c r="A3304" s="482"/>
      <c r="B3304" s="482"/>
      <c r="C3304" s="482"/>
      <c r="D3304" s="482"/>
      <c r="E3304" s="482"/>
      <c r="F3304" s="482"/>
      <c r="G3304" s="482"/>
      <c r="H3304" s="482"/>
      <c r="I3304" s="482"/>
      <c r="J3304" s="482"/>
      <c r="K3304" s="482"/>
      <c r="L3304" s="482"/>
      <c r="M3304" s="482"/>
      <c r="N3304" s="482"/>
    </row>
    <row r="3305" spans="1:14" ht="24.95" customHeight="1" x14ac:dyDescent="0.2">
      <c r="A3305" s="482"/>
      <c r="B3305" s="482"/>
      <c r="C3305" s="482"/>
      <c r="D3305" s="482"/>
      <c r="E3305" s="482"/>
      <c r="F3305" s="482"/>
      <c r="G3305" s="482"/>
      <c r="H3305" s="482"/>
      <c r="I3305" s="482"/>
      <c r="J3305" s="482"/>
      <c r="K3305" s="482"/>
      <c r="L3305" s="482"/>
      <c r="M3305" s="482"/>
      <c r="N3305" s="482"/>
    </row>
    <row r="3306" spans="1:14" ht="24.95" customHeight="1" x14ac:dyDescent="0.2">
      <c r="A3306" s="482"/>
      <c r="B3306" s="482"/>
      <c r="C3306" s="482"/>
      <c r="D3306" s="482"/>
      <c r="E3306" s="482"/>
      <c r="F3306" s="482"/>
      <c r="G3306" s="482"/>
      <c r="H3306" s="482"/>
      <c r="I3306" s="482"/>
      <c r="J3306" s="482"/>
      <c r="K3306" s="482"/>
      <c r="L3306" s="482"/>
      <c r="M3306" s="482"/>
      <c r="N3306" s="482"/>
    </row>
    <row r="3307" spans="1:14" ht="24.95" customHeight="1" x14ac:dyDescent="0.2">
      <c r="A3307" s="482"/>
      <c r="B3307" s="482"/>
      <c r="C3307" s="482"/>
      <c r="D3307" s="482"/>
      <c r="E3307" s="482"/>
      <c r="F3307" s="482"/>
      <c r="G3307" s="482"/>
      <c r="H3307" s="482"/>
      <c r="I3307" s="482"/>
      <c r="J3307" s="482"/>
      <c r="K3307" s="482"/>
      <c r="L3307" s="482"/>
      <c r="M3307" s="482"/>
      <c r="N3307" s="482"/>
    </row>
    <row r="3308" spans="1:14" ht="24.95" customHeight="1" x14ac:dyDescent="0.2">
      <c r="A3308" s="482"/>
      <c r="B3308" s="482"/>
      <c r="C3308" s="482"/>
      <c r="D3308" s="482"/>
      <c r="E3308" s="482"/>
      <c r="F3308" s="482"/>
      <c r="G3308" s="482"/>
      <c r="H3308" s="482"/>
      <c r="I3308" s="482"/>
      <c r="J3308" s="482"/>
      <c r="K3308" s="482"/>
      <c r="L3308" s="482"/>
      <c r="M3308" s="482"/>
      <c r="N3308" s="482"/>
    </row>
    <row r="3309" spans="1:14" ht="24.95" customHeight="1" x14ac:dyDescent="0.2">
      <c r="A3309" s="482"/>
      <c r="B3309" s="482"/>
      <c r="C3309" s="482"/>
      <c r="D3309" s="482"/>
      <c r="E3309" s="482"/>
      <c r="F3309" s="482"/>
      <c r="G3309" s="482"/>
      <c r="H3309" s="482"/>
      <c r="I3309" s="482"/>
      <c r="J3309" s="482"/>
      <c r="K3309" s="482"/>
      <c r="L3309" s="482"/>
      <c r="M3309" s="482"/>
      <c r="N3309" s="482"/>
    </row>
    <row r="3310" spans="1:14" ht="24.95" customHeight="1" x14ac:dyDescent="0.2">
      <c r="A3310" s="482"/>
      <c r="B3310" s="482"/>
      <c r="C3310" s="482"/>
      <c r="D3310" s="482"/>
      <c r="E3310" s="482"/>
      <c r="F3310" s="482"/>
      <c r="G3310" s="482"/>
      <c r="H3310" s="482"/>
      <c r="I3310" s="482"/>
      <c r="J3310" s="482"/>
      <c r="K3310" s="482"/>
      <c r="L3310" s="482"/>
      <c r="M3310" s="482"/>
      <c r="N3310" s="482"/>
    </row>
    <row r="3311" spans="1:14" ht="24.95" customHeight="1" x14ac:dyDescent="0.2">
      <c r="A3311" s="482"/>
      <c r="B3311" s="482"/>
      <c r="C3311" s="482"/>
      <c r="D3311" s="482"/>
      <c r="E3311" s="482"/>
      <c r="F3311" s="482"/>
      <c r="G3311" s="482"/>
      <c r="H3311" s="482"/>
      <c r="I3311" s="482"/>
      <c r="J3311" s="482"/>
      <c r="K3311" s="482"/>
      <c r="L3311" s="482"/>
      <c r="M3311" s="482"/>
      <c r="N3311" s="482"/>
    </row>
    <row r="3312" spans="1:14" ht="24.95" customHeight="1" x14ac:dyDescent="0.2">
      <c r="A3312" s="482"/>
      <c r="B3312" s="482"/>
      <c r="C3312" s="482"/>
      <c r="D3312" s="482"/>
      <c r="E3312" s="482"/>
      <c r="F3312" s="482"/>
      <c r="G3312" s="482"/>
      <c r="H3312" s="482"/>
      <c r="I3312" s="482"/>
      <c r="J3312" s="482"/>
      <c r="K3312" s="482"/>
      <c r="L3312" s="482"/>
      <c r="M3312" s="482"/>
      <c r="N3312" s="482"/>
    </row>
    <row r="3313" spans="1:14" ht="24.95" customHeight="1" x14ac:dyDescent="0.2">
      <c r="A3313" s="482"/>
      <c r="B3313" s="482"/>
      <c r="C3313" s="482"/>
      <c r="D3313" s="482"/>
      <c r="E3313" s="482"/>
      <c r="F3313" s="482"/>
      <c r="G3313" s="482"/>
      <c r="H3313" s="482"/>
      <c r="I3313" s="482"/>
      <c r="J3313" s="482"/>
      <c r="K3313" s="482"/>
      <c r="L3313" s="482"/>
      <c r="M3313" s="482"/>
      <c r="N3313" s="482"/>
    </row>
    <row r="3314" spans="1:14" ht="24.95" customHeight="1" x14ac:dyDescent="0.2">
      <c r="A3314" s="482"/>
      <c r="B3314" s="482"/>
      <c r="C3314" s="482"/>
      <c r="D3314" s="482"/>
      <c r="E3314" s="482"/>
      <c r="F3314" s="482"/>
      <c r="G3314" s="482"/>
      <c r="H3314" s="482"/>
      <c r="I3314" s="482"/>
      <c r="J3314" s="482"/>
      <c r="K3314" s="482"/>
      <c r="L3314" s="482"/>
      <c r="M3314" s="482"/>
      <c r="N3314" s="482"/>
    </row>
    <row r="3315" spans="1:14" ht="24.95" customHeight="1" x14ac:dyDescent="0.2">
      <c r="A3315" s="482"/>
      <c r="B3315" s="482"/>
      <c r="C3315" s="482"/>
      <c r="D3315" s="482"/>
      <c r="E3315" s="482"/>
      <c r="F3315" s="482"/>
      <c r="G3315" s="482"/>
      <c r="H3315" s="482"/>
      <c r="I3315" s="482"/>
      <c r="J3315" s="482"/>
      <c r="K3315" s="482"/>
      <c r="L3315" s="482"/>
      <c r="M3315" s="482"/>
      <c r="N3315" s="482"/>
    </row>
    <row r="3316" spans="1:14" ht="24.95" customHeight="1" x14ac:dyDescent="0.2">
      <c r="A3316" s="482"/>
      <c r="B3316" s="482"/>
      <c r="C3316" s="482"/>
      <c r="D3316" s="482"/>
      <c r="E3316" s="482"/>
      <c r="F3316" s="482"/>
      <c r="G3316" s="482"/>
      <c r="H3316" s="482"/>
      <c r="I3316" s="482"/>
      <c r="J3316" s="482"/>
      <c r="K3316" s="482"/>
      <c r="L3316" s="482"/>
      <c r="M3316" s="482"/>
      <c r="N3316" s="482"/>
    </row>
    <row r="3317" spans="1:14" ht="24.95" customHeight="1" x14ac:dyDescent="0.2">
      <c r="A3317" s="482"/>
      <c r="B3317" s="482"/>
      <c r="C3317" s="482"/>
      <c r="D3317" s="482"/>
      <c r="E3317" s="482"/>
      <c r="F3317" s="482"/>
      <c r="G3317" s="482"/>
      <c r="H3317" s="482"/>
      <c r="I3317" s="482"/>
      <c r="J3317" s="482"/>
      <c r="K3317" s="482"/>
      <c r="L3317" s="482"/>
      <c r="M3317" s="482"/>
      <c r="N3317" s="482"/>
    </row>
    <row r="3318" spans="1:14" ht="24.95" customHeight="1" x14ac:dyDescent="0.2">
      <c r="A3318" s="482"/>
      <c r="B3318" s="482"/>
      <c r="C3318" s="482"/>
      <c r="D3318" s="482"/>
      <c r="E3318" s="482"/>
      <c r="F3318" s="482"/>
      <c r="G3318" s="482"/>
      <c r="H3318" s="482"/>
      <c r="I3318" s="482"/>
      <c r="J3318" s="482"/>
      <c r="K3318" s="482"/>
      <c r="L3318" s="482"/>
      <c r="M3318" s="482"/>
      <c r="N3318" s="482"/>
    </row>
    <row r="3319" spans="1:14" ht="24.95" customHeight="1" x14ac:dyDescent="0.2">
      <c r="A3319" s="482"/>
      <c r="B3319" s="482"/>
      <c r="C3319" s="482"/>
      <c r="D3319" s="482"/>
      <c r="E3319" s="482"/>
      <c r="F3319" s="482"/>
      <c r="G3319" s="482"/>
      <c r="H3319" s="482"/>
      <c r="I3319" s="482"/>
      <c r="J3319" s="482"/>
      <c r="K3319" s="482"/>
      <c r="L3319" s="482"/>
      <c r="M3319" s="482"/>
      <c r="N3319" s="482"/>
    </row>
    <row r="3320" spans="1:14" ht="24.95" customHeight="1" x14ac:dyDescent="0.2">
      <c r="A3320" s="482"/>
      <c r="B3320" s="482"/>
      <c r="C3320" s="482"/>
      <c r="D3320" s="482"/>
      <c r="E3320" s="482"/>
      <c r="F3320" s="482"/>
      <c r="G3320" s="482"/>
      <c r="H3320" s="482"/>
      <c r="I3320" s="482"/>
      <c r="J3320" s="482"/>
      <c r="K3320" s="482"/>
      <c r="L3320" s="482"/>
      <c r="M3320" s="482"/>
      <c r="N3320" s="482"/>
    </row>
    <row r="3321" spans="1:14" ht="24.95" customHeight="1" x14ac:dyDescent="0.2">
      <c r="A3321" s="482"/>
      <c r="B3321" s="482"/>
      <c r="C3321" s="482"/>
      <c r="D3321" s="482"/>
      <c r="E3321" s="482"/>
      <c r="F3321" s="482"/>
      <c r="G3321" s="482"/>
      <c r="H3321" s="482"/>
      <c r="I3321" s="482"/>
      <c r="J3321" s="482"/>
      <c r="K3321" s="482"/>
      <c r="L3321" s="482"/>
      <c r="M3321" s="482"/>
      <c r="N3321" s="482"/>
    </row>
    <row r="3322" spans="1:14" ht="24.95" customHeight="1" x14ac:dyDescent="0.2">
      <c r="A3322" s="482"/>
      <c r="B3322" s="482"/>
      <c r="C3322" s="482"/>
      <c r="D3322" s="482"/>
      <c r="E3322" s="482"/>
      <c r="F3322" s="482"/>
      <c r="G3322" s="482"/>
      <c r="H3322" s="482"/>
      <c r="I3322" s="482"/>
      <c r="J3322" s="482"/>
      <c r="K3322" s="482"/>
      <c r="L3322" s="482"/>
      <c r="M3322" s="482"/>
      <c r="N3322" s="482"/>
    </row>
    <row r="3323" spans="1:14" ht="24.95" customHeight="1" x14ac:dyDescent="0.2">
      <c r="A3323" s="482"/>
      <c r="B3323" s="482"/>
      <c r="C3323" s="482"/>
      <c r="D3323" s="482"/>
      <c r="E3323" s="482"/>
      <c r="F3323" s="482"/>
      <c r="G3323" s="482"/>
      <c r="H3323" s="482"/>
      <c r="I3323" s="482"/>
      <c r="J3323" s="482"/>
      <c r="K3323" s="482"/>
      <c r="L3323" s="482"/>
      <c r="M3323" s="482"/>
      <c r="N3323" s="482"/>
    </row>
    <row r="3324" spans="1:14" ht="24.95" customHeight="1" x14ac:dyDescent="0.2">
      <c r="A3324" s="482"/>
      <c r="B3324" s="482"/>
      <c r="C3324" s="482"/>
      <c r="D3324" s="482"/>
      <c r="E3324" s="482"/>
      <c r="F3324" s="482"/>
      <c r="G3324" s="482"/>
      <c r="H3324" s="482"/>
      <c r="I3324" s="482"/>
      <c r="J3324" s="482"/>
      <c r="K3324" s="482"/>
      <c r="L3324" s="482"/>
      <c r="M3324" s="482"/>
      <c r="N3324" s="482"/>
    </row>
    <row r="3325" spans="1:14" ht="24.95" customHeight="1" x14ac:dyDescent="0.2">
      <c r="A3325" s="482"/>
      <c r="B3325" s="482"/>
      <c r="C3325" s="482"/>
      <c r="D3325" s="482"/>
      <c r="E3325" s="482"/>
      <c r="F3325" s="482"/>
      <c r="G3325" s="482"/>
      <c r="H3325" s="482"/>
      <c r="I3325" s="482"/>
      <c r="J3325" s="482"/>
      <c r="K3325" s="482"/>
      <c r="L3325" s="482"/>
      <c r="M3325" s="482"/>
      <c r="N3325" s="482"/>
    </row>
    <row r="3326" spans="1:14" ht="24.95" customHeight="1" x14ac:dyDescent="0.2">
      <c r="A3326" s="482"/>
      <c r="B3326" s="482"/>
      <c r="C3326" s="482"/>
      <c r="D3326" s="482"/>
      <c r="E3326" s="482"/>
      <c r="F3326" s="482"/>
      <c r="G3326" s="482"/>
      <c r="H3326" s="482"/>
      <c r="I3326" s="482"/>
      <c r="J3326" s="482"/>
      <c r="K3326" s="482"/>
      <c r="L3326" s="482"/>
      <c r="M3326" s="482"/>
      <c r="N3326" s="482"/>
    </row>
    <row r="3327" spans="1:14" ht="24.95" customHeight="1" x14ac:dyDescent="0.2">
      <c r="A3327" s="482"/>
      <c r="B3327" s="482"/>
      <c r="C3327" s="482"/>
      <c r="D3327" s="482"/>
      <c r="E3327" s="482"/>
      <c r="F3327" s="482"/>
      <c r="G3327" s="482"/>
      <c r="H3327" s="482"/>
      <c r="I3327" s="482"/>
      <c r="J3327" s="482"/>
      <c r="K3327" s="482"/>
      <c r="L3327" s="482"/>
      <c r="M3327" s="482"/>
      <c r="N3327" s="482"/>
    </row>
    <row r="3328" spans="1:14" ht="24.95" customHeight="1" x14ac:dyDescent="0.2">
      <c r="A3328" s="482"/>
      <c r="B3328" s="482"/>
      <c r="C3328" s="482"/>
      <c r="D3328" s="482"/>
      <c r="E3328" s="482"/>
      <c r="F3328" s="482"/>
      <c r="G3328" s="482"/>
      <c r="H3328" s="482"/>
      <c r="I3328" s="482"/>
      <c r="J3328" s="482"/>
      <c r="K3328" s="482"/>
      <c r="L3328" s="482"/>
      <c r="M3328" s="482"/>
      <c r="N3328" s="482"/>
    </row>
    <row r="3329" spans="1:14" ht="24.95" customHeight="1" x14ac:dyDescent="0.2">
      <c r="A3329" s="482"/>
      <c r="B3329" s="482"/>
      <c r="C3329" s="482"/>
      <c r="D3329" s="482"/>
      <c r="E3329" s="482"/>
      <c r="F3329" s="482"/>
      <c r="G3329" s="482"/>
      <c r="H3329" s="482"/>
      <c r="I3329" s="482"/>
      <c r="J3329" s="482"/>
      <c r="K3329" s="482"/>
      <c r="L3329" s="482"/>
      <c r="M3329" s="482"/>
      <c r="N3329" s="482"/>
    </row>
    <row r="3330" spans="1:14" ht="24.95" customHeight="1" x14ac:dyDescent="0.2">
      <c r="A3330" s="482"/>
      <c r="B3330" s="482"/>
      <c r="C3330" s="482"/>
      <c r="D3330" s="482"/>
      <c r="E3330" s="482"/>
      <c r="F3330" s="482"/>
      <c r="G3330" s="482"/>
      <c r="H3330" s="482"/>
      <c r="I3330" s="482"/>
      <c r="J3330" s="482"/>
      <c r="K3330" s="482"/>
      <c r="L3330" s="482"/>
      <c r="M3330" s="482"/>
      <c r="N3330" s="482"/>
    </row>
    <row r="3331" spans="1:14" ht="24.95" customHeight="1" x14ac:dyDescent="0.2">
      <c r="A3331" s="482"/>
      <c r="B3331" s="482"/>
      <c r="C3331" s="482"/>
      <c r="D3331" s="482"/>
      <c r="E3331" s="482"/>
      <c r="F3331" s="482"/>
      <c r="G3331" s="482"/>
      <c r="H3331" s="482"/>
      <c r="I3331" s="482"/>
      <c r="J3331" s="482"/>
      <c r="K3331" s="482"/>
      <c r="L3331" s="482"/>
      <c r="M3331" s="482"/>
      <c r="N3331" s="4">
        <v>42</v>
      </c>
    </row>
    <row r="3332" spans="1:14" ht="39.950000000000003" customHeight="1" x14ac:dyDescent="0.2">
      <c r="A3332" s="776" t="s">
        <v>517</v>
      </c>
      <c r="B3332" s="776"/>
      <c r="C3332" s="776"/>
      <c r="D3332" s="776"/>
      <c r="E3332" s="776"/>
      <c r="F3332" s="776"/>
      <c r="G3332" s="776"/>
      <c r="H3332" s="776"/>
      <c r="I3332" s="776"/>
      <c r="J3332" s="776"/>
      <c r="K3332" s="776"/>
      <c r="L3332" s="776"/>
      <c r="M3332" s="776"/>
      <c r="N3332" s="776"/>
    </row>
    <row r="3333" spans="1:14" ht="24.95" customHeight="1" x14ac:dyDescent="0.2">
      <c r="A3333" s="482"/>
      <c r="B3333" s="482"/>
      <c r="C3333" s="482"/>
      <c r="D3333" s="482"/>
      <c r="E3333" s="482"/>
      <c r="F3333" s="482"/>
      <c r="G3333" s="482"/>
      <c r="H3333" s="482"/>
      <c r="I3333" s="482"/>
      <c r="J3333" s="482"/>
      <c r="K3333" s="482"/>
      <c r="L3333" s="482"/>
      <c r="M3333" s="482"/>
      <c r="N3333" s="482"/>
    </row>
    <row r="3334" spans="1:14" ht="30" customHeight="1" x14ac:dyDescent="0.4">
      <c r="A3334" s="802" t="s">
        <v>518</v>
      </c>
      <c r="B3334" s="802"/>
      <c r="C3334" s="802"/>
      <c r="D3334" s="802"/>
      <c r="E3334" s="802"/>
      <c r="F3334" s="802"/>
      <c r="G3334" s="802"/>
      <c r="H3334" s="802"/>
      <c r="I3334" s="802"/>
      <c r="J3334" s="802"/>
      <c r="K3334" s="802"/>
      <c r="L3334" s="802"/>
      <c r="M3334" s="802"/>
      <c r="N3334" s="802"/>
    </row>
    <row r="3335" spans="1:14" ht="24.95" customHeight="1" x14ac:dyDescent="0.2">
      <c r="A3335" s="482"/>
      <c r="B3335" s="482"/>
      <c r="C3335" s="482"/>
      <c r="D3335" s="482"/>
      <c r="E3335" s="482"/>
      <c r="F3335" s="482"/>
      <c r="G3335" s="482"/>
      <c r="H3335" s="482"/>
      <c r="I3335" s="482"/>
      <c r="J3335" s="482"/>
      <c r="K3335" s="482"/>
      <c r="L3335" s="482"/>
      <c r="M3335" s="482"/>
      <c r="N3335" s="482"/>
    </row>
    <row r="3336" spans="1:14" ht="24.95" customHeight="1" x14ac:dyDescent="0.2">
      <c r="A3336" s="482"/>
      <c r="B3336" s="482"/>
      <c r="C3336" s="482"/>
      <c r="D3336" s="482"/>
      <c r="E3336" s="482"/>
      <c r="F3336" s="482"/>
      <c r="G3336" s="482"/>
      <c r="H3336" s="482"/>
      <c r="I3336" s="482"/>
      <c r="J3336" s="482"/>
      <c r="K3336" s="482"/>
      <c r="L3336" s="482"/>
      <c r="M3336" s="482"/>
      <c r="N3336" s="482"/>
    </row>
    <row r="3337" spans="1:14" ht="24.95" customHeight="1" x14ac:dyDescent="0.2">
      <c r="A3337" s="482"/>
      <c r="B3337" s="482"/>
      <c r="C3337" s="482"/>
      <c r="D3337" s="482"/>
      <c r="E3337" s="482"/>
      <c r="F3337" s="482"/>
      <c r="G3337" s="482"/>
      <c r="H3337" s="482"/>
      <c r="I3337" s="482"/>
      <c r="J3337" s="482"/>
      <c r="K3337" s="482"/>
      <c r="L3337" s="482"/>
      <c r="M3337" s="482"/>
      <c r="N3337" s="482"/>
    </row>
    <row r="3338" spans="1:14" ht="24.95" customHeight="1" x14ac:dyDescent="0.2">
      <c r="A3338" s="482"/>
      <c r="B3338" s="482"/>
      <c r="C3338" s="482"/>
      <c r="D3338" s="482"/>
      <c r="E3338" s="482"/>
      <c r="F3338" s="482"/>
      <c r="G3338" s="482"/>
      <c r="H3338" s="482"/>
      <c r="I3338" s="482"/>
      <c r="J3338" s="482"/>
      <c r="K3338" s="482"/>
      <c r="L3338" s="482"/>
      <c r="M3338" s="482"/>
      <c r="N3338" s="482"/>
    </row>
    <row r="3339" spans="1:14" ht="24.95" customHeight="1" x14ac:dyDescent="0.2">
      <c r="A3339" s="482"/>
      <c r="B3339" s="482"/>
      <c r="C3339" s="482"/>
      <c r="D3339" s="482"/>
      <c r="E3339" s="482"/>
      <c r="F3339" s="482"/>
      <c r="G3339" s="482"/>
      <c r="H3339" s="482"/>
      <c r="I3339" s="482"/>
      <c r="J3339" s="482"/>
      <c r="K3339" s="482"/>
      <c r="L3339" s="482"/>
      <c r="M3339" s="482"/>
      <c r="N3339" s="482"/>
    </row>
    <row r="3340" spans="1:14" ht="24.95" customHeight="1" x14ac:dyDescent="0.2">
      <c r="A3340" s="482"/>
      <c r="B3340" s="482"/>
      <c r="C3340" s="482"/>
      <c r="D3340" s="482"/>
      <c r="E3340" s="482"/>
      <c r="F3340" s="482"/>
      <c r="G3340" s="482"/>
      <c r="H3340" s="482"/>
      <c r="I3340" s="482"/>
      <c r="J3340" s="482"/>
      <c r="K3340" s="482"/>
      <c r="L3340" s="482"/>
      <c r="M3340" s="482"/>
      <c r="N3340" s="482"/>
    </row>
    <row r="3341" spans="1:14" ht="24.95" customHeight="1" x14ac:dyDescent="0.2">
      <c r="A3341" s="482"/>
      <c r="B3341" s="482"/>
      <c r="C3341" s="482"/>
      <c r="D3341" s="482"/>
      <c r="E3341" s="482"/>
      <c r="F3341" s="482"/>
      <c r="G3341" s="482"/>
      <c r="H3341" s="482"/>
      <c r="I3341" s="482"/>
      <c r="J3341" s="482"/>
      <c r="K3341" s="482"/>
      <c r="L3341" s="482"/>
      <c r="M3341" s="482"/>
      <c r="N3341" s="482"/>
    </row>
    <row r="3342" spans="1:14" ht="24.95" customHeight="1" x14ac:dyDescent="0.2">
      <c r="A3342" s="482"/>
      <c r="B3342" s="482"/>
      <c r="C3342" s="482"/>
      <c r="D3342" s="482"/>
      <c r="E3342" s="482"/>
      <c r="F3342" s="482"/>
      <c r="G3342" s="482"/>
      <c r="H3342" s="482"/>
      <c r="I3342" s="482"/>
      <c r="J3342" s="482"/>
      <c r="K3342" s="482"/>
      <c r="L3342" s="482"/>
      <c r="M3342" s="482"/>
      <c r="N3342" s="482"/>
    </row>
    <row r="3343" spans="1:14" ht="24.95" customHeight="1" x14ac:dyDescent="0.2">
      <c r="A3343" s="482"/>
      <c r="B3343" s="482"/>
      <c r="C3343" s="482"/>
      <c r="D3343" s="482"/>
      <c r="E3343" s="482"/>
      <c r="F3343" s="482"/>
      <c r="G3343" s="482"/>
      <c r="H3343" s="482"/>
      <c r="I3343" s="482"/>
      <c r="J3343" s="482"/>
      <c r="K3343" s="482"/>
      <c r="L3343" s="482"/>
      <c r="M3343" s="482"/>
      <c r="N3343" s="482"/>
    </row>
    <row r="3344" spans="1:14" ht="24.95" customHeight="1" x14ac:dyDescent="0.2">
      <c r="A3344" s="482"/>
      <c r="B3344" s="482"/>
      <c r="C3344" s="482"/>
      <c r="D3344" s="482"/>
      <c r="E3344" s="482"/>
      <c r="F3344" s="482"/>
      <c r="G3344" s="482"/>
      <c r="H3344" s="482"/>
      <c r="I3344" s="482"/>
      <c r="J3344" s="482"/>
      <c r="K3344" s="482"/>
      <c r="L3344" s="482"/>
      <c r="M3344" s="482"/>
      <c r="N3344" s="482"/>
    </row>
    <row r="3345" spans="1:14" ht="24.95" customHeight="1" x14ac:dyDescent="0.2">
      <c r="A3345" s="482"/>
      <c r="B3345" s="482"/>
      <c r="C3345" s="482"/>
      <c r="D3345" s="482"/>
      <c r="E3345" s="482"/>
      <c r="F3345" s="482"/>
      <c r="G3345" s="482"/>
      <c r="H3345" s="482"/>
      <c r="I3345" s="482"/>
      <c r="J3345" s="482"/>
      <c r="K3345" s="482"/>
      <c r="L3345" s="482"/>
      <c r="M3345" s="482"/>
      <c r="N3345" s="482"/>
    </row>
    <row r="3346" spans="1:14" ht="24.95" customHeight="1" x14ac:dyDescent="0.2">
      <c r="A3346" s="482"/>
      <c r="B3346" s="482"/>
      <c r="C3346" s="482"/>
      <c r="D3346" s="482"/>
      <c r="E3346" s="482"/>
      <c r="F3346" s="482"/>
      <c r="G3346" s="482"/>
      <c r="H3346" s="482"/>
      <c r="I3346" s="482"/>
      <c r="J3346" s="482"/>
      <c r="K3346" s="482"/>
      <c r="L3346" s="482"/>
      <c r="M3346" s="482"/>
      <c r="N3346" s="482"/>
    </row>
    <row r="3347" spans="1:14" ht="24.95" customHeight="1" x14ac:dyDescent="0.2">
      <c r="A3347" s="482"/>
      <c r="B3347" s="482"/>
      <c r="C3347" s="482"/>
      <c r="D3347" s="482"/>
      <c r="E3347" s="482"/>
      <c r="F3347" s="482"/>
      <c r="G3347" s="482"/>
      <c r="H3347" s="482"/>
      <c r="I3347" s="482"/>
      <c r="J3347" s="482"/>
      <c r="K3347" s="482"/>
      <c r="L3347" s="482"/>
      <c r="M3347" s="482"/>
      <c r="N3347" s="482"/>
    </row>
    <row r="3348" spans="1:14" ht="24.95" customHeight="1" x14ac:dyDescent="0.2">
      <c r="A3348" s="482"/>
      <c r="B3348" s="482"/>
      <c r="C3348" s="482"/>
      <c r="D3348" s="482"/>
      <c r="E3348" s="482"/>
      <c r="F3348" s="482"/>
      <c r="G3348" s="482"/>
      <c r="H3348" s="482"/>
      <c r="I3348" s="482"/>
      <c r="J3348" s="482"/>
      <c r="K3348" s="482"/>
      <c r="L3348" s="482"/>
      <c r="M3348" s="482"/>
      <c r="N3348" s="482"/>
    </row>
    <row r="3349" spans="1:14" ht="24.95" customHeight="1" x14ac:dyDescent="0.2">
      <c r="A3349" s="482"/>
      <c r="B3349" s="482"/>
      <c r="C3349" s="482"/>
      <c r="D3349" s="482"/>
      <c r="E3349" s="482"/>
      <c r="F3349" s="482"/>
      <c r="G3349" s="482"/>
      <c r="H3349" s="482"/>
      <c r="I3349" s="482"/>
      <c r="J3349" s="482"/>
      <c r="K3349" s="482"/>
      <c r="L3349" s="482"/>
      <c r="M3349" s="482"/>
      <c r="N3349" s="482"/>
    </row>
    <row r="3350" spans="1:14" ht="24.95" customHeight="1" x14ac:dyDescent="0.2">
      <c r="A3350" s="482"/>
      <c r="B3350" s="482"/>
      <c r="C3350" s="482"/>
      <c r="D3350" s="482"/>
      <c r="E3350" s="482"/>
      <c r="F3350" s="482"/>
      <c r="G3350" s="482"/>
      <c r="H3350" s="482"/>
      <c r="I3350" s="482"/>
      <c r="J3350" s="482"/>
      <c r="K3350" s="482"/>
      <c r="L3350" s="482"/>
      <c r="M3350" s="482"/>
      <c r="N3350" s="482"/>
    </row>
    <row r="3351" spans="1:14" ht="24.95" customHeight="1" x14ac:dyDescent="0.2">
      <c r="A3351" s="482"/>
      <c r="B3351" s="482"/>
      <c r="C3351" s="482"/>
      <c r="D3351" s="482"/>
      <c r="E3351" s="482"/>
      <c r="F3351" s="482"/>
      <c r="G3351" s="482"/>
      <c r="H3351" s="482"/>
      <c r="I3351" s="482"/>
      <c r="J3351" s="482"/>
      <c r="K3351" s="482"/>
      <c r="L3351" s="482"/>
      <c r="M3351" s="482"/>
      <c r="N3351" s="482"/>
    </row>
    <row r="3352" spans="1:14" ht="24.95" customHeight="1" x14ac:dyDescent="0.2">
      <c r="A3352" s="482"/>
      <c r="B3352" s="482"/>
      <c r="C3352" s="482"/>
      <c r="D3352" s="482"/>
      <c r="E3352" s="482"/>
      <c r="F3352" s="482"/>
      <c r="G3352" s="482"/>
      <c r="H3352" s="482"/>
      <c r="I3352" s="482"/>
      <c r="J3352" s="482"/>
      <c r="K3352" s="482"/>
      <c r="L3352" s="482"/>
      <c r="M3352" s="482"/>
      <c r="N3352" s="482"/>
    </row>
    <row r="3353" spans="1:14" ht="24.95" customHeight="1" x14ac:dyDescent="0.2">
      <c r="A3353" s="482"/>
      <c r="B3353" s="482"/>
      <c r="C3353" s="482"/>
      <c r="D3353" s="482"/>
      <c r="E3353" s="482"/>
      <c r="F3353" s="482"/>
      <c r="G3353" s="482"/>
      <c r="H3353" s="482"/>
      <c r="I3353" s="482"/>
      <c r="J3353" s="482"/>
      <c r="K3353" s="482"/>
      <c r="L3353" s="482"/>
      <c r="M3353" s="482"/>
      <c r="N3353" s="482"/>
    </row>
    <row r="3354" spans="1:14" ht="24.95" customHeight="1" x14ac:dyDescent="0.2">
      <c r="A3354" s="482"/>
      <c r="B3354" s="482"/>
      <c r="C3354" s="482"/>
      <c r="D3354" s="482"/>
      <c r="E3354" s="482"/>
      <c r="F3354" s="482"/>
      <c r="G3354" s="482"/>
      <c r="H3354" s="482"/>
      <c r="I3354" s="482"/>
      <c r="J3354" s="482"/>
      <c r="K3354" s="482"/>
      <c r="L3354" s="482"/>
      <c r="M3354" s="482"/>
      <c r="N3354" s="482"/>
    </row>
    <row r="3355" spans="1:14" ht="24.95" customHeight="1" x14ac:dyDescent="0.2">
      <c r="A3355" s="482"/>
      <c r="B3355" s="482"/>
      <c r="C3355" s="482"/>
      <c r="D3355" s="482"/>
      <c r="E3355" s="482"/>
      <c r="F3355" s="482"/>
      <c r="G3355" s="482"/>
      <c r="H3355" s="482"/>
      <c r="I3355" s="482"/>
      <c r="J3355" s="482"/>
      <c r="K3355" s="482"/>
      <c r="L3355" s="482"/>
      <c r="M3355" s="482"/>
      <c r="N3355" s="482"/>
    </row>
    <row r="3356" spans="1:14" ht="24.95" customHeight="1" x14ac:dyDescent="0.2">
      <c r="A3356" s="482"/>
      <c r="B3356" s="482"/>
      <c r="C3356" s="482"/>
      <c r="D3356" s="482"/>
      <c r="E3356" s="482"/>
      <c r="F3356" s="482"/>
      <c r="G3356" s="482"/>
      <c r="H3356" s="482"/>
      <c r="I3356" s="482"/>
      <c r="J3356" s="482"/>
      <c r="K3356" s="482"/>
      <c r="L3356" s="482"/>
      <c r="M3356" s="482"/>
      <c r="N3356" s="482"/>
    </row>
    <row r="3357" spans="1:14" ht="24.95" customHeight="1" x14ac:dyDescent="0.2">
      <c r="A3357" s="482"/>
      <c r="B3357" s="482"/>
      <c r="C3357" s="482"/>
      <c r="D3357" s="482"/>
      <c r="E3357" s="482"/>
      <c r="F3357" s="482"/>
      <c r="G3357" s="482"/>
      <c r="H3357" s="482"/>
      <c r="I3357" s="482"/>
      <c r="J3357" s="482"/>
      <c r="K3357" s="482"/>
      <c r="L3357" s="482"/>
      <c r="M3357" s="482"/>
      <c r="N3357" s="482"/>
    </row>
    <row r="3358" spans="1:14" ht="24.95" customHeight="1" x14ac:dyDescent="0.2">
      <c r="A3358" s="482"/>
      <c r="B3358" s="482"/>
      <c r="C3358" s="482"/>
      <c r="D3358" s="482"/>
      <c r="E3358" s="482"/>
      <c r="F3358" s="482"/>
      <c r="G3358" s="482"/>
      <c r="H3358" s="482"/>
      <c r="I3358" s="482"/>
      <c r="J3358" s="482"/>
      <c r="K3358" s="482"/>
      <c r="L3358" s="482"/>
      <c r="M3358" s="482"/>
      <c r="N3358" s="482"/>
    </row>
    <row r="3359" spans="1:14" ht="24.95" customHeight="1" x14ac:dyDescent="0.2">
      <c r="A3359" s="482"/>
      <c r="B3359" s="482"/>
      <c r="C3359" s="482"/>
      <c r="D3359" s="482"/>
      <c r="E3359" s="482"/>
      <c r="F3359" s="482"/>
      <c r="G3359" s="482"/>
      <c r="H3359" s="482"/>
      <c r="I3359" s="482"/>
      <c r="J3359" s="482"/>
      <c r="K3359" s="482"/>
      <c r="L3359" s="482"/>
      <c r="M3359" s="482"/>
      <c r="N3359" s="482"/>
    </row>
    <row r="3360" spans="1:14" ht="24.95" customHeight="1" x14ac:dyDescent="0.2">
      <c r="A3360" s="482"/>
      <c r="B3360" s="482"/>
      <c r="C3360" s="482"/>
      <c r="D3360" s="482"/>
      <c r="E3360" s="482"/>
      <c r="F3360" s="482"/>
      <c r="G3360" s="482"/>
      <c r="H3360" s="482"/>
      <c r="I3360" s="482"/>
      <c r="J3360" s="482"/>
      <c r="K3360" s="482"/>
      <c r="L3360" s="482"/>
      <c r="M3360" s="482"/>
      <c r="N3360" s="482"/>
    </row>
    <row r="3361" spans="1:14" ht="24.95" customHeight="1" x14ac:dyDescent="0.2">
      <c r="A3361" s="482"/>
      <c r="B3361" s="482"/>
      <c r="C3361" s="482"/>
      <c r="D3361" s="482"/>
      <c r="E3361" s="482"/>
      <c r="F3361" s="482"/>
      <c r="G3361" s="482"/>
      <c r="H3361" s="482"/>
      <c r="I3361" s="482"/>
      <c r="J3361" s="482"/>
      <c r="K3361" s="482"/>
      <c r="L3361" s="482"/>
      <c r="M3361" s="482"/>
      <c r="N3361" s="482"/>
    </row>
    <row r="3362" spans="1:14" ht="24.95" customHeight="1" x14ac:dyDescent="0.2">
      <c r="A3362" s="482"/>
      <c r="B3362" s="482"/>
      <c r="C3362" s="482"/>
      <c r="D3362" s="482"/>
      <c r="E3362" s="482"/>
      <c r="F3362" s="482"/>
      <c r="G3362" s="482"/>
      <c r="H3362" s="486"/>
      <c r="I3362" s="486"/>
      <c r="J3362" s="486"/>
      <c r="K3362" s="486"/>
      <c r="L3362" s="486"/>
      <c r="M3362" s="486"/>
      <c r="N3362" s="482"/>
    </row>
    <row r="3363" spans="1:14" ht="24.95" customHeight="1" x14ac:dyDescent="0.2">
      <c r="A3363" s="482"/>
      <c r="B3363" s="482"/>
      <c r="C3363" s="482"/>
      <c r="D3363" s="482"/>
      <c r="E3363" s="482"/>
      <c r="F3363" s="482"/>
      <c r="G3363" s="482"/>
      <c r="H3363" s="486"/>
      <c r="I3363" s="486"/>
      <c r="J3363" s="486"/>
      <c r="K3363" s="486"/>
      <c r="L3363" s="486"/>
      <c r="M3363" s="486"/>
      <c r="N3363" s="482"/>
    </row>
    <row r="3364" spans="1:14" ht="24.95" customHeight="1" x14ac:dyDescent="0.2">
      <c r="A3364" s="482"/>
      <c r="B3364" s="482"/>
      <c r="C3364" s="482"/>
      <c r="D3364" s="482"/>
      <c r="E3364" s="482"/>
      <c r="F3364" s="482"/>
      <c r="G3364" s="482"/>
      <c r="H3364" s="486"/>
      <c r="I3364" s="486"/>
      <c r="J3364" s="486"/>
      <c r="K3364" s="486"/>
      <c r="L3364" s="486"/>
      <c r="M3364" s="486"/>
      <c r="N3364" s="482"/>
    </row>
    <row r="3365" spans="1:14" ht="24.95" customHeight="1" x14ac:dyDescent="0.2">
      <c r="A3365" s="482"/>
      <c r="B3365" s="482"/>
      <c r="C3365" s="482"/>
      <c r="D3365" s="482"/>
      <c r="E3365" s="482"/>
      <c r="F3365" s="482"/>
      <c r="G3365" s="482"/>
      <c r="H3365" s="486"/>
      <c r="I3365" s="486"/>
      <c r="J3365" s="486"/>
      <c r="K3365" s="486"/>
      <c r="L3365" s="486"/>
      <c r="M3365" s="486"/>
      <c r="N3365" s="482"/>
    </row>
    <row r="3366" spans="1:14" ht="24.95" customHeight="1" x14ac:dyDescent="0.2">
      <c r="A3366" s="482"/>
      <c r="B3366" s="482"/>
      <c r="C3366" s="482"/>
      <c r="D3366" s="482"/>
      <c r="E3366" s="482"/>
      <c r="F3366" s="482"/>
      <c r="G3366" s="482"/>
      <c r="H3366" s="486"/>
      <c r="I3366" s="486"/>
      <c r="J3366" s="486"/>
      <c r="K3366" s="486"/>
      <c r="L3366" s="486"/>
      <c r="M3366" s="486"/>
      <c r="N3366" s="482"/>
    </row>
    <row r="3367" spans="1:14" ht="24.95" customHeight="1" x14ac:dyDescent="0.2">
      <c r="A3367" s="482"/>
      <c r="B3367" s="482"/>
      <c r="C3367" s="482"/>
      <c r="D3367" s="482"/>
      <c r="E3367" s="482"/>
      <c r="F3367" s="482"/>
      <c r="G3367" s="482"/>
      <c r="H3367" s="486"/>
      <c r="I3367" s="486"/>
      <c r="J3367" s="486"/>
      <c r="K3367" s="486"/>
      <c r="L3367" s="486"/>
      <c r="M3367" s="486"/>
      <c r="N3367" s="482"/>
    </row>
    <row r="3368" spans="1:14" ht="24.95" customHeight="1" x14ac:dyDescent="0.2">
      <c r="A3368" s="482"/>
      <c r="B3368" s="482"/>
      <c r="C3368" s="482"/>
      <c r="D3368" s="482"/>
      <c r="E3368" s="482"/>
      <c r="F3368" s="482"/>
      <c r="G3368" s="482"/>
      <c r="H3368" s="486"/>
      <c r="I3368" s="486"/>
      <c r="J3368" s="486"/>
      <c r="K3368" s="486"/>
      <c r="L3368" s="486"/>
      <c r="M3368" s="486"/>
      <c r="N3368" s="482"/>
    </row>
    <row r="3369" spans="1:14" ht="24.95" customHeight="1" x14ac:dyDescent="0.2">
      <c r="A3369" s="482"/>
      <c r="B3369" s="482"/>
      <c r="C3369" s="482"/>
      <c r="D3369" s="482"/>
      <c r="E3369" s="482"/>
      <c r="F3369" s="482"/>
      <c r="G3369" s="482"/>
      <c r="H3369" s="486"/>
      <c r="I3369" s="486"/>
      <c r="J3369" s="486"/>
      <c r="K3369" s="486"/>
      <c r="L3369" s="486"/>
      <c r="M3369" s="486"/>
      <c r="N3369" s="482"/>
    </row>
    <row r="3370" spans="1:14" ht="24.95" customHeight="1" x14ac:dyDescent="0.2">
      <c r="A3370" s="482"/>
      <c r="B3370" s="482"/>
      <c r="C3370" s="482"/>
      <c r="D3370" s="482"/>
      <c r="E3370" s="482"/>
      <c r="F3370" s="482"/>
      <c r="G3370" s="482"/>
      <c r="H3370" s="486"/>
      <c r="I3370" s="486"/>
      <c r="J3370" s="486"/>
      <c r="K3370" s="486"/>
      <c r="L3370" s="486"/>
      <c r="M3370" s="486"/>
      <c r="N3370" s="482"/>
    </row>
    <row r="3371" spans="1:14" ht="24.95" customHeight="1" x14ac:dyDescent="0.2">
      <c r="A3371" s="482"/>
      <c r="B3371" s="482"/>
      <c r="C3371" s="482"/>
      <c r="D3371" s="482"/>
      <c r="E3371" s="482"/>
      <c r="F3371" s="482"/>
      <c r="G3371" s="482"/>
      <c r="H3371" s="486"/>
      <c r="I3371" s="486"/>
      <c r="J3371" s="486"/>
      <c r="K3371" s="486"/>
      <c r="L3371" s="486"/>
      <c r="M3371" s="486"/>
      <c r="N3371" s="482"/>
    </row>
    <row r="3372" spans="1:14" ht="24.95" customHeight="1" x14ac:dyDescent="0.2">
      <c r="A3372" s="482"/>
      <c r="B3372" s="482"/>
      <c r="C3372" s="482"/>
      <c r="D3372" s="482"/>
      <c r="E3372" s="482"/>
      <c r="F3372" s="482"/>
      <c r="G3372" s="482"/>
      <c r="H3372" s="482"/>
      <c r="I3372" s="482"/>
      <c r="J3372" s="482"/>
      <c r="K3372" s="482"/>
      <c r="L3372" s="482"/>
      <c r="M3372" s="482"/>
      <c r="N3372" s="482"/>
    </row>
    <row r="3373" spans="1:14" ht="24.95" customHeight="1" x14ac:dyDescent="0.2">
      <c r="A3373" s="482"/>
      <c r="B3373" s="482"/>
      <c r="C3373" s="482"/>
      <c r="D3373" s="482"/>
      <c r="E3373" s="482"/>
      <c r="F3373" s="482"/>
      <c r="G3373" s="482"/>
      <c r="H3373" s="482"/>
      <c r="I3373" s="482"/>
      <c r="J3373" s="482"/>
      <c r="K3373" s="482"/>
      <c r="L3373" s="482"/>
      <c r="M3373" s="482"/>
    </row>
    <row r="3374" spans="1:14" ht="24.95" customHeight="1" x14ac:dyDescent="0.2">
      <c r="A3374" s="482"/>
      <c r="B3374" s="482"/>
      <c r="C3374" s="482"/>
      <c r="D3374" s="482"/>
      <c r="E3374" s="482"/>
      <c r="F3374" s="482"/>
      <c r="G3374" s="482"/>
      <c r="H3374" s="482"/>
      <c r="I3374" s="482"/>
      <c r="J3374" s="482"/>
      <c r="K3374" s="482"/>
      <c r="L3374" s="482"/>
      <c r="M3374" s="482"/>
    </row>
    <row r="3375" spans="1:14" ht="24.95" customHeight="1" x14ac:dyDescent="0.2">
      <c r="A3375" s="482"/>
      <c r="B3375" s="482"/>
      <c r="C3375" s="482"/>
      <c r="D3375" s="482"/>
      <c r="E3375" s="482"/>
      <c r="F3375" s="482"/>
      <c r="G3375" s="482"/>
      <c r="H3375" s="482"/>
      <c r="I3375" s="482"/>
      <c r="J3375" s="482"/>
      <c r="K3375" s="482"/>
      <c r="L3375" s="482"/>
      <c r="M3375" s="482"/>
    </row>
    <row r="3376" spans="1:14" ht="24.95" customHeight="1" x14ac:dyDescent="0.2">
      <c r="A3376" s="482"/>
      <c r="B3376" s="482"/>
      <c r="C3376" s="482"/>
      <c r="D3376" s="482"/>
      <c r="E3376" s="482"/>
      <c r="F3376" s="482"/>
      <c r="G3376" s="482"/>
      <c r="H3376" s="482"/>
      <c r="I3376" s="482"/>
      <c r="J3376" s="482"/>
      <c r="K3376" s="482"/>
      <c r="L3376" s="482"/>
      <c r="M3376" s="482"/>
    </row>
    <row r="3377" spans="1:13" ht="24.95" customHeight="1" x14ac:dyDescent="0.2">
      <c r="A3377" s="482"/>
      <c r="B3377" s="482"/>
      <c r="C3377" s="482"/>
      <c r="D3377" s="482"/>
      <c r="E3377" s="482"/>
      <c r="F3377" s="482"/>
      <c r="G3377" s="482"/>
      <c r="H3377" s="482"/>
      <c r="I3377" s="482"/>
      <c r="J3377" s="482"/>
      <c r="K3377" s="482"/>
      <c r="L3377" s="482"/>
      <c r="M3377" s="482"/>
    </row>
    <row r="3378" spans="1:13" ht="24.95" customHeight="1" x14ac:dyDescent="0.2">
      <c r="A3378" s="482"/>
      <c r="B3378" s="482"/>
      <c r="C3378" s="482"/>
      <c r="D3378" s="482"/>
      <c r="E3378" s="482"/>
      <c r="F3378" s="482"/>
      <c r="G3378" s="482"/>
      <c r="H3378" s="482"/>
      <c r="I3378" s="482"/>
      <c r="J3378" s="482"/>
      <c r="K3378" s="482"/>
      <c r="L3378" s="482"/>
      <c r="M3378" s="482"/>
    </row>
    <row r="3379" spans="1:13" ht="24.95" customHeight="1" x14ac:dyDescent="0.2">
      <c r="A3379" s="482"/>
      <c r="B3379" s="482"/>
      <c r="C3379" s="482"/>
      <c r="D3379" s="482"/>
      <c r="E3379" s="482"/>
      <c r="F3379" s="482"/>
      <c r="G3379" s="482"/>
      <c r="H3379" s="482"/>
      <c r="I3379" s="482"/>
      <c r="J3379" s="482"/>
      <c r="K3379" s="482"/>
      <c r="L3379" s="482"/>
      <c r="M3379" s="482"/>
    </row>
    <row r="3380" spans="1:13" ht="24.95" customHeight="1" x14ac:dyDescent="0.2">
      <c r="A3380" s="482"/>
      <c r="B3380" s="482"/>
      <c r="C3380" s="482"/>
      <c r="D3380" s="482"/>
      <c r="E3380" s="482"/>
      <c r="F3380" s="482"/>
      <c r="G3380" s="482"/>
      <c r="H3380" s="482"/>
      <c r="I3380" s="482"/>
      <c r="J3380" s="482"/>
      <c r="K3380" s="482"/>
      <c r="L3380" s="482"/>
      <c r="M3380" s="482"/>
    </row>
    <row r="3381" spans="1:13" ht="24.95" customHeight="1" x14ac:dyDescent="0.2">
      <c r="A3381" s="482"/>
      <c r="B3381" s="482"/>
      <c r="C3381" s="482"/>
      <c r="D3381" s="482"/>
      <c r="E3381" s="482"/>
      <c r="F3381" s="482"/>
      <c r="G3381" s="482"/>
      <c r="H3381" s="482"/>
      <c r="I3381" s="482"/>
      <c r="J3381" s="482"/>
      <c r="K3381" s="482"/>
      <c r="L3381" s="482"/>
      <c r="M3381" s="482"/>
    </row>
    <row r="3382" spans="1:13" ht="24.95" customHeight="1" x14ac:dyDescent="0.2">
      <c r="A3382" s="482"/>
      <c r="B3382" s="482"/>
      <c r="C3382" s="482"/>
      <c r="D3382" s="482"/>
      <c r="E3382" s="482"/>
      <c r="F3382" s="482"/>
      <c r="G3382" s="482"/>
      <c r="H3382" s="482"/>
      <c r="I3382" s="482"/>
      <c r="J3382" s="482"/>
      <c r="K3382" s="482"/>
      <c r="L3382" s="482"/>
      <c r="M3382" s="482"/>
    </row>
    <row r="3383" spans="1:13" ht="24.95" customHeight="1" x14ac:dyDescent="0.2">
      <c r="A3383" s="482"/>
      <c r="B3383" s="482"/>
      <c r="C3383" s="482"/>
      <c r="D3383" s="482"/>
      <c r="E3383" s="482"/>
      <c r="F3383" s="482"/>
      <c r="G3383" s="482"/>
      <c r="H3383" s="482"/>
      <c r="I3383" s="482"/>
      <c r="J3383" s="482"/>
      <c r="K3383" s="482"/>
      <c r="L3383" s="482"/>
      <c r="M3383" s="482"/>
    </row>
    <row r="3384" spans="1:13" ht="24.95" customHeight="1" x14ac:dyDescent="0.2">
      <c r="A3384" s="482"/>
      <c r="B3384" s="482"/>
      <c r="C3384" s="482"/>
      <c r="D3384" s="482"/>
      <c r="E3384" s="482"/>
      <c r="F3384" s="482"/>
      <c r="G3384" s="482"/>
      <c r="H3384" s="482"/>
      <c r="I3384" s="482"/>
      <c r="J3384" s="482"/>
      <c r="K3384" s="482"/>
      <c r="L3384" s="482"/>
      <c r="M3384" s="482"/>
    </row>
    <row r="3385" spans="1:13" ht="24.95" customHeight="1" x14ac:dyDescent="0.2">
      <c r="A3385" s="482"/>
      <c r="B3385" s="482"/>
      <c r="C3385" s="482"/>
      <c r="D3385" s="482"/>
      <c r="E3385" s="482"/>
      <c r="F3385" s="482"/>
      <c r="G3385" s="482"/>
      <c r="H3385" s="482"/>
      <c r="I3385" s="482"/>
      <c r="J3385" s="482"/>
      <c r="K3385" s="482"/>
      <c r="L3385" s="482"/>
      <c r="M3385" s="482"/>
    </row>
    <row r="3386" spans="1:13" ht="24.95" customHeight="1" x14ac:dyDescent="0.2">
      <c r="A3386" s="482"/>
      <c r="B3386" s="482"/>
      <c r="C3386" s="482"/>
      <c r="D3386" s="482"/>
      <c r="E3386" s="482"/>
      <c r="F3386" s="482"/>
      <c r="G3386" s="482"/>
      <c r="H3386" s="482"/>
      <c r="I3386" s="482"/>
      <c r="J3386" s="482"/>
      <c r="K3386" s="482"/>
      <c r="L3386" s="482"/>
      <c r="M3386" s="482"/>
    </row>
    <row r="3387" spans="1:13" ht="24.95" customHeight="1" x14ac:dyDescent="0.2">
      <c r="A3387" s="482"/>
      <c r="B3387" s="482"/>
      <c r="C3387" s="482"/>
      <c r="D3387" s="482"/>
      <c r="E3387" s="482"/>
      <c r="F3387" s="482"/>
      <c r="G3387" s="482"/>
      <c r="H3387" s="482"/>
      <c r="I3387" s="482"/>
      <c r="J3387" s="482"/>
      <c r="K3387" s="482"/>
      <c r="L3387" s="482"/>
      <c r="M3387" s="482"/>
    </row>
    <row r="3388" spans="1:13" ht="24.95" customHeight="1" x14ac:dyDescent="0.2">
      <c r="A3388" s="482"/>
      <c r="B3388" s="482"/>
      <c r="C3388" s="482"/>
      <c r="D3388" s="482"/>
      <c r="E3388" s="482"/>
      <c r="F3388" s="482"/>
      <c r="G3388" s="482"/>
      <c r="H3388" s="482"/>
      <c r="I3388" s="482"/>
      <c r="J3388" s="482"/>
      <c r="K3388" s="482"/>
      <c r="L3388" s="482"/>
      <c r="M3388" s="482"/>
    </row>
    <row r="3389" spans="1:13" ht="24.95" customHeight="1" x14ac:dyDescent="0.2">
      <c r="A3389" s="482"/>
      <c r="B3389" s="482"/>
      <c r="C3389" s="482"/>
      <c r="D3389" s="482"/>
      <c r="E3389" s="482"/>
      <c r="F3389" s="482"/>
      <c r="G3389" s="482"/>
      <c r="H3389" s="482"/>
      <c r="I3389" s="482"/>
      <c r="J3389" s="482"/>
      <c r="K3389" s="482"/>
      <c r="L3389" s="482"/>
      <c r="M3389" s="482"/>
    </row>
    <row r="3390" spans="1:13" ht="24.95" customHeight="1" x14ac:dyDescent="0.2">
      <c r="A3390" s="482"/>
      <c r="B3390" s="482"/>
      <c r="C3390" s="482"/>
      <c r="D3390" s="482"/>
      <c r="E3390" s="482"/>
      <c r="F3390" s="482"/>
      <c r="G3390" s="482"/>
      <c r="H3390" s="482"/>
      <c r="I3390" s="482"/>
      <c r="J3390" s="482"/>
      <c r="K3390" s="482"/>
      <c r="L3390" s="482"/>
      <c r="M3390" s="482"/>
    </row>
    <row r="3391" spans="1:13" ht="24.95" customHeight="1" x14ac:dyDescent="0.2">
      <c r="A3391" s="482"/>
      <c r="B3391" s="482"/>
      <c r="C3391" s="482"/>
      <c r="D3391" s="482"/>
      <c r="E3391" s="482"/>
      <c r="F3391" s="482"/>
      <c r="G3391" s="482"/>
      <c r="H3391" s="482"/>
      <c r="I3391" s="482"/>
      <c r="J3391" s="482"/>
      <c r="K3391" s="482"/>
      <c r="L3391" s="482"/>
      <c r="M3391" s="482"/>
    </row>
    <row r="3392" spans="1:13" ht="24.95" customHeight="1" x14ac:dyDescent="0.2">
      <c r="A3392" s="482"/>
      <c r="B3392" s="482"/>
      <c r="C3392" s="482"/>
      <c r="D3392" s="482"/>
      <c r="E3392" s="482"/>
      <c r="F3392" s="482"/>
      <c r="G3392" s="482"/>
      <c r="H3392" s="482"/>
      <c r="I3392" s="482"/>
      <c r="J3392" s="482"/>
      <c r="K3392" s="482"/>
      <c r="L3392" s="482"/>
      <c r="M3392" s="482"/>
    </row>
    <row r="3393" spans="1:14" ht="24.95" customHeight="1" x14ac:dyDescent="0.2">
      <c r="A3393" s="482"/>
      <c r="B3393" s="482"/>
      <c r="C3393" s="482"/>
      <c r="D3393" s="482"/>
      <c r="E3393" s="482"/>
      <c r="F3393" s="482"/>
      <c r="G3393" s="482"/>
      <c r="H3393" s="482"/>
      <c r="I3393" s="482"/>
      <c r="J3393" s="482"/>
      <c r="K3393" s="482"/>
      <c r="L3393" s="482"/>
      <c r="M3393" s="482"/>
    </row>
    <row r="3394" spans="1:14" ht="24.95" customHeight="1" x14ac:dyDescent="0.2">
      <c r="A3394" s="482"/>
      <c r="B3394" s="482"/>
      <c r="C3394" s="482"/>
      <c r="D3394" s="482"/>
      <c r="E3394" s="482"/>
      <c r="F3394" s="482"/>
      <c r="G3394" s="482"/>
      <c r="H3394" s="482"/>
      <c r="I3394" s="482"/>
      <c r="J3394" s="482"/>
      <c r="K3394" s="482"/>
      <c r="L3394" s="482"/>
      <c r="M3394" s="482"/>
    </row>
    <row r="3395" spans="1:14" ht="24.95" customHeight="1" x14ac:dyDescent="0.2">
      <c r="A3395" s="482"/>
      <c r="B3395" s="482"/>
      <c r="C3395" s="482"/>
      <c r="D3395" s="482"/>
      <c r="E3395" s="482"/>
      <c r="F3395" s="482"/>
      <c r="G3395" s="482"/>
      <c r="H3395" s="482"/>
      <c r="I3395" s="482"/>
      <c r="J3395" s="482"/>
      <c r="K3395" s="482"/>
      <c r="L3395" s="482"/>
      <c r="M3395" s="482"/>
    </row>
    <row r="3396" spans="1:14" ht="24.95" customHeight="1" x14ac:dyDescent="0.2">
      <c r="A3396" s="482"/>
      <c r="B3396" s="482"/>
      <c r="C3396" s="482"/>
      <c r="D3396" s="482"/>
      <c r="E3396" s="482"/>
      <c r="F3396" s="482"/>
      <c r="G3396" s="482"/>
      <c r="H3396" s="482"/>
      <c r="I3396" s="482"/>
      <c r="J3396" s="482"/>
      <c r="K3396" s="482"/>
      <c r="L3396" s="482"/>
      <c r="M3396" s="482"/>
    </row>
    <row r="3397" spans="1:14" ht="24.95" customHeight="1" x14ac:dyDescent="0.2">
      <c r="A3397" s="482"/>
      <c r="B3397" s="482"/>
      <c r="C3397" s="482"/>
      <c r="D3397" s="482"/>
      <c r="E3397" s="482"/>
      <c r="F3397" s="482"/>
      <c r="G3397" s="482"/>
      <c r="H3397" s="482"/>
      <c r="I3397" s="482"/>
      <c r="J3397" s="482"/>
      <c r="K3397" s="482"/>
      <c r="L3397" s="482"/>
      <c r="M3397" s="482"/>
    </row>
    <row r="3398" spans="1:14" ht="24.95" customHeight="1" x14ac:dyDescent="0.2">
      <c r="A3398" s="482"/>
      <c r="B3398" s="482"/>
      <c r="C3398" s="482"/>
      <c r="D3398" s="482"/>
      <c r="E3398" s="482"/>
      <c r="F3398" s="482"/>
      <c r="G3398" s="482"/>
      <c r="H3398" s="482"/>
      <c r="I3398" s="482"/>
      <c r="J3398" s="482"/>
      <c r="K3398" s="482"/>
      <c r="L3398" s="482"/>
      <c r="M3398" s="482"/>
    </row>
    <row r="3399" spans="1:14" ht="24.95" customHeight="1" x14ac:dyDescent="0.2">
      <c r="A3399" s="482"/>
      <c r="B3399" s="482"/>
      <c r="C3399" s="482"/>
      <c r="D3399" s="482"/>
      <c r="E3399" s="482"/>
      <c r="F3399" s="482"/>
      <c r="G3399" s="482"/>
      <c r="H3399" s="482"/>
      <c r="I3399" s="482"/>
      <c r="J3399" s="482"/>
      <c r="K3399" s="482"/>
      <c r="L3399" s="482"/>
      <c r="M3399" s="482"/>
    </row>
    <row r="3400" spans="1:14" ht="24.95" customHeight="1" x14ac:dyDescent="0.2">
      <c r="A3400" s="482"/>
      <c r="B3400" s="482"/>
      <c r="C3400" s="482"/>
      <c r="D3400" s="482"/>
      <c r="E3400" s="482"/>
      <c r="F3400" s="482"/>
      <c r="G3400" s="482"/>
      <c r="H3400" s="482"/>
      <c r="I3400" s="482"/>
      <c r="J3400" s="482"/>
      <c r="K3400" s="482"/>
      <c r="L3400" s="482"/>
      <c r="M3400" s="482"/>
    </row>
    <row r="3401" spans="1:14" ht="24.95" customHeight="1" x14ac:dyDescent="0.2">
      <c r="A3401" s="482"/>
      <c r="B3401" s="482"/>
      <c r="C3401" s="482"/>
      <c r="D3401" s="482"/>
      <c r="E3401" s="482"/>
      <c r="F3401" s="482"/>
      <c r="G3401" s="482"/>
      <c r="H3401" s="482"/>
      <c r="I3401" s="482"/>
      <c r="J3401" s="482"/>
      <c r="K3401" s="482"/>
      <c r="L3401" s="482"/>
      <c r="M3401" s="482"/>
      <c r="N3401" s="4">
        <v>43</v>
      </c>
    </row>
    <row r="3402" spans="1:14" ht="30" customHeight="1" x14ac:dyDescent="0.4">
      <c r="A3402" s="802" t="s">
        <v>519</v>
      </c>
      <c r="B3402" s="802"/>
      <c r="C3402" s="802"/>
      <c r="D3402" s="802"/>
      <c r="E3402" s="802"/>
      <c r="F3402" s="802"/>
      <c r="G3402" s="802"/>
      <c r="H3402" s="802"/>
      <c r="I3402" s="802"/>
      <c r="J3402" s="802"/>
      <c r="K3402" s="802"/>
      <c r="L3402" s="802"/>
      <c r="M3402" s="802"/>
      <c r="N3402" s="802"/>
    </row>
    <row r="3403" spans="1:14" ht="24.95" customHeight="1" x14ac:dyDescent="0.2">
      <c r="A3403" s="482"/>
      <c r="B3403" s="482"/>
      <c r="C3403" s="482"/>
      <c r="D3403" s="482"/>
      <c r="E3403" s="482"/>
      <c r="F3403" s="482"/>
      <c r="G3403" s="482"/>
      <c r="H3403" s="482"/>
      <c r="I3403" s="482"/>
      <c r="J3403" s="482"/>
      <c r="K3403" s="482"/>
      <c r="L3403" s="482"/>
      <c r="M3403" s="482"/>
      <c r="N3403" s="482"/>
    </row>
    <row r="3404" spans="1:14" ht="24.95" customHeight="1" x14ac:dyDescent="0.2">
      <c r="A3404" s="482"/>
      <c r="B3404" s="482"/>
      <c r="C3404" s="482"/>
      <c r="D3404" s="482"/>
      <c r="E3404" s="482"/>
      <c r="F3404" s="482"/>
      <c r="G3404" s="482"/>
      <c r="H3404" s="482"/>
      <c r="I3404" s="482"/>
      <c r="J3404" s="482"/>
      <c r="K3404" s="482"/>
      <c r="L3404" s="482"/>
      <c r="M3404" s="482"/>
      <c r="N3404" s="482"/>
    </row>
    <row r="3405" spans="1:14" ht="24.95" customHeight="1" x14ac:dyDescent="0.2">
      <c r="A3405" s="482"/>
      <c r="B3405" s="482"/>
      <c r="C3405" s="482"/>
      <c r="D3405" s="482"/>
      <c r="E3405" s="482"/>
      <c r="F3405" s="482"/>
      <c r="G3405" s="482"/>
      <c r="H3405" s="482"/>
      <c r="I3405" s="482"/>
      <c r="J3405" s="482"/>
      <c r="K3405" s="482"/>
      <c r="L3405" s="482"/>
      <c r="M3405" s="482"/>
      <c r="N3405" s="482"/>
    </row>
    <row r="3406" spans="1:14" ht="24.95" customHeight="1" x14ac:dyDescent="0.2">
      <c r="A3406" s="482"/>
      <c r="B3406" s="482"/>
      <c r="C3406" s="482"/>
      <c r="D3406" s="482"/>
      <c r="E3406" s="482"/>
      <c r="F3406" s="482"/>
      <c r="G3406" s="482"/>
      <c r="H3406" s="482"/>
      <c r="I3406" s="482"/>
      <c r="J3406" s="482"/>
      <c r="K3406" s="482"/>
      <c r="L3406" s="482"/>
      <c r="M3406" s="482"/>
      <c r="N3406" s="482"/>
    </row>
    <row r="3407" spans="1:14" ht="24.95" customHeight="1" x14ac:dyDescent="0.2">
      <c r="A3407" s="482"/>
      <c r="B3407" s="482"/>
      <c r="C3407" s="482"/>
      <c r="D3407" s="482"/>
      <c r="E3407" s="482"/>
      <c r="F3407" s="482"/>
      <c r="G3407" s="482"/>
      <c r="H3407" s="482"/>
      <c r="I3407" s="482"/>
      <c r="J3407" s="482"/>
      <c r="K3407" s="482"/>
      <c r="L3407" s="482"/>
      <c r="M3407" s="482"/>
      <c r="N3407" s="482"/>
    </row>
    <row r="3408" spans="1:14" ht="24.95" customHeight="1" x14ac:dyDescent="0.2">
      <c r="A3408" s="482"/>
      <c r="B3408" s="482"/>
      <c r="C3408" s="482"/>
      <c r="D3408" s="482"/>
      <c r="E3408" s="482"/>
      <c r="F3408" s="482"/>
      <c r="G3408" s="482"/>
      <c r="H3408" s="482"/>
      <c r="I3408" s="482"/>
      <c r="J3408" s="482"/>
      <c r="K3408" s="482"/>
      <c r="L3408" s="482"/>
      <c r="M3408" s="482"/>
      <c r="N3408" s="482"/>
    </row>
    <row r="3409" spans="1:14" ht="24.95" customHeight="1" x14ac:dyDescent="0.2">
      <c r="A3409" s="482"/>
      <c r="B3409" s="482"/>
      <c r="C3409" s="482"/>
      <c r="D3409" s="482"/>
      <c r="E3409" s="482"/>
      <c r="F3409" s="482"/>
      <c r="G3409" s="482"/>
      <c r="H3409" s="482"/>
      <c r="I3409" s="482"/>
      <c r="J3409" s="482"/>
      <c r="K3409" s="482"/>
      <c r="L3409" s="482"/>
      <c r="M3409" s="482"/>
      <c r="N3409" s="482"/>
    </row>
    <row r="3410" spans="1:14" ht="24.95" customHeight="1" x14ac:dyDescent="0.2">
      <c r="A3410" s="482"/>
      <c r="B3410" s="482"/>
      <c r="C3410" s="482"/>
      <c r="D3410" s="482"/>
      <c r="E3410" s="482"/>
      <c r="F3410" s="482"/>
      <c r="G3410" s="482"/>
      <c r="H3410" s="482"/>
      <c r="I3410" s="482"/>
      <c r="J3410" s="482"/>
      <c r="K3410" s="482"/>
      <c r="L3410" s="482"/>
      <c r="M3410" s="482"/>
      <c r="N3410" s="482"/>
    </row>
    <row r="3411" spans="1:14" ht="24.95" customHeight="1" x14ac:dyDescent="0.2">
      <c r="A3411" s="482"/>
      <c r="B3411" s="482"/>
      <c r="C3411" s="482"/>
      <c r="D3411" s="482"/>
      <c r="E3411" s="482"/>
      <c r="F3411" s="482"/>
      <c r="G3411" s="482"/>
      <c r="H3411" s="482"/>
      <c r="I3411" s="482"/>
      <c r="J3411" s="482"/>
      <c r="K3411" s="482"/>
      <c r="L3411" s="482"/>
      <c r="M3411" s="482"/>
      <c r="N3411" s="482"/>
    </row>
    <row r="3412" spans="1:14" ht="24.95" customHeight="1" x14ac:dyDescent="0.2">
      <c r="A3412" s="482"/>
      <c r="B3412" s="482"/>
      <c r="C3412" s="482"/>
      <c r="D3412" s="482"/>
      <c r="E3412" s="482"/>
      <c r="F3412" s="482"/>
      <c r="G3412" s="482"/>
      <c r="H3412" s="482"/>
      <c r="I3412" s="482"/>
      <c r="J3412" s="482"/>
      <c r="K3412" s="482"/>
      <c r="L3412" s="482"/>
      <c r="M3412" s="482"/>
      <c r="N3412" s="482"/>
    </row>
    <row r="3413" spans="1:14" ht="24.95" customHeight="1" x14ac:dyDescent="0.2">
      <c r="A3413" s="482"/>
      <c r="B3413" s="482"/>
      <c r="C3413" s="482"/>
      <c r="D3413" s="482"/>
      <c r="E3413" s="482"/>
      <c r="F3413" s="482"/>
      <c r="G3413" s="482"/>
      <c r="H3413" s="482"/>
      <c r="I3413" s="482"/>
      <c r="J3413" s="482"/>
      <c r="K3413" s="482"/>
      <c r="L3413" s="482"/>
      <c r="M3413" s="482"/>
      <c r="N3413" s="482"/>
    </row>
    <row r="3414" spans="1:14" ht="24.95" customHeight="1" x14ac:dyDescent="0.2">
      <c r="A3414" s="482"/>
      <c r="B3414" s="482"/>
      <c r="C3414" s="482"/>
      <c r="D3414" s="482"/>
      <c r="E3414" s="482"/>
      <c r="F3414" s="482"/>
      <c r="G3414" s="482"/>
      <c r="H3414" s="482"/>
      <c r="I3414" s="482"/>
      <c r="J3414" s="482"/>
      <c r="K3414" s="482"/>
      <c r="L3414" s="482"/>
      <c r="M3414" s="482"/>
      <c r="N3414" s="482"/>
    </row>
    <row r="3415" spans="1:14" ht="24.95" customHeight="1" x14ac:dyDescent="0.2">
      <c r="A3415" s="482"/>
      <c r="B3415" s="482"/>
      <c r="C3415" s="482"/>
      <c r="D3415" s="482"/>
      <c r="E3415" s="482"/>
      <c r="F3415" s="482"/>
      <c r="G3415" s="482"/>
      <c r="H3415" s="482"/>
      <c r="I3415" s="482"/>
      <c r="J3415" s="482"/>
      <c r="K3415" s="482"/>
      <c r="L3415" s="482"/>
      <c r="M3415" s="482"/>
      <c r="N3415" s="482"/>
    </row>
    <row r="3416" spans="1:14" ht="24.95" customHeight="1" x14ac:dyDescent="0.2">
      <c r="A3416" s="482"/>
      <c r="B3416" s="482"/>
      <c r="C3416" s="482"/>
      <c r="D3416" s="482"/>
      <c r="E3416" s="482"/>
      <c r="F3416" s="482"/>
      <c r="G3416" s="482"/>
      <c r="H3416" s="482"/>
      <c r="I3416" s="482"/>
      <c r="J3416" s="482"/>
      <c r="K3416" s="482"/>
      <c r="L3416" s="482"/>
      <c r="M3416" s="482"/>
      <c r="N3416" s="482"/>
    </row>
    <row r="3417" spans="1:14" ht="24.95" customHeight="1" x14ac:dyDescent="0.2">
      <c r="A3417" s="482"/>
      <c r="B3417" s="482"/>
      <c r="C3417" s="482"/>
      <c r="D3417" s="482"/>
      <c r="E3417" s="482"/>
      <c r="F3417" s="482"/>
      <c r="G3417" s="482"/>
      <c r="H3417" s="482"/>
      <c r="I3417" s="482"/>
      <c r="J3417" s="482"/>
      <c r="K3417" s="482"/>
      <c r="L3417" s="482"/>
      <c r="M3417" s="482"/>
      <c r="N3417" s="482"/>
    </row>
    <row r="3418" spans="1:14" ht="24.95" customHeight="1" x14ac:dyDescent="0.2">
      <c r="A3418" s="482"/>
      <c r="B3418" s="482"/>
      <c r="C3418" s="482"/>
      <c r="D3418" s="482"/>
      <c r="E3418" s="482"/>
      <c r="F3418" s="482"/>
      <c r="G3418" s="482"/>
      <c r="H3418" s="482"/>
      <c r="I3418" s="482"/>
      <c r="J3418" s="482"/>
      <c r="K3418" s="482"/>
      <c r="L3418" s="482"/>
      <c r="M3418" s="482"/>
      <c r="N3418" s="482"/>
    </row>
    <row r="3419" spans="1:14" ht="24.95" customHeight="1" x14ac:dyDescent="0.2">
      <c r="A3419" s="482"/>
      <c r="B3419" s="482"/>
      <c r="C3419" s="482"/>
      <c r="D3419" s="482"/>
      <c r="E3419" s="482"/>
      <c r="F3419" s="482"/>
      <c r="G3419" s="482"/>
      <c r="H3419" s="482"/>
      <c r="I3419" s="482"/>
      <c r="J3419" s="482"/>
      <c r="K3419" s="482"/>
      <c r="L3419" s="482"/>
      <c r="M3419" s="482"/>
      <c r="N3419" s="482"/>
    </row>
    <row r="3420" spans="1:14" ht="24.95" customHeight="1" x14ac:dyDescent="0.2">
      <c r="A3420" s="482"/>
      <c r="B3420" s="482"/>
      <c r="C3420" s="482"/>
      <c r="D3420" s="482"/>
      <c r="E3420" s="482"/>
      <c r="F3420" s="482"/>
      <c r="G3420" s="482"/>
      <c r="H3420" s="482"/>
      <c r="I3420" s="482"/>
      <c r="J3420" s="482"/>
      <c r="K3420" s="482"/>
      <c r="L3420" s="482"/>
      <c r="M3420" s="482"/>
      <c r="N3420" s="482"/>
    </row>
    <row r="3421" spans="1:14" ht="24.95" customHeight="1" x14ac:dyDescent="0.2">
      <c r="A3421" s="482"/>
      <c r="B3421" s="482"/>
      <c r="C3421" s="482"/>
      <c r="D3421" s="482"/>
      <c r="E3421" s="482"/>
      <c r="F3421" s="482"/>
      <c r="G3421" s="482"/>
      <c r="H3421" s="482"/>
      <c r="I3421" s="482"/>
      <c r="J3421" s="482"/>
      <c r="K3421" s="482"/>
      <c r="L3421" s="482"/>
      <c r="M3421" s="482"/>
      <c r="N3421" s="482"/>
    </row>
    <row r="3422" spans="1:14" ht="24.95" customHeight="1" x14ac:dyDescent="0.2">
      <c r="A3422" s="482"/>
      <c r="B3422" s="482"/>
      <c r="C3422" s="482"/>
      <c r="D3422" s="482"/>
      <c r="E3422" s="482"/>
      <c r="F3422" s="482"/>
      <c r="G3422" s="482"/>
      <c r="H3422" s="482"/>
      <c r="I3422" s="482"/>
      <c r="J3422" s="482"/>
      <c r="K3422" s="482"/>
      <c r="L3422" s="482"/>
      <c r="M3422" s="482"/>
      <c r="N3422" s="482"/>
    </row>
    <row r="3423" spans="1:14" ht="24.95" customHeight="1" x14ac:dyDescent="0.2">
      <c r="A3423" s="482"/>
      <c r="B3423" s="482"/>
      <c r="C3423" s="482"/>
      <c r="D3423" s="482"/>
      <c r="E3423" s="482"/>
      <c r="F3423" s="482"/>
      <c r="G3423" s="482"/>
      <c r="H3423" s="482"/>
      <c r="I3423" s="482"/>
      <c r="J3423" s="482"/>
      <c r="K3423" s="482"/>
      <c r="L3423" s="482"/>
      <c r="M3423" s="482"/>
      <c r="N3423" s="482"/>
    </row>
    <row r="3424" spans="1:14" ht="24.95" customHeight="1" x14ac:dyDescent="0.2">
      <c r="A3424" s="482"/>
      <c r="B3424" s="482"/>
      <c r="C3424" s="482"/>
      <c r="D3424" s="482"/>
      <c r="E3424" s="482"/>
      <c r="F3424" s="482"/>
      <c r="G3424" s="482"/>
      <c r="H3424" s="482"/>
      <c r="I3424" s="482"/>
      <c r="J3424" s="482"/>
      <c r="K3424" s="482"/>
      <c r="L3424" s="482"/>
      <c r="M3424" s="482"/>
      <c r="N3424" s="482"/>
    </row>
    <row r="3425" spans="1:14" ht="24.95" customHeight="1" x14ac:dyDescent="0.2">
      <c r="A3425" s="482"/>
      <c r="B3425" s="482"/>
      <c r="C3425" s="482"/>
      <c r="D3425" s="482"/>
      <c r="E3425" s="482"/>
      <c r="F3425" s="482"/>
      <c r="G3425" s="482"/>
      <c r="H3425" s="482"/>
      <c r="I3425" s="482"/>
      <c r="J3425" s="482"/>
      <c r="K3425" s="482"/>
      <c r="L3425" s="482"/>
      <c r="M3425" s="482"/>
      <c r="N3425" s="482"/>
    </row>
    <row r="3426" spans="1:14" ht="24.95" customHeight="1" x14ac:dyDescent="0.2">
      <c r="A3426" s="482"/>
      <c r="B3426" s="482"/>
      <c r="C3426" s="482"/>
      <c r="D3426" s="482"/>
      <c r="E3426" s="482"/>
      <c r="F3426" s="482"/>
      <c r="G3426" s="482"/>
      <c r="H3426" s="482"/>
      <c r="I3426" s="482"/>
      <c r="J3426" s="482"/>
      <c r="K3426" s="482"/>
      <c r="L3426" s="482"/>
      <c r="M3426" s="482"/>
      <c r="N3426" s="482"/>
    </row>
    <row r="3427" spans="1:14" ht="24.95" customHeight="1" x14ac:dyDescent="0.2">
      <c r="A3427" s="482"/>
      <c r="B3427" s="482"/>
      <c r="C3427" s="482"/>
      <c r="D3427" s="482"/>
      <c r="E3427" s="482"/>
      <c r="F3427" s="482"/>
      <c r="G3427" s="482"/>
      <c r="H3427" s="482"/>
      <c r="I3427" s="482"/>
      <c r="J3427" s="482"/>
      <c r="K3427" s="482"/>
      <c r="L3427" s="482"/>
      <c r="M3427" s="482"/>
      <c r="N3427" s="482"/>
    </row>
    <row r="3428" spans="1:14" ht="24.95" customHeight="1" x14ac:dyDescent="0.2">
      <c r="A3428" s="482"/>
      <c r="B3428" s="482"/>
      <c r="C3428" s="482"/>
      <c r="D3428" s="482"/>
      <c r="E3428" s="482"/>
      <c r="F3428" s="482"/>
      <c r="G3428" s="482"/>
      <c r="H3428" s="482"/>
      <c r="I3428" s="482"/>
      <c r="J3428" s="482"/>
      <c r="K3428" s="482"/>
      <c r="L3428" s="482"/>
      <c r="M3428" s="482"/>
      <c r="N3428" s="482"/>
    </row>
    <row r="3429" spans="1:14" ht="24.95" customHeight="1" x14ac:dyDescent="0.2">
      <c r="A3429" s="482"/>
      <c r="B3429" s="482"/>
      <c r="C3429" s="482"/>
      <c r="D3429" s="482"/>
      <c r="E3429" s="482"/>
      <c r="F3429" s="482"/>
      <c r="G3429" s="482"/>
      <c r="H3429" s="482"/>
      <c r="I3429" s="482"/>
      <c r="J3429" s="482"/>
      <c r="K3429" s="482"/>
      <c r="L3429" s="482"/>
      <c r="M3429" s="482"/>
      <c r="N3429" s="482"/>
    </row>
    <row r="3430" spans="1:14" ht="24.95" customHeight="1" x14ac:dyDescent="0.2">
      <c r="A3430" s="482"/>
      <c r="B3430" s="482"/>
      <c r="C3430" s="482"/>
      <c r="D3430" s="482"/>
      <c r="E3430" s="482"/>
      <c r="F3430" s="482"/>
      <c r="G3430" s="482"/>
      <c r="H3430" s="482"/>
      <c r="I3430" s="482"/>
      <c r="J3430" s="482"/>
      <c r="K3430" s="482"/>
      <c r="L3430" s="482"/>
      <c r="M3430" s="482"/>
      <c r="N3430" s="482"/>
    </row>
    <row r="3431" spans="1:14" ht="24.95" customHeight="1" x14ac:dyDescent="0.2">
      <c r="A3431" s="482"/>
      <c r="B3431" s="482"/>
      <c r="C3431" s="482"/>
      <c r="D3431" s="482"/>
      <c r="E3431" s="482"/>
      <c r="F3431" s="482"/>
      <c r="G3431" s="482"/>
      <c r="H3431" s="482"/>
      <c r="I3431" s="482"/>
      <c r="J3431" s="482"/>
      <c r="K3431" s="482"/>
      <c r="L3431" s="482"/>
      <c r="M3431" s="482"/>
      <c r="N3431" s="482"/>
    </row>
    <row r="3432" spans="1:14" ht="24.95" customHeight="1" x14ac:dyDescent="0.2">
      <c r="A3432" s="482"/>
      <c r="B3432" s="482"/>
      <c r="C3432" s="482"/>
      <c r="D3432" s="482"/>
      <c r="E3432" s="482"/>
      <c r="F3432" s="482"/>
      <c r="G3432" s="482"/>
      <c r="H3432" s="482"/>
      <c r="I3432" s="482"/>
      <c r="J3432" s="482"/>
      <c r="K3432" s="482"/>
      <c r="L3432" s="482"/>
      <c r="M3432" s="482"/>
      <c r="N3432" s="482"/>
    </row>
    <row r="3433" spans="1:14" ht="24.95" customHeight="1" x14ac:dyDescent="0.2">
      <c r="A3433" s="482"/>
      <c r="B3433" s="482"/>
      <c r="C3433" s="482"/>
      <c r="D3433" s="482"/>
      <c r="E3433" s="482"/>
      <c r="F3433" s="482"/>
      <c r="G3433" s="482"/>
      <c r="H3433" s="482"/>
      <c r="I3433" s="482"/>
      <c r="J3433" s="482"/>
      <c r="K3433" s="482"/>
      <c r="L3433" s="482"/>
      <c r="M3433" s="482"/>
      <c r="N3433" s="4"/>
    </row>
    <row r="3434" spans="1:14" ht="24.95" customHeight="1" x14ac:dyDescent="0.2">
      <c r="A3434" s="482"/>
      <c r="B3434" s="482"/>
      <c r="C3434" s="482"/>
      <c r="D3434" s="482"/>
      <c r="E3434" s="482"/>
      <c r="F3434" s="482"/>
      <c r="G3434" s="482"/>
      <c r="H3434" s="482"/>
      <c r="I3434" s="482"/>
      <c r="J3434" s="482"/>
      <c r="K3434" s="482"/>
      <c r="L3434" s="482"/>
      <c r="M3434" s="482"/>
      <c r="N3434" s="4"/>
    </row>
    <row r="3435" spans="1:14" ht="24.95" customHeight="1" x14ac:dyDescent="0.2">
      <c r="A3435" s="482"/>
      <c r="B3435" s="482"/>
      <c r="C3435" s="482"/>
      <c r="D3435" s="482"/>
      <c r="E3435" s="482"/>
      <c r="F3435" s="482"/>
      <c r="G3435" s="482"/>
      <c r="H3435" s="482"/>
      <c r="I3435" s="482"/>
      <c r="J3435" s="482"/>
      <c r="K3435" s="482"/>
      <c r="L3435" s="482"/>
      <c r="M3435" s="482"/>
      <c r="N3435" s="4"/>
    </row>
    <row r="3436" spans="1:14" ht="24.95" customHeight="1" x14ac:dyDescent="0.2">
      <c r="A3436" s="482"/>
      <c r="B3436" s="482"/>
      <c r="C3436" s="482"/>
      <c r="D3436" s="482"/>
      <c r="E3436" s="482"/>
      <c r="F3436" s="482"/>
      <c r="G3436" s="482"/>
      <c r="H3436" s="482"/>
      <c r="I3436" s="482"/>
      <c r="J3436" s="482"/>
      <c r="K3436" s="482"/>
      <c r="L3436" s="482"/>
      <c r="M3436" s="482"/>
      <c r="N3436" s="4"/>
    </row>
    <row r="3437" spans="1:14" ht="39.950000000000003" customHeight="1" x14ac:dyDescent="0.5">
      <c r="A3437" s="800" t="s">
        <v>484</v>
      </c>
      <c r="B3437" s="800"/>
      <c r="C3437" s="800"/>
      <c r="D3437" s="800"/>
      <c r="E3437" s="800"/>
      <c r="F3437" s="800"/>
      <c r="G3437" s="800"/>
      <c r="H3437" s="800"/>
      <c r="I3437" s="800"/>
      <c r="J3437" s="800"/>
      <c r="K3437" s="800"/>
      <c r="L3437" s="800"/>
      <c r="M3437" s="800"/>
      <c r="N3437" s="800"/>
    </row>
    <row r="3438" spans="1:14" ht="24.95" customHeight="1" x14ac:dyDescent="0.4">
      <c r="A3438" s="500"/>
      <c r="B3438" s="501"/>
      <c r="C3438" s="501"/>
      <c r="D3438" s="501"/>
      <c r="E3438" s="501"/>
      <c r="F3438" s="501"/>
      <c r="G3438" s="501"/>
      <c r="H3438" s="501"/>
      <c r="I3438" s="501"/>
      <c r="J3438" s="501"/>
      <c r="K3438" s="501"/>
      <c r="L3438" s="501"/>
      <c r="M3438" s="501"/>
      <c r="N3438" s="501"/>
    </row>
    <row r="3439" spans="1:14" ht="24.95" customHeight="1" x14ac:dyDescent="0.2">
      <c r="A3439" s="482"/>
      <c r="B3439" s="482"/>
      <c r="C3439" s="482"/>
      <c r="D3439" s="482"/>
      <c r="E3439" s="482"/>
      <c r="F3439" s="482"/>
      <c r="G3439" s="482"/>
      <c r="H3439" s="482"/>
      <c r="I3439" s="482"/>
      <c r="J3439" s="482"/>
      <c r="K3439" s="482"/>
      <c r="L3439" s="482"/>
      <c r="M3439" s="482"/>
      <c r="N3439" s="482"/>
    </row>
    <row r="3440" spans="1:14" ht="24.95" customHeight="1" x14ac:dyDescent="0.2">
      <c r="A3440" s="482"/>
      <c r="B3440" s="482"/>
      <c r="C3440" s="482"/>
      <c r="D3440" s="482"/>
      <c r="E3440" s="482"/>
      <c r="F3440" s="482"/>
      <c r="G3440" s="482"/>
      <c r="H3440" s="482"/>
      <c r="I3440" s="482"/>
      <c r="J3440" s="482"/>
      <c r="K3440" s="482"/>
      <c r="L3440" s="482"/>
      <c r="M3440" s="482"/>
      <c r="N3440" s="482"/>
    </row>
    <row r="3441" spans="1:14" ht="24.95" customHeight="1" x14ac:dyDescent="0.2">
      <c r="A3441" s="482"/>
      <c r="B3441" s="482"/>
      <c r="C3441" s="482"/>
      <c r="D3441" s="482"/>
      <c r="E3441" s="482"/>
      <c r="F3441" s="482"/>
      <c r="G3441" s="482"/>
      <c r="H3441" s="482"/>
      <c r="I3441" s="482"/>
      <c r="J3441" s="482"/>
      <c r="K3441" s="482"/>
      <c r="L3441" s="482"/>
      <c r="M3441" s="482"/>
      <c r="N3441" s="482"/>
    </row>
    <row r="3442" spans="1:14" ht="24.95" customHeight="1" x14ac:dyDescent="0.2">
      <c r="A3442" s="482"/>
      <c r="B3442" s="482"/>
      <c r="C3442" s="482"/>
      <c r="D3442" s="482"/>
      <c r="E3442" s="482"/>
      <c r="F3442" s="482"/>
      <c r="G3442" s="482"/>
      <c r="H3442" s="482"/>
      <c r="I3442" s="482"/>
      <c r="J3442" s="482"/>
      <c r="K3442" s="482"/>
      <c r="L3442" s="482"/>
      <c r="M3442" s="482"/>
      <c r="N3442" s="482"/>
    </row>
    <row r="3443" spans="1:14" ht="24.95" customHeight="1" x14ac:dyDescent="0.2">
      <c r="A3443" s="482"/>
      <c r="B3443" s="482"/>
      <c r="C3443" s="482"/>
      <c r="D3443" s="482"/>
      <c r="E3443" s="482"/>
      <c r="F3443" s="482"/>
      <c r="G3443" s="482"/>
      <c r="H3443" s="482"/>
      <c r="I3443" s="482"/>
      <c r="J3443" s="482"/>
      <c r="K3443" s="482"/>
      <c r="L3443" s="482"/>
      <c r="M3443" s="482"/>
      <c r="N3443" s="482"/>
    </row>
    <row r="3444" spans="1:14" ht="24.95" customHeight="1" x14ac:dyDescent="0.2">
      <c r="A3444" s="482"/>
      <c r="B3444" s="482"/>
      <c r="C3444" s="482"/>
      <c r="D3444" s="482"/>
      <c r="E3444" s="482"/>
      <c r="F3444" s="482"/>
      <c r="G3444" s="482"/>
      <c r="H3444" s="482"/>
      <c r="I3444" s="482"/>
      <c r="J3444" s="482"/>
      <c r="K3444" s="482"/>
      <c r="L3444" s="482"/>
      <c r="M3444" s="482"/>
      <c r="N3444" s="482"/>
    </row>
    <row r="3445" spans="1:14" ht="24.95" customHeight="1" x14ac:dyDescent="0.2">
      <c r="A3445" s="482"/>
      <c r="B3445" s="482"/>
      <c r="C3445" s="482"/>
      <c r="D3445" s="482"/>
      <c r="E3445" s="482"/>
      <c r="F3445" s="482"/>
      <c r="G3445" s="482"/>
      <c r="H3445" s="482"/>
      <c r="I3445" s="482"/>
      <c r="J3445" s="482"/>
      <c r="K3445" s="482"/>
      <c r="L3445" s="482"/>
      <c r="M3445" s="482"/>
      <c r="N3445" s="482"/>
    </row>
    <row r="3446" spans="1:14" ht="24.95" customHeight="1" x14ac:dyDescent="0.2">
      <c r="A3446" s="482"/>
      <c r="B3446" s="482"/>
      <c r="C3446" s="482"/>
      <c r="D3446" s="482"/>
      <c r="E3446" s="482"/>
      <c r="F3446" s="482"/>
      <c r="G3446" s="482"/>
      <c r="H3446" s="482"/>
      <c r="I3446" s="482"/>
      <c r="J3446" s="482"/>
      <c r="K3446" s="482"/>
      <c r="L3446" s="482"/>
      <c r="M3446" s="482"/>
      <c r="N3446" s="482"/>
    </row>
    <row r="3447" spans="1:14" ht="24.95" customHeight="1" x14ac:dyDescent="0.2">
      <c r="A3447" s="482"/>
      <c r="B3447" s="482"/>
      <c r="C3447" s="482"/>
      <c r="D3447" s="482"/>
      <c r="E3447" s="482"/>
      <c r="F3447" s="482"/>
      <c r="G3447" s="482"/>
      <c r="H3447" s="482"/>
      <c r="I3447" s="482"/>
      <c r="J3447" s="482"/>
      <c r="K3447" s="482"/>
      <c r="L3447" s="482"/>
      <c r="M3447" s="482"/>
      <c r="N3447" s="482"/>
    </row>
    <row r="3448" spans="1:14" ht="24.95" customHeight="1" x14ac:dyDescent="0.2">
      <c r="A3448" s="482"/>
      <c r="B3448" s="482"/>
      <c r="C3448" s="482"/>
      <c r="D3448" s="482"/>
      <c r="E3448" s="482"/>
      <c r="F3448" s="482"/>
      <c r="G3448" s="482"/>
      <c r="H3448" s="482"/>
      <c r="I3448" s="482"/>
      <c r="J3448" s="482"/>
      <c r="K3448" s="482"/>
      <c r="L3448" s="482"/>
      <c r="M3448" s="482"/>
    </row>
    <row r="3449" spans="1:14" ht="24.95" customHeight="1" x14ac:dyDescent="0.2">
      <c r="A3449" s="482"/>
      <c r="B3449" s="482"/>
      <c r="C3449" s="482"/>
      <c r="D3449" s="482"/>
      <c r="E3449" s="482"/>
      <c r="F3449" s="482"/>
      <c r="G3449" s="482"/>
      <c r="H3449" s="482"/>
      <c r="I3449" s="482"/>
      <c r="J3449" s="482"/>
      <c r="K3449" s="482"/>
      <c r="L3449" s="482"/>
      <c r="M3449" s="482"/>
      <c r="N3449" s="4"/>
    </row>
    <row r="3450" spans="1:14" ht="24.95" customHeight="1" x14ac:dyDescent="0.2">
      <c r="A3450" s="482"/>
      <c r="B3450" s="482"/>
      <c r="C3450" s="482"/>
      <c r="D3450" s="482"/>
      <c r="E3450" s="482"/>
      <c r="F3450" s="482"/>
      <c r="G3450" s="482"/>
      <c r="H3450" s="482"/>
      <c r="I3450" s="482"/>
      <c r="J3450" s="482"/>
      <c r="K3450" s="482"/>
      <c r="L3450" s="482"/>
      <c r="M3450" s="482"/>
      <c r="N3450" s="4"/>
    </row>
    <row r="3451" spans="1:14" ht="24.95" customHeight="1" x14ac:dyDescent="0.2">
      <c r="A3451" s="482"/>
      <c r="B3451" s="482"/>
      <c r="C3451" s="482"/>
      <c r="D3451" s="482"/>
      <c r="E3451" s="482"/>
      <c r="F3451" s="482"/>
      <c r="G3451" s="482"/>
      <c r="H3451" s="482"/>
      <c r="I3451" s="482"/>
      <c r="J3451" s="482"/>
      <c r="K3451" s="482"/>
      <c r="L3451" s="482"/>
      <c r="M3451" s="482"/>
      <c r="N3451" s="4"/>
    </row>
    <row r="3452" spans="1:14" ht="24.95" customHeight="1" x14ac:dyDescent="0.2">
      <c r="A3452" s="482"/>
      <c r="B3452" s="482"/>
      <c r="C3452" s="482"/>
      <c r="D3452" s="482"/>
      <c r="E3452" s="482"/>
      <c r="F3452" s="482"/>
      <c r="G3452" s="482"/>
      <c r="H3452" s="482"/>
      <c r="I3452" s="482"/>
      <c r="J3452" s="482"/>
      <c r="K3452" s="482"/>
      <c r="L3452" s="482"/>
      <c r="M3452" s="482"/>
      <c r="N3452" s="4"/>
    </row>
    <row r="3453" spans="1:14" ht="24.95" customHeight="1" x14ac:dyDescent="0.2">
      <c r="A3453" s="482"/>
      <c r="B3453" s="482"/>
      <c r="C3453" s="482"/>
      <c r="D3453" s="482"/>
      <c r="E3453" s="482"/>
      <c r="F3453" s="482"/>
      <c r="G3453" s="482"/>
      <c r="H3453" s="482"/>
      <c r="I3453" s="482"/>
      <c r="J3453" s="482"/>
      <c r="K3453" s="482"/>
      <c r="L3453" s="482"/>
      <c r="M3453" s="482"/>
      <c r="N3453" s="4"/>
    </row>
    <row r="3454" spans="1:14" ht="24.95" customHeight="1" x14ac:dyDescent="0.2">
      <c r="A3454" s="482"/>
      <c r="B3454" s="482"/>
      <c r="C3454" s="482"/>
      <c r="D3454" s="482"/>
      <c r="E3454" s="482"/>
      <c r="F3454" s="482"/>
      <c r="G3454" s="482"/>
      <c r="H3454" s="482"/>
      <c r="I3454" s="482"/>
      <c r="J3454" s="482"/>
      <c r="K3454" s="482"/>
      <c r="L3454" s="482"/>
      <c r="M3454" s="482"/>
      <c r="N3454" s="4"/>
    </row>
    <row r="3455" spans="1:14" ht="24.95" customHeight="1" x14ac:dyDescent="0.2">
      <c r="A3455" s="482"/>
      <c r="B3455" s="482"/>
      <c r="C3455" s="482"/>
      <c r="D3455" s="482"/>
      <c r="E3455" s="482"/>
      <c r="F3455" s="482"/>
      <c r="G3455" s="482"/>
      <c r="H3455" s="482"/>
      <c r="I3455" s="482"/>
      <c r="J3455" s="482"/>
      <c r="K3455" s="482"/>
      <c r="L3455" s="482"/>
      <c r="M3455" s="482"/>
      <c r="N3455" s="4"/>
    </row>
    <row r="3456" spans="1:14" ht="24.95" customHeight="1" x14ac:dyDescent="0.2">
      <c r="A3456" s="482"/>
      <c r="B3456" s="482"/>
      <c r="C3456" s="482"/>
      <c r="D3456" s="482"/>
      <c r="E3456" s="482"/>
      <c r="F3456" s="482"/>
      <c r="G3456" s="482"/>
      <c r="H3456" s="482"/>
      <c r="I3456" s="482"/>
      <c r="J3456" s="482"/>
      <c r="K3456" s="482"/>
      <c r="L3456" s="482"/>
      <c r="M3456" s="482"/>
      <c r="N3456" s="4"/>
    </row>
    <row r="3457" spans="1:14" ht="24.95" customHeight="1" x14ac:dyDescent="0.2">
      <c r="A3457" s="482"/>
      <c r="B3457" s="482"/>
      <c r="C3457" s="482"/>
      <c r="D3457" s="482"/>
      <c r="E3457" s="482"/>
      <c r="F3457" s="482"/>
      <c r="G3457" s="482"/>
      <c r="H3457" s="482"/>
      <c r="I3457" s="482"/>
      <c r="J3457" s="482"/>
      <c r="K3457" s="482"/>
      <c r="L3457" s="482"/>
      <c r="M3457" s="482"/>
      <c r="N3457" s="4"/>
    </row>
    <row r="3458" spans="1:14" ht="24.95" customHeight="1" x14ac:dyDescent="0.2">
      <c r="A3458" s="482"/>
      <c r="B3458" s="482"/>
      <c r="C3458" s="482"/>
      <c r="D3458" s="482"/>
      <c r="E3458" s="482"/>
      <c r="F3458" s="482"/>
      <c r="G3458" s="482"/>
      <c r="H3458" s="482"/>
      <c r="I3458" s="482"/>
      <c r="J3458" s="482"/>
      <c r="K3458" s="482"/>
      <c r="L3458" s="482"/>
      <c r="M3458" s="482"/>
      <c r="N3458" s="4"/>
    </row>
    <row r="3459" spans="1:14" ht="24.95" customHeight="1" x14ac:dyDescent="0.2">
      <c r="A3459" s="482"/>
      <c r="B3459" s="482"/>
      <c r="C3459" s="482"/>
      <c r="D3459" s="482"/>
      <c r="E3459" s="482"/>
      <c r="F3459" s="482"/>
      <c r="G3459" s="482"/>
      <c r="H3459" s="482"/>
      <c r="I3459" s="482"/>
      <c r="J3459" s="482"/>
      <c r="K3459" s="482"/>
      <c r="L3459" s="482"/>
      <c r="M3459" s="482"/>
      <c r="N3459" s="4"/>
    </row>
    <row r="3460" spans="1:14" ht="24.95" customHeight="1" x14ac:dyDescent="0.2">
      <c r="A3460" s="482"/>
      <c r="B3460" s="482"/>
      <c r="C3460" s="482"/>
      <c r="D3460" s="482"/>
      <c r="E3460" s="482"/>
      <c r="F3460" s="482"/>
      <c r="G3460" s="482"/>
      <c r="H3460" s="482"/>
      <c r="I3460" s="482"/>
      <c r="J3460" s="482"/>
      <c r="K3460" s="482"/>
      <c r="L3460" s="482"/>
      <c r="M3460" s="482"/>
      <c r="N3460" s="4"/>
    </row>
    <row r="3461" spans="1:14" ht="24.95" customHeight="1" x14ac:dyDescent="0.2">
      <c r="A3461" s="482"/>
      <c r="B3461" s="482"/>
      <c r="C3461" s="482"/>
      <c r="D3461" s="482"/>
      <c r="E3461" s="482"/>
      <c r="F3461" s="482"/>
      <c r="G3461" s="482"/>
      <c r="H3461" s="482"/>
      <c r="I3461" s="482"/>
      <c r="J3461" s="482"/>
      <c r="K3461" s="482"/>
      <c r="L3461" s="482"/>
      <c r="M3461" s="482"/>
      <c r="N3461" s="4"/>
    </row>
    <row r="3462" spans="1:14" ht="24.95" customHeight="1" x14ac:dyDescent="0.2">
      <c r="A3462" s="482"/>
      <c r="B3462" s="482"/>
      <c r="C3462" s="482"/>
      <c r="D3462" s="482"/>
      <c r="E3462" s="482"/>
      <c r="F3462" s="482"/>
      <c r="G3462" s="482"/>
      <c r="H3462" s="482"/>
      <c r="I3462" s="482"/>
      <c r="J3462" s="482"/>
      <c r="K3462" s="482"/>
      <c r="L3462" s="482"/>
      <c r="M3462" s="482"/>
      <c r="N3462" s="4"/>
    </row>
    <row r="3463" spans="1:14" ht="24.95" customHeight="1" x14ac:dyDescent="0.2">
      <c r="A3463" s="482"/>
      <c r="B3463" s="482"/>
      <c r="C3463" s="482"/>
      <c r="D3463" s="482"/>
      <c r="E3463" s="482"/>
      <c r="F3463" s="482"/>
      <c r="G3463" s="482"/>
      <c r="H3463" s="482"/>
      <c r="I3463" s="482"/>
      <c r="J3463" s="482"/>
      <c r="K3463" s="482"/>
      <c r="L3463" s="482"/>
      <c r="M3463" s="482"/>
      <c r="N3463" s="4"/>
    </row>
    <row r="3464" spans="1:14" ht="24.95" customHeight="1" x14ac:dyDescent="0.2">
      <c r="A3464" s="482"/>
      <c r="B3464" s="482"/>
      <c r="C3464" s="482"/>
      <c r="D3464" s="482"/>
      <c r="E3464" s="482"/>
      <c r="F3464" s="482"/>
      <c r="G3464" s="482"/>
      <c r="H3464" s="482"/>
      <c r="I3464" s="482"/>
      <c r="J3464" s="482"/>
      <c r="K3464" s="482"/>
      <c r="L3464" s="482"/>
      <c r="M3464" s="482"/>
      <c r="N3464" s="4"/>
    </row>
    <row r="3465" spans="1:14" ht="24.95" customHeight="1" x14ac:dyDescent="0.2">
      <c r="A3465" s="482"/>
      <c r="B3465" s="482"/>
      <c r="C3465" s="482"/>
      <c r="D3465" s="482"/>
      <c r="E3465" s="482"/>
      <c r="F3465" s="482"/>
      <c r="G3465" s="482"/>
      <c r="H3465" s="482"/>
      <c r="I3465" s="482"/>
      <c r="J3465" s="482"/>
      <c r="K3465" s="482"/>
      <c r="L3465" s="482"/>
      <c r="M3465" s="482"/>
      <c r="N3465" s="4"/>
    </row>
    <row r="3466" spans="1:14" ht="24.95" customHeight="1" x14ac:dyDescent="0.2">
      <c r="A3466" s="482"/>
      <c r="B3466" s="482"/>
      <c r="C3466" s="482"/>
      <c r="D3466" s="482"/>
      <c r="E3466" s="482"/>
      <c r="F3466" s="482"/>
      <c r="G3466" s="482"/>
      <c r="H3466" s="482"/>
      <c r="I3466" s="482"/>
      <c r="J3466" s="482"/>
      <c r="K3466" s="482"/>
      <c r="L3466" s="482"/>
      <c r="M3466" s="482"/>
      <c r="N3466" s="4"/>
    </row>
    <row r="3467" spans="1:14" ht="24.95" customHeight="1" x14ac:dyDescent="0.2">
      <c r="A3467" s="482"/>
      <c r="B3467" s="482"/>
      <c r="C3467" s="482"/>
      <c r="D3467" s="482"/>
      <c r="E3467" s="482"/>
      <c r="F3467" s="482"/>
      <c r="G3467" s="482"/>
      <c r="H3467" s="482"/>
      <c r="I3467" s="482"/>
      <c r="J3467" s="482"/>
      <c r="K3467" s="482"/>
      <c r="L3467" s="482"/>
      <c r="M3467" s="482"/>
      <c r="N3467" s="4"/>
    </row>
    <row r="3468" spans="1:14" ht="24.95" customHeight="1" x14ac:dyDescent="0.2">
      <c r="A3468" s="482"/>
      <c r="B3468" s="482"/>
      <c r="C3468" s="482"/>
      <c r="D3468" s="482"/>
      <c r="E3468" s="482"/>
      <c r="F3468" s="482"/>
      <c r="G3468" s="482"/>
      <c r="H3468" s="482"/>
      <c r="I3468" s="482"/>
      <c r="J3468" s="482"/>
      <c r="K3468" s="482"/>
      <c r="L3468" s="482"/>
      <c r="M3468" s="482"/>
      <c r="N3468" s="4"/>
    </row>
    <row r="3469" spans="1:14" ht="24.95" customHeight="1" x14ac:dyDescent="0.2">
      <c r="A3469" s="482"/>
      <c r="B3469" s="482"/>
      <c r="C3469" s="482"/>
      <c r="D3469" s="482"/>
      <c r="E3469" s="482"/>
      <c r="F3469" s="482"/>
      <c r="G3469" s="482"/>
      <c r="H3469" s="482"/>
      <c r="I3469" s="482"/>
      <c r="J3469" s="482"/>
      <c r="K3469" s="482"/>
      <c r="L3469" s="482"/>
      <c r="M3469" s="482"/>
      <c r="N3469" s="4"/>
    </row>
    <row r="3470" spans="1:14" ht="24.95" customHeight="1" x14ac:dyDescent="0.2">
      <c r="A3470" s="482"/>
      <c r="B3470" s="482"/>
      <c r="C3470" s="482"/>
      <c r="D3470" s="482"/>
      <c r="E3470" s="482"/>
      <c r="F3470" s="482"/>
      <c r="G3470" s="482"/>
      <c r="H3470" s="482"/>
      <c r="I3470" s="482"/>
      <c r="J3470" s="482"/>
      <c r="K3470" s="482"/>
      <c r="L3470" s="482"/>
      <c r="M3470" s="482"/>
      <c r="N3470" s="4"/>
    </row>
    <row r="3471" spans="1:14" ht="24.95" customHeight="1" x14ac:dyDescent="0.2">
      <c r="A3471" s="482"/>
      <c r="B3471" s="482"/>
      <c r="C3471" s="482"/>
      <c r="D3471" s="482"/>
      <c r="E3471" s="482"/>
      <c r="F3471" s="482"/>
      <c r="G3471" s="482"/>
      <c r="H3471" s="482"/>
      <c r="I3471" s="482"/>
      <c r="J3471" s="482"/>
      <c r="K3471" s="482"/>
      <c r="L3471" s="482"/>
      <c r="M3471" s="482"/>
      <c r="N3471" s="4">
        <v>44</v>
      </c>
    </row>
    <row r="3472" spans="1:14" ht="24.95" customHeight="1" x14ac:dyDescent="0.35">
      <c r="A3472" s="707" t="s">
        <v>24</v>
      </c>
      <c r="B3472" s="707"/>
      <c r="C3472" s="707"/>
      <c r="D3472" s="707"/>
      <c r="E3472" s="707"/>
      <c r="F3472" s="707"/>
      <c r="G3472" s="707"/>
      <c r="H3472" s="667"/>
      <c r="I3472" s="667"/>
      <c r="J3472" s="667"/>
      <c r="K3472" s="667"/>
      <c r="L3472" s="667"/>
      <c r="M3472" s="667"/>
      <c r="N3472" s="667"/>
    </row>
    <row r="3473" spans="1:14" ht="20.100000000000001" customHeight="1" x14ac:dyDescent="0.25">
      <c r="A3473" s="668" t="s">
        <v>25</v>
      </c>
      <c r="B3473" s="668"/>
      <c r="C3473" s="668"/>
      <c r="D3473" s="668"/>
      <c r="E3473" s="668"/>
      <c r="F3473" s="668"/>
      <c r="G3473" s="668"/>
      <c r="H3473" s="668"/>
      <c r="I3473" s="668"/>
      <c r="J3473" s="668"/>
      <c r="K3473" s="668"/>
      <c r="L3473" s="668"/>
      <c r="M3473" s="668"/>
      <c r="N3473" s="668"/>
    </row>
    <row r="3474" spans="1:14" ht="20.100000000000001" customHeight="1" x14ac:dyDescent="0.2">
      <c r="A3474" s="513"/>
      <c r="B3474" s="513"/>
      <c r="C3474" s="513"/>
      <c r="D3474" s="513"/>
      <c r="E3474" s="513"/>
      <c r="F3474" s="513"/>
      <c r="G3474" s="513"/>
      <c r="H3474" s="513"/>
      <c r="I3474" s="513"/>
      <c r="J3474" s="513"/>
      <c r="K3474" s="513"/>
      <c r="L3474" s="513"/>
      <c r="M3474" s="513"/>
      <c r="N3474" s="513"/>
    </row>
    <row r="3475" spans="1:14" ht="20.100000000000001" customHeight="1" x14ac:dyDescent="0.35">
      <c r="A3475" s="708" t="s">
        <v>178</v>
      </c>
      <c r="B3475" s="708"/>
      <c r="C3475" s="708"/>
      <c r="D3475" s="708"/>
      <c r="E3475" s="708"/>
      <c r="F3475" s="708"/>
      <c r="G3475" s="708"/>
      <c r="H3475" s="708"/>
      <c r="I3475" s="708"/>
      <c r="J3475" s="708"/>
      <c r="K3475" s="708"/>
      <c r="L3475" s="709"/>
      <c r="M3475" s="709"/>
      <c r="N3475" s="709"/>
    </row>
    <row r="3476" spans="1:14" ht="20.100000000000001" customHeight="1" x14ac:dyDescent="0.2">
      <c r="A3476" s="659" t="s">
        <v>179</v>
      </c>
      <c r="B3476" s="659"/>
      <c r="C3476" s="659"/>
      <c r="D3476" s="659"/>
      <c r="E3476" s="659"/>
      <c r="F3476" s="659"/>
      <c r="G3476" s="659"/>
      <c r="H3476" s="659"/>
      <c r="I3476" s="659"/>
      <c r="J3476" s="659"/>
      <c r="K3476" s="659"/>
      <c r="L3476" s="512"/>
      <c r="M3476" s="512"/>
      <c r="N3476" s="512"/>
    </row>
    <row r="3477" spans="1:14" ht="20.100000000000001" customHeight="1" x14ac:dyDescent="0.2">
      <c r="A3477" s="516"/>
      <c r="B3477" s="516"/>
      <c r="C3477" s="516"/>
      <c r="D3477" s="516"/>
      <c r="E3477" s="516"/>
      <c r="F3477" s="516"/>
      <c r="G3477" s="516"/>
      <c r="H3477" s="516"/>
      <c r="I3477" s="516"/>
      <c r="J3477" s="516"/>
      <c r="K3477" s="516"/>
      <c r="L3477" s="516"/>
      <c r="M3477" s="516"/>
      <c r="N3477" s="516"/>
    </row>
    <row r="3478" spans="1:14" ht="20.100000000000001" customHeight="1" thickBot="1" x14ac:dyDescent="0.25">
      <c r="A3478" s="516"/>
      <c r="B3478" s="516"/>
      <c r="C3478" s="516"/>
      <c r="D3478" s="516"/>
      <c r="E3478" s="516"/>
      <c r="F3478" s="516"/>
      <c r="G3478" s="516"/>
      <c r="H3478" s="516"/>
      <c r="I3478" s="516"/>
      <c r="J3478" s="516"/>
      <c r="K3478" s="516"/>
      <c r="L3478" s="516"/>
      <c r="M3478" s="516"/>
      <c r="N3478" s="516"/>
    </row>
    <row r="3479" spans="1:14" ht="19.5" customHeight="1" x14ac:dyDescent="0.2">
      <c r="A3479" s="519" t="s">
        <v>26</v>
      </c>
      <c r="B3479" s="520"/>
      <c r="C3479" s="520"/>
      <c r="D3479" s="520"/>
      <c r="E3479" s="520"/>
      <c r="F3479" s="520"/>
      <c r="G3479" s="520"/>
      <c r="H3479" s="520"/>
      <c r="I3479" s="520"/>
      <c r="J3479" s="520"/>
      <c r="K3479" s="520"/>
      <c r="L3479" s="521"/>
      <c r="M3479" s="521"/>
      <c r="N3479" s="522"/>
    </row>
    <row r="3480" spans="1:14" ht="23.25" customHeight="1" x14ac:dyDescent="0.25">
      <c r="A3480" s="523"/>
      <c r="B3480" s="515"/>
      <c r="C3480" s="515"/>
      <c r="D3480" s="515"/>
      <c r="E3480" s="515"/>
      <c r="F3480" s="515"/>
      <c r="G3480" s="515"/>
      <c r="H3480" s="515"/>
      <c r="I3480" s="515"/>
      <c r="J3480" s="515"/>
      <c r="K3480" s="514"/>
      <c r="L3480" s="517"/>
      <c r="M3480" s="517"/>
      <c r="N3480" s="524"/>
    </row>
    <row r="3481" spans="1:14" ht="39.950000000000003" customHeight="1" x14ac:dyDescent="0.25">
      <c r="A3481" s="771" t="s">
        <v>520</v>
      </c>
      <c r="B3481" s="772"/>
      <c r="C3481" s="662" t="s">
        <v>521</v>
      </c>
      <c r="D3481" s="662"/>
      <c r="E3481" s="662"/>
      <c r="F3481" s="662"/>
      <c r="G3481" s="662"/>
      <c r="H3481" s="662"/>
      <c r="I3481" s="662"/>
      <c r="J3481" s="662"/>
      <c r="K3481" s="662"/>
      <c r="L3481" s="518"/>
      <c r="M3481" s="518"/>
      <c r="N3481" s="525"/>
    </row>
    <row r="3482" spans="1:14" ht="39.950000000000003" customHeight="1" x14ac:dyDescent="0.25">
      <c r="A3482" s="773" t="s">
        <v>522</v>
      </c>
      <c r="B3482" s="774"/>
      <c r="C3482" s="662" t="s">
        <v>523</v>
      </c>
      <c r="D3482" s="662"/>
      <c r="E3482" s="662"/>
      <c r="F3482" s="662"/>
      <c r="G3482" s="662"/>
      <c r="H3482" s="662"/>
      <c r="I3482" s="662"/>
      <c r="J3482" s="662"/>
      <c r="K3482" s="662"/>
      <c r="L3482" s="518"/>
      <c r="M3482" s="518"/>
      <c r="N3482" s="525"/>
    </row>
    <row r="3483" spans="1:14" ht="39.950000000000003" customHeight="1" x14ac:dyDescent="0.25">
      <c r="A3483" s="773" t="s">
        <v>67</v>
      </c>
      <c r="B3483" s="774"/>
      <c r="C3483" s="662" t="s">
        <v>424</v>
      </c>
      <c r="D3483" s="662"/>
      <c r="E3483" s="662"/>
      <c r="F3483" s="662"/>
      <c r="G3483" s="662"/>
      <c r="H3483" s="662"/>
      <c r="I3483" s="662"/>
      <c r="J3483" s="662"/>
      <c r="K3483" s="662"/>
      <c r="L3483" s="518"/>
      <c r="M3483" s="518"/>
      <c r="N3483" s="525"/>
    </row>
    <row r="3484" spans="1:14" ht="39.950000000000003" customHeight="1" x14ac:dyDescent="0.25">
      <c r="A3484" s="773" t="s">
        <v>3</v>
      </c>
      <c r="B3484" s="774"/>
      <c r="C3484" s="662" t="s">
        <v>524</v>
      </c>
      <c r="D3484" s="662"/>
      <c r="E3484" s="662"/>
      <c r="F3484" s="662"/>
      <c r="G3484" s="662"/>
      <c r="H3484" s="662"/>
      <c r="I3484" s="662"/>
      <c r="J3484" s="662"/>
      <c r="K3484" s="662"/>
      <c r="L3484" s="518"/>
      <c r="M3484" s="518"/>
      <c r="N3484" s="525"/>
    </row>
    <row r="3485" spans="1:14" ht="30" customHeight="1" thickBot="1" x14ac:dyDescent="0.25">
      <c r="A3485" s="526"/>
      <c r="B3485" s="527"/>
      <c r="C3485" s="527"/>
      <c r="D3485" s="527"/>
      <c r="E3485" s="527"/>
      <c r="F3485" s="527"/>
      <c r="G3485" s="527"/>
      <c r="H3485" s="527"/>
      <c r="I3485" s="527"/>
      <c r="J3485" s="527"/>
      <c r="K3485" s="527"/>
      <c r="L3485" s="528"/>
      <c r="M3485" s="528"/>
      <c r="N3485" s="529"/>
    </row>
    <row r="3486" spans="1:14" ht="16.5" customHeight="1" thickBot="1" x14ac:dyDescent="0.3">
      <c r="A3486" s="534"/>
      <c r="B3486" s="516"/>
      <c r="C3486" s="535"/>
      <c r="D3486" s="535"/>
      <c r="E3486" s="535"/>
      <c r="F3486" s="535"/>
      <c r="G3486" s="535"/>
      <c r="H3486" s="535"/>
      <c r="I3486" s="535"/>
      <c r="J3486" s="516"/>
      <c r="K3486" s="516"/>
      <c r="L3486" s="536"/>
      <c r="M3486" s="536"/>
      <c r="N3486" s="536"/>
    </row>
    <row r="3487" spans="1:14" ht="16.5" customHeight="1" x14ac:dyDescent="0.2">
      <c r="A3487" s="519" t="s">
        <v>525</v>
      </c>
      <c r="B3487" s="520"/>
      <c r="C3487" s="520"/>
      <c r="D3487" s="520"/>
      <c r="E3487" s="520"/>
      <c r="F3487" s="520"/>
      <c r="G3487" s="520"/>
      <c r="H3487" s="520"/>
      <c r="I3487" s="520"/>
      <c r="J3487" s="520"/>
      <c r="K3487" s="520"/>
      <c r="L3487" s="531"/>
      <c r="M3487" s="531"/>
      <c r="N3487" s="532"/>
    </row>
    <row r="3488" spans="1:14" ht="20.100000000000001" customHeight="1" x14ac:dyDescent="0.25">
      <c r="A3488" s="523"/>
      <c r="B3488" s="515"/>
      <c r="C3488" s="515"/>
      <c r="D3488" s="515"/>
      <c r="E3488" s="515"/>
      <c r="F3488" s="515"/>
      <c r="G3488" s="515"/>
      <c r="H3488" s="515"/>
      <c r="I3488" s="515"/>
      <c r="J3488" s="515"/>
      <c r="K3488" s="514"/>
      <c r="L3488" s="530"/>
      <c r="M3488" s="530"/>
      <c r="N3488" s="533"/>
    </row>
    <row r="3489" spans="1:17" ht="39.950000000000003" customHeight="1" x14ac:dyDescent="0.2">
      <c r="A3489" s="768" t="s">
        <v>624</v>
      </c>
      <c r="B3489" s="769"/>
      <c r="C3489" s="769"/>
      <c r="D3489" s="769"/>
      <c r="E3489" s="769"/>
      <c r="F3489" s="769"/>
      <c r="G3489" s="769"/>
      <c r="H3489" s="769"/>
      <c r="I3489" s="769"/>
      <c r="J3489" s="769"/>
      <c r="K3489" s="769"/>
      <c r="L3489" s="769"/>
      <c r="M3489" s="769"/>
      <c r="N3489" s="770"/>
    </row>
    <row r="3490" spans="1:17" s="497" customFormat="1" ht="50.1" customHeight="1" x14ac:dyDescent="0.2">
      <c r="A3490" s="768" t="s">
        <v>526</v>
      </c>
      <c r="B3490" s="769"/>
      <c r="C3490" s="792" t="s">
        <v>527</v>
      </c>
      <c r="D3490" s="792"/>
      <c r="E3490" s="792"/>
      <c r="F3490" s="792"/>
      <c r="G3490" s="792"/>
      <c r="H3490" s="792"/>
      <c r="I3490" s="792"/>
      <c r="J3490" s="792"/>
      <c r="K3490" s="792"/>
      <c r="L3490" s="792"/>
      <c r="M3490" s="792"/>
      <c r="N3490" s="793"/>
    </row>
    <row r="3491" spans="1:17" ht="39.950000000000003" customHeight="1" x14ac:dyDescent="0.2">
      <c r="A3491" s="768" t="s">
        <v>528</v>
      </c>
      <c r="B3491" s="769"/>
      <c r="C3491" s="662" t="s">
        <v>438</v>
      </c>
      <c r="D3491" s="660"/>
      <c r="E3491" s="660"/>
      <c r="F3491" s="660"/>
      <c r="G3491" s="660"/>
      <c r="H3491" s="660"/>
      <c r="I3491" s="660"/>
      <c r="J3491" s="660"/>
      <c r="K3491" s="660"/>
      <c r="L3491" s="660"/>
      <c r="M3491" s="660"/>
      <c r="N3491" s="661"/>
    </row>
    <row r="3492" spans="1:17" ht="39.950000000000003" customHeight="1" x14ac:dyDescent="0.2">
      <c r="A3492" s="768" t="s">
        <v>625</v>
      </c>
      <c r="B3492" s="769"/>
      <c r="C3492" s="769"/>
      <c r="D3492" s="769"/>
      <c r="E3492" s="769"/>
      <c r="F3492" s="769"/>
      <c r="G3492" s="769"/>
      <c r="H3492" s="769"/>
      <c r="I3492" s="769"/>
      <c r="J3492" s="769"/>
      <c r="K3492" s="769"/>
      <c r="L3492" s="769"/>
      <c r="M3492" s="769"/>
      <c r="N3492" s="770"/>
    </row>
    <row r="3493" spans="1:17" ht="39.950000000000003" customHeight="1" x14ac:dyDescent="0.2">
      <c r="A3493" s="768" t="s">
        <v>529</v>
      </c>
      <c r="B3493" s="769"/>
      <c r="C3493" s="662" t="s">
        <v>530</v>
      </c>
      <c r="D3493" s="660"/>
      <c r="E3493" s="660"/>
      <c r="F3493" s="660"/>
      <c r="G3493" s="660"/>
      <c r="H3493" s="660"/>
      <c r="I3493" s="660"/>
      <c r="J3493" s="660"/>
      <c r="K3493" s="660"/>
      <c r="L3493" s="660"/>
      <c r="M3493" s="660"/>
      <c r="N3493" s="661"/>
    </row>
    <row r="3494" spans="1:17" ht="39.950000000000003" customHeight="1" x14ac:dyDescent="0.2">
      <c r="A3494" s="768" t="s">
        <v>531</v>
      </c>
      <c r="B3494" s="769"/>
      <c r="C3494" s="662" t="s">
        <v>532</v>
      </c>
      <c r="D3494" s="660"/>
      <c r="E3494" s="660"/>
      <c r="F3494" s="660"/>
      <c r="G3494" s="660"/>
      <c r="H3494" s="660"/>
      <c r="I3494" s="660"/>
      <c r="J3494" s="660"/>
      <c r="K3494" s="660"/>
      <c r="L3494" s="660"/>
      <c r="M3494" s="660"/>
      <c r="N3494" s="661"/>
    </row>
    <row r="3495" spans="1:17" ht="50.1" customHeight="1" x14ac:dyDescent="0.2">
      <c r="A3495" s="768" t="s">
        <v>626</v>
      </c>
      <c r="B3495" s="769"/>
      <c r="C3495" s="769"/>
      <c r="D3495" s="769"/>
      <c r="E3495" s="769"/>
      <c r="F3495" s="769"/>
      <c r="G3495" s="769"/>
      <c r="H3495" s="769"/>
      <c r="I3495" s="769"/>
      <c r="J3495" s="769"/>
      <c r="K3495" s="769"/>
      <c r="L3495" s="769"/>
      <c r="M3495" s="769"/>
      <c r="N3495" s="769"/>
      <c r="O3495" s="706"/>
      <c r="P3495" s="706"/>
      <c r="Q3495" s="706"/>
    </row>
    <row r="3496" spans="1:17" ht="20.100000000000001" customHeight="1" x14ac:dyDescent="0.25">
      <c r="A3496" s="537"/>
      <c r="B3496" s="537"/>
      <c r="C3496" s="537"/>
      <c r="D3496" s="537"/>
      <c r="E3496" s="537"/>
      <c r="F3496" s="537"/>
      <c r="G3496" s="537"/>
      <c r="H3496" s="537"/>
      <c r="I3496" s="537"/>
      <c r="J3496" s="537"/>
      <c r="K3496" s="537"/>
      <c r="L3496" s="537"/>
      <c r="M3496" s="537"/>
      <c r="N3496" s="537"/>
    </row>
    <row r="3497" spans="1:17" ht="20.100000000000001" customHeight="1" thickBot="1" x14ac:dyDescent="0.3">
      <c r="A3497" s="537"/>
      <c r="B3497" s="537"/>
      <c r="C3497" s="537"/>
      <c r="D3497" s="537"/>
      <c r="E3497" s="537"/>
      <c r="F3497" s="537"/>
      <c r="G3497" s="537"/>
      <c r="H3497" s="537"/>
      <c r="I3497" s="537"/>
      <c r="J3497" s="537"/>
      <c r="K3497" s="537"/>
      <c r="L3497" s="537"/>
      <c r="M3497" s="537"/>
      <c r="N3497" s="537"/>
    </row>
    <row r="3498" spans="1:17" ht="30.75" customHeight="1" x14ac:dyDescent="0.2">
      <c r="A3498" s="519" t="s">
        <v>180</v>
      </c>
      <c r="B3498" s="520"/>
      <c r="C3498" s="520"/>
      <c r="D3498" s="520"/>
      <c r="E3498" s="520"/>
      <c r="F3498" s="520"/>
      <c r="G3498" s="520"/>
      <c r="H3498" s="520"/>
      <c r="I3498" s="520"/>
      <c r="J3498" s="520"/>
      <c r="K3498" s="520"/>
      <c r="L3498" s="531"/>
      <c r="M3498" s="531"/>
      <c r="N3498" s="532"/>
    </row>
    <row r="3499" spans="1:17" ht="39.950000000000003" customHeight="1" x14ac:dyDescent="0.2">
      <c r="A3499" s="768" t="s">
        <v>535</v>
      </c>
      <c r="B3499" s="769"/>
      <c r="C3499" s="662" t="s">
        <v>533</v>
      </c>
      <c r="D3499" s="662"/>
      <c r="E3499" s="662"/>
      <c r="F3499" s="662"/>
      <c r="G3499" s="662"/>
      <c r="H3499" s="662"/>
      <c r="I3499" s="662"/>
      <c r="J3499" s="662"/>
      <c r="K3499" s="662"/>
      <c r="L3499" s="662"/>
      <c r="M3499" s="662"/>
      <c r="N3499" s="663"/>
    </row>
    <row r="3500" spans="1:17" ht="39.950000000000003" customHeight="1" x14ac:dyDescent="0.2">
      <c r="A3500" s="768" t="s">
        <v>627</v>
      </c>
      <c r="B3500" s="769"/>
      <c r="C3500" s="769"/>
      <c r="D3500" s="769"/>
      <c r="E3500" s="769"/>
      <c r="F3500" s="769"/>
      <c r="G3500" s="769"/>
      <c r="H3500" s="769"/>
      <c r="I3500" s="769"/>
      <c r="J3500" s="769"/>
      <c r="K3500" s="769"/>
      <c r="L3500" s="769"/>
      <c r="M3500" s="769"/>
      <c r="N3500" s="770"/>
    </row>
    <row r="3501" spans="1:17" ht="39.950000000000003" customHeight="1" x14ac:dyDescent="0.2">
      <c r="A3501" s="768" t="s">
        <v>536</v>
      </c>
      <c r="B3501" s="769"/>
      <c r="C3501" s="662" t="s">
        <v>230</v>
      </c>
      <c r="D3501" s="660"/>
      <c r="E3501" s="660"/>
      <c r="F3501" s="660"/>
      <c r="G3501" s="660"/>
      <c r="H3501" s="660"/>
      <c r="I3501" s="660"/>
      <c r="J3501" s="660"/>
      <c r="K3501" s="660"/>
      <c r="L3501" s="660"/>
      <c r="M3501" s="660"/>
      <c r="N3501" s="661"/>
    </row>
    <row r="3502" spans="1:17" ht="39.950000000000003" customHeight="1" x14ac:dyDescent="0.2">
      <c r="A3502" s="768" t="s">
        <v>628</v>
      </c>
      <c r="B3502" s="769"/>
      <c r="C3502" s="769"/>
      <c r="D3502" s="769"/>
      <c r="E3502" s="769"/>
      <c r="F3502" s="769"/>
      <c r="G3502" s="769"/>
      <c r="H3502" s="769"/>
      <c r="I3502" s="769"/>
      <c r="J3502" s="769"/>
      <c r="K3502" s="769"/>
      <c r="L3502" s="769"/>
      <c r="M3502" s="769"/>
      <c r="N3502" s="770"/>
    </row>
    <row r="3503" spans="1:17" ht="39.950000000000003" customHeight="1" x14ac:dyDescent="0.2">
      <c r="A3503" s="768" t="s">
        <v>531</v>
      </c>
      <c r="B3503" s="769"/>
      <c r="C3503" s="662" t="s">
        <v>530</v>
      </c>
      <c r="D3503" s="660"/>
      <c r="E3503" s="660"/>
      <c r="F3503" s="660"/>
      <c r="G3503" s="660"/>
      <c r="H3503" s="660"/>
      <c r="I3503" s="660"/>
      <c r="J3503" s="660"/>
      <c r="K3503" s="660"/>
      <c r="L3503" s="660"/>
      <c r="M3503" s="660"/>
      <c r="N3503" s="661"/>
    </row>
    <row r="3504" spans="1:17" ht="39.950000000000003" customHeight="1" x14ac:dyDescent="0.2">
      <c r="A3504" s="768" t="s">
        <v>531</v>
      </c>
      <c r="B3504" s="769"/>
      <c r="C3504" s="662" t="s">
        <v>537</v>
      </c>
      <c r="D3504" s="660"/>
      <c r="E3504" s="660"/>
      <c r="F3504" s="660"/>
      <c r="G3504" s="660"/>
      <c r="H3504" s="660"/>
      <c r="I3504" s="660"/>
      <c r="J3504" s="660"/>
      <c r="K3504" s="660"/>
      <c r="L3504" s="660"/>
      <c r="M3504" s="660"/>
      <c r="N3504" s="661"/>
    </row>
    <row r="3505" spans="1:14" ht="50.1" customHeight="1" x14ac:dyDescent="0.2">
      <c r="A3505" s="768" t="s">
        <v>629</v>
      </c>
      <c r="B3505" s="769"/>
      <c r="C3505" s="769"/>
      <c r="D3505" s="769"/>
      <c r="E3505" s="769"/>
      <c r="F3505" s="769"/>
      <c r="G3505" s="769"/>
      <c r="H3505" s="769"/>
      <c r="I3505" s="769"/>
      <c r="J3505" s="769"/>
      <c r="K3505" s="769"/>
      <c r="L3505" s="769"/>
      <c r="M3505" s="769"/>
      <c r="N3505" s="770"/>
    </row>
    <row r="3506" spans="1:14" ht="20.100000000000001" customHeight="1" x14ac:dyDescent="0.25">
      <c r="A3506" s="537"/>
      <c r="B3506" s="537"/>
      <c r="C3506" s="537"/>
      <c r="D3506" s="537"/>
      <c r="E3506" s="537"/>
      <c r="F3506" s="537"/>
      <c r="G3506" s="537"/>
      <c r="H3506" s="537"/>
      <c r="I3506" s="537"/>
      <c r="J3506" s="537"/>
      <c r="K3506" s="537"/>
      <c r="L3506" s="538"/>
      <c r="M3506" s="538"/>
      <c r="N3506" s="538"/>
    </row>
    <row r="3507" spans="1:14" ht="20.100000000000001" customHeight="1" x14ac:dyDescent="0.25">
      <c r="A3507" s="537"/>
      <c r="B3507" s="537"/>
      <c r="C3507" s="537"/>
      <c r="D3507" s="537"/>
      <c r="E3507" s="537"/>
      <c r="F3507" s="537"/>
      <c r="G3507" s="537"/>
      <c r="H3507" s="537"/>
      <c r="I3507" s="537"/>
      <c r="J3507" s="537"/>
      <c r="K3507" s="537"/>
      <c r="L3507" s="538"/>
      <c r="M3507" s="538"/>
      <c r="N3507" s="538"/>
    </row>
    <row r="3508" spans="1:14" ht="20.100000000000001" customHeight="1" x14ac:dyDescent="0.2">
      <c r="A3508" s="538"/>
      <c r="B3508" s="538"/>
      <c r="C3508" s="538"/>
      <c r="D3508" s="538"/>
      <c r="E3508" s="538"/>
      <c r="F3508" s="538"/>
      <c r="G3508" s="538"/>
      <c r="H3508" s="538"/>
      <c r="I3508" s="538"/>
      <c r="J3508" s="538"/>
      <c r="K3508" s="538"/>
      <c r="L3508" s="539"/>
      <c r="M3508" s="503"/>
      <c r="N3508" s="503"/>
    </row>
    <row r="3509" spans="1:14" ht="20.100000000000001" customHeight="1" x14ac:dyDescent="0.2">
      <c r="A3509" s="540"/>
      <c r="B3509" s="540"/>
      <c r="C3509" s="540"/>
      <c r="D3509" s="540"/>
      <c r="E3509" s="540"/>
      <c r="F3509" s="540"/>
      <c r="G3509" s="540"/>
      <c r="H3509" s="540"/>
      <c r="I3509" s="540"/>
      <c r="J3509" s="540"/>
      <c r="K3509" s="540"/>
      <c r="L3509" s="539"/>
      <c r="M3509" s="503"/>
      <c r="N3509" s="503"/>
    </row>
    <row r="3510" spans="1:14" ht="20.100000000000001" customHeight="1" x14ac:dyDescent="0.25">
      <c r="A3510" s="540"/>
      <c r="B3510" s="540"/>
      <c r="C3510" s="540"/>
      <c r="D3510" s="540"/>
      <c r="E3510" s="540"/>
      <c r="F3510" s="540"/>
      <c r="G3510" s="540"/>
      <c r="H3510" s="540"/>
      <c r="I3510" s="540"/>
      <c r="J3510" s="540"/>
      <c r="K3510" s="540"/>
      <c r="L3510" s="541"/>
      <c r="M3510" s="541"/>
      <c r="N3510" s="541"/>
    </row>
    <row r="3511" spans="1:14" ht="20.100000000000001" customHeight="1" x14ac:dyDescent="0.2">
      <c r="A3511" s="542"/>
      <c r="B3511" s="542"/>
      <c r="C3511" s="542"/>
      <c r="D3511" s="542"/>
      <c r="E3511" s="542"/>
      <c r="F3511" s="542"/>
      <c r="G3511" s="542"/>
      <c r="H3511" s="542"/>
      <c r="I3511" s="542"/>
      <c r="J3511" s="542"/>
      <c r="K3511" s="542"/>
      <c r="L3511" s="543"/>
      <c r="M3511" s="504"/>
      <c r="N3511" s="504"/>
    </row>
    <row r="3512" spans="1:14" ht="20.100000000000001" customHeight="1" x14ac:dyDescent="0.2">
      <c r="A3512" s="544"/>
      <c r="B3512" s="544"/>
      <c r="C3512" s="544"/>
      <c r="D3512" s="544"/>
      <c r="E3512" s="544"/>
      <c r="F3512" s="544"/>
      <c r="G3512" s="544"/>
      <c r="H3512" s="544"/>
      <c r="I3512" s="544"/>
      <c r="J3512" s="544"/>
      <c r="K3512" s="544"/>
      <c r="L3512" s="543"/>
      <c r="M3512" s="504"/>
      <c r="N3512" s="504"/>
    </row>
    <row r="3513" spans="1:14" ht="20.100000000000001" customHeight="1" x14ac:dyDescent="0.2">
      <c r="A3513" s="544"/>
      <c r="B3513" s="544"/>
      <c r="C3513" s="544"/>
      <c r="D3513" s="544"/>
      <c r="E3513" s="544"/>
      <c r="F3513" s="544"/>
      <c r="G3513" s="544"/>
      <c r="H3513" s="544"/>
      <c r="I3513" s="544"/>
      <c r="J3513" s="544"/>
      <c r="K3513" s="544"/>
      <c r="L3513" s="543"/>
      <c r="M3513" s="504"/>
      <c r="N3513" s="504"/>
    </row>
    <row r="3514" spans="1:14" ht="20.100000000000001" customHeight="1" x14ac:dyDescent="0.2">
      <c r="A3514" s="544"/>
      <c r="B3514" s="544"/>
      <c r="C3514" s="544"/>
      <c r="D3514" s="544"/>
      <c r="E3514" s="544"/>
      <c r="F3514" s="544"/>
      <c r="G3514" s="544"/>
      <c r="H3514" s="544"/>
      <c r="I3514" s="544"/>
      <c r="J3514" s="544"/>
      <c r="K3514" s="544"/>
      <c r="L3514" s="543"/>
      <c r="M3514" s="504"/>
      <c r="N3514" s="504"/>
    </row>
    <row r="3515" spans="1:14" ht="20.100000000000001" customHeight="1" x14ac:dyDescent="0.2">
      <c r="A3515" s="544"/>
      <c r="B3515" s="544"/>
      <c r="C3515" s="544"/>
      <c r="D3515" s="544"/>
      <c r="E3515" s="544"/>
      <c r="F3515" s="544"/>
      <c r="G3515" s="544"/>
      <c r="H3515" s="544"/>
      <c r="I3515" s="544"/>
      <c r="J3515" s="544"/>
      <c r="K3515" s="544"/>
      <c r="L3515" s="543"/>
      <c r="M3515" s="504"/>
      <c r="N3515" s="504"/>
    </row>
    <row r="3516" spans="1:14" ht="20.100000000000001" customHeight="1" x14ac:dyDescent="0.2">
      <c r="A3516" s="544"/>
      <c r="B3516" s="544"/>
      <c r="C3516" s="544"/>
      <c r="D3516" s="544"/>
      <c r="E3516" s="544"/>
      <c r="F3516" s="544"/>
      <c r="G3516" s="544"/>
      <c r="H3516" s="544"/>
      <c r="I3516" s="544"/>
      <c r="J3516" s="544"/>
      <c r="K3516" s="544"/>
      <c r="L3516" s="543"/>
      <c r="M3516" s="504"/>
      <c r="N3516" s="504"/>
    </row>
    <row r="3517" spans="1:14" ht="20.100000000000001" customHeight="1" x14ac:dyDescent="0.2">
      <c r="A3517" s="544"/>
      <c r="B3517" s="544"/>
      <c r="C3517" s="544"/>
      <c r="D3517" s="544"/>
      <c r="E3517" s="544"/>
      <c r="F3517" s="544"/>
      <c r="G3517" s="544"/>
      <c r="H3517" s="544"/>
      <c r="I3517" s="544"/>
      <c r="J3517" s="544"/>
      <c r="K3517" s="544"/>
      <c r="L3517" s="543"/>
      <c r="M3517" s="504"/>
      <c r="N3517" s="504"/>
    </row>
    <row r="3518" spans="1:14" ht="20.100000000000001" customHeight="1" x14ac:dyDescent="0.2">
      <c r="A3518" s="544"/>
      <c r="B3518" s="544"/>
      <c r="C3518" s="544"/>
      <c r="D3518" s="544"/>
      <c r="E3518" s="544"/>
      <c r="F3518" s="544"/>
      <c r="G3518" s="544"/>
      <c r="H3518" s="544"/>
      <c r="I3518" s="544"/>
      <c r="J3518" s="544"/>
      <c r="K3518" s="544"/>
      <c r="L3518" s="543"/>
      <c r="M3518" s="504"/>
      <c r="N3518" s="504"/>
    </row>
    <row r="3519" spans="1:14" ht="20.100000000000001" customHeight="1" x14ac:dyDescent="0.2">
      <c r="A3519" s="544"/>
      <c r="B3519" s="544"/>
      <c r="C3519" s="544"/>
      <c r="D3519" s="544"/>
      <c r="E3519" s="544"/>
      <c r="F3519" s="544"/>
      <c r="G3519" s="544"/>
      <c r="H3519" s="544"/>
      <c r="I3519" s="544"/>
      <c r="J3519" s="544"/>
      <c r="K3519" s="544"/>
      <c r="L3519" s="543"/>
      <c r="M3519" s="504"/>
      <c r="N3519" s="504"/>
    </row>
    <row r="3520" spans="1:14" ht="20.100000000000001" customHeight="1" x14ac:dyDescent="0.2">
      <c r="A3520" s="544"/>
      <c r="B3520" s="544"/>
      <c r="C3520" s="544"/>
      <c r="D3520" s="544"/>
      <c r="E3520" s="544"/>
      <c r="F3520" s="544"/>
      <c r="G3520" s="544"/>
      <c r="H3520" s="544"/>
      <c r="I3520" s="544"/>
      <c r="J3520" s="544"/>
      <c r="K3520" s="544"/>
      <c r="L3520" s="543"/>
      <c r="M3520" s="504"/>
      <c r="N3520" s="504"/>
    </row>
    <row r="3521" spans="1:14" ht="20.100000000000001" customHeight="1" x14ac:dyDescent="0.2">
      <c r="A3521" s="544"/>
      <c r="B3521" s="544"/>
      <c r="C3521" s="544"/>
      <c r="D3521" s="544"/>
      <c r="E3521" s="544"/>
      <c r="F3521" s="544"/>
      <c r="G3521" s="544"/>
      <c r="H3521" s="544"/>
      <c r="I3521" s="544"/>
      <c r="J3521" s="544"/>
      <c r="K3521" s="544"/>
      <c r="L3521" s="543"/>
      <c r="M3521" s="504"/>
      <c r="N3521" s="504"/>
    </row>
    <row r="3522" spans="1:14" ht="20.100000000000001" customHeight="1" x14ac:dyDescent="0.2">
      <c r="A3522" s="544"/>
      <c r="B3522" s="544"/>
      <c r="C3522" s="544"/>
      <c r="D3522" s="544"/>
      <c r="E3522" s="544"/>
      <c r="F3522" s="544"/>
      <c r="G3522" s="544"/>
      <c r="H3522" s="544"/>
      <c r="I3522" s="544"/>
      <c r="J3522" s="544"/>
      <c r="K3522" s="544"/>
      <c r="L3522" s="543"/>
      <c r="M3522" s="504"/>
      <c r="N3522" s="504"/>
    </row>
    <row r="3523" spans="1:14" ht="20.100000000000001" customHeight="1" x14ac:dyDescent="0.2">
      <c r="A3523" s="544"/>
      <c r="B3523" s="544"/>
      <c r="C3523" s="544"/>
      <c r="D3523" s="544"/>
      <c r="E3523" s="544"/>
      <c r="F3523" s="544"/>
      <c r="G3523" s="544"/>
      <c r="H3523" s="544"/>
      <c r="I3523" s="544"/>
      <c r="J3523" s="544"/>
      <c r="K3523" s="544"/>
      <c r="L3523" s="543"/>
      <c r="M3523" s="504"/>
      <c r="N3523" s="504"/>
    </row>
    <row r="3524" spans="1:14" ht="20.100000000000001" customHeight="1" x14ac:dyDescent="0.2">
      <c r="A3524" s="544"/>
      <c r="B3524" s="544"/>
      <c r="C3524" s="544"/>
      <c r="D3524" s="544"/>
      <c r="E3524" s="544"/>
      <c r="F3524" s="544"/>
      <c r="G3524" s="544"/>
      <c r="H3524" s="544"/>
      <c r="I3524" s="544"/>
      <c r="J3524" s="544"/>
      <c r="K3524" s="544"/>
      <c r="L3524" s="543"/>
      <c r="M3524" s="504"/>
      <c r="N3524" s="504"/>
    </row>
    <row r="3525" spans="1:14" ht="20.100000000000001" customHeight="1" x14ac:dyDescent="0.2">
      <c r="A3525" s="544"/>
      <c r="B3525" s="544"/>
      <c r="C3525" s="544"/>
      <c r="D3525" s="544"/>
      <c r="E3525" s="544"/>
      <c r="F3525" s="544"/>
      <c r="G3525" s="544"/>
      <c r="H3525" s="544"/>
      <c r="I3525" s="544"/>
      <c r="J3525" s="544"/>
      <c r="K3525" s="544"/>
      <c r="L3525" s="543"/>
      <c r="M3525" s="504"/>
      <c r="N3525" s="504"/>
    </row>
    <row r="3526" spans="1:14" ht="20.100000000000001" customHeight="1" x14ac:dyDescent="0.2">
      <c r="A3526" s="544"/>
      <c r="B3526" s="544"/>
      <c r="C3526" s="544"/>
      <c r="D3526" s="544"/>
      <c r="E3526" s="544"/>
      <c r="F3526" s="544"/>
      <c r="G3526" s="544"/>
      <c r="H3526" s="544"/>
      <c r="I3526" s="544"/>
      <c r="J3526" s="544"/>
      <c r="K3526" s="544"/>
      <c r="L3526" s="543"/>
      <c r="M3526" s="504"/>
      <c r="N3526" s="504"/>
    </row>
    <row r="3527" spans="1:14" ht="20.100000000000001" customHeight="1" x14ac:dyDescent="0.2">
      <c r="A3527" s="544"/>
      <c r="B3527" s="544"/>
      <c r="C3527" s="544"/>
      <c r="D3527" s="544"/>
      <c r="E3527" s="544"/>
      <c r="F3527" s="544"/>
      <c r="G3527" s="544"/>
      <c r="H3527" s="544"/>
      <c r="I3527" s="544"/>
      <c r="J3527" s="544"/>
      <c r="K3527" s="544"/>
      <c r="L3527" s="543"/>
      <c r="M3527" s="504"/>
      <c r="N3527" s="504"/>
    </row>
    <row r="3528" spans="1:14" ht="20.100000000000001" customHeight="1" x14ac:dyDescent="0.2">
      <c r="A3528" s="544"/>
      <c r="B3528" s="544"/>
      <c r="C3528" s="544"/>
      <c r="D3528" s="544"/>
      <c r="E3528" s="544"/>
      <c r="F3528" s="544"/>
      <c r="G3528" s="544"/>
      <c r="H3528" s="544"/>
      <c r="I3528" s="544"/>
      <c r="J3528" s="544"/>
      <c r="K3528" s="544"/>
      <c r="L3528" s="543"/>
      <c r="M3528" s="504"/>
      <c r="N3528" s="504"/>
    </row>
    <row r="3529" spans="1:14" ht="20.100000000000001" customHeight="1" x14ac:dyDescent="0.2">
      <c r="A3529" s="544"/>
      <c r="B3529" s="544"/>
      <c r="C3529" s="544"/>
      <c r="D3529" s="544"/>
      <c r="E3529" s="544"/>
      <c r="F3529" s="544"/>
      <c r="G3529" s="544"/>
      <c r="H3529" s="544"/>
      <c r="I3529" s="544"/>
      <c r="J3529" s="544"/>
      <c r="K3529" s="544"/>
      <c r="L3529" s="543"/>
      <c r="M3529" s="504"/>
      <c r="N3529" s="504"/>
    </row>
    <row r="3530" spans="1:14" ht="20.100000000000001" customHeight="1" x14ac:dyDescent="0.2">
      <c r="A3530" s="544"/>
      <c r="B3530" s="544"/>
      <c r="C3530" s="544"/>
      <c r="D3530" s="544"/>
      <c r="E3530" s="544"/>
      <c r="F3530" s="544"/>
      <c r="G3530" s="544"/>
      <c r="H3530" s="544"/>
      <c r="I3530" s="544"/>
      <c r="J3530" s="544"/>
      <c r="K3530" s="544"/>
      <c r="L3530" s="543"/>
      <c r="M3530" s="504"/>
      <c r="N3530" s="504"/>
    </row>
    <row r="3531" spans="1:14" ht="20.100000000000001" customHeight="1" x14ac:dyDescent="0.2">
      <c r="A3531" s="544"/>
      <c r="B3531" s="544"/>
      <c r="C3531" s="544"/>
      <c r="D3531" s="544"/>
      <c r="E3531" s="544"/>
      <c r="F3531" s="544"/>
      <c r="G3531" s="544"/>
      <c r="H3531" s="544"/>
      <c r="I3531" s="544"/>
      <c r="J3531" s="544"/>
      <c r="K3531" s="544"/>
      <c r="L3531" s="543"/>
      <c r="M3531" s="504"/>
      <c r="N3531" s="504"/>
    </row>
    <row r="3532" spans="1:14" ht="20.100000000000001" customHeight="1" x14ac:dyDescent="0.2">
      <c r="A3532" s="544"/>
      <c r="B3532" s="544"/>
      <c r="C3532" s="544"/>
      <c r="D3532" s="544"/>
      <c r="E3532" s="544"/>
      <c r="F3532" s="544"/>
      <c r="G3532" s="544"/>
      <c r="H3532" s="544"/>
      <c r="I3532" s="544"/>
      <c r="J3532" s="544"/>
      <c r="K3532" s="544"/>
      <c r="L3532" s="543"/>
      <c r="M3532" s="504"/>
      <c r="N3532" s="504"/>
    </row>
    <row r="3533" spans="1:14" ht="20.100000000000001" customHeight="1" x14ac:dyDescent="0.2">
      <c r="A3533" s="544"/>
      <c r="B3533" s="544"/>
      <c r="C3533" s="544"/>
      <c r="D3533" s="544"/>
      <c r="E3533" s="544"/>
      <c r="F3533" s="544"/>
      <c r="G3533" s="544"/>
      <c r="H3533" s="544"/>
      <c r="I3533" s="544"/>
      <c r="J3533" s="544"/>
      <c r="K3533" s="544"/>
      <c r="L3533" s="543"/>
      <c r="M3533" s="504"/>
      <c r="N3533" s="504"/>
    </row>
    <row r="3534" spans="1:14" s="382" customFormat="1" ht="20.100000000000001" customHeight="1" x14ac:dyDescent="0.2">
      <c r="A3534" s="544"/>
      <c r="B3534" s="544"/>
      <c r="C3534" s="544"/>
      <c r="D3534" s="544"/>
      <c r="E3534" s="544"/>
      <c r="F3534" s="544"/>
      <c r="G3534" s="544"/>
      <c r="H3534" s="544"/>
      <c r="I3534" s="544"/>
      <c r="J3534" s="544"/>
      <c r="K3534" s="544"/>
      <c r="L3534" s="543"/>
      <c r="M3534" s="504"/>
      <c r="N3534" s="504"/>
    </row>
    <row r="3535" spans="1:14" ht="20.100000000000001" customHeight="1" x14ac:dyDescent="0.2">
      <c r="A3535" s="544"/>
      <c r="B3535" s="544"/>
      <c r="C3535" s="544"/>
      <c r="D3535" s="544"/>
      <c r="E3535" s="544"/>
      <c r="F3535" s="544"/>
      <c r="G3535" s="544"/>
      <c r="H3535" s="544"/>
      <c r="I3535" s="544"/>
      <c r="J3535" s="544"/>
      <c r="K3535" s="544"/>
      <c r="L3535" s="543"/>
      <c r="M3535" s="504"/>
      <c r="N3535" s="504"/>
    </row>
    <row r="3536" spans="1:14" ht="20.100000000000001" customHeight="1" x14ac:dyDescent="0.2">
      <c r="A3536" s="544"/>
      <c r="B3536" s="544"/>
      <c r="C3536" s="544"/>
      <c r="D3536" s="544"/>
      <c r="E3536" s="544"/>
      <c r="F3536" s="544"/>
      <c r="G3536" s="544"/>
      <c r="H3536" s="544"/>
      <c r="I3536" s="544"/>
      <c r="J3536" s="544"/>
      <c r="K3536" s="544"/>
      <c r="L3536" s="543"/>
      <c r="M3536" s="504"/>
      <c r="N3536" s="504"/>
    </row>
    <row r="3537" spans="1:14" ht="20.100000000000001" customHeight="1" x14ac:dyDescent="0.2">
      <c r="A3537" s="544"/>
      <c r="B3537" s="544"/>
      <c r="C3537" s="544"/>
      <c r="D3537" s="544"/>
      <c r="E3537" s="544"/>
      <c r="F3537" s="544"/>
      <c r="G3537" s="544"/>
      <c r="H3537" s="544"/>
      <c r="I3537" s="544"/>
      <c r="J3537" s="544"/>
      <c r="K3537" s="544"/>
      <c r="L3537" s="543"/>
      <c r="M3537" s="504"/>
      <c r="N3537" s="504"/>
    </row>
    <row r="3538" spans="1:14" ht="20.100000000000001" customHeight="1" x14ac:dyDescent="0.25">
      <c r="A3538" s="545" t="s">
        <v>534</v>
      </c>
      <c r="B3538" s="545"/>
      <c r="C3538" s="545"/>
      <c r="D3538" s="545"/>
      <c r="E3538" s="545"/>
      <c r="F3538" s="545"/>
      <c r="G3538" s="545"/>
      <c r="H3538" s="545"/>
      <c r="I3538" s="545"/>
      <c r="J3538" s="545"/>
      <c r="K3538" s="545"/>
      <c r="L3538" s="543"/>
      <c r="M3538" s="504"/>
      <c r="N3538" s="504"/>
    </row>
    <row r="3539" spans="1:14" ht="20.100000000000001" customHeight="1" x14ac:dyDescent="0.2">
      <c r="A3539" s="544"/>
      <c r="B3539" s="544"/>
      <c r="C3539" s="544"/>
      <c r="D3539" s="544"/>
      <c r="E3539" s="544"/>
      <c r="F3539" s="544"/>
      <c r="G3539" s="544"/>
      <c r="H3539" s="544"/>
      <c r="I3539" s="544"/>
      <c r="J3539" s="544"/>
      <c r="K3539" s="544"/>
      <c r="L3539" s="543"/>
      <c r="M3539" s="504"/>
      <c r="N3539" s="504"/>
    </row>
    <row r="3540" spans="1:14" ht="20.100000000000001" customHeight="1" x14ac:dyDescent="0.2">
      <c r="A3540" s="544"/>
      <c r="B3540" s="544"/>
      <c r="C3540" s="544"/>
      <c r="D3540" s="544"/>
      <c r="E3540" s="544"/>
      <c r="F3540" s="544"/>
      <c r="G3540" s="544"/>
      <c r="H3540" s="544"/>
      <c r="I3540" s="544"/>
      <c r="J3540" s="544"/>
      <c r="K3540" s="544"/>
      <c r="L3540" s="543"/>
      <c r="M3540" s="504"/>
      <c r="N3540" s="504"/>
    </row>
    <row r="3541" spans="1:14" ht="20.100000000000001" customHeight="1" x14ac:dyDescent="0.2">
      <c r="A3541" s="544"/>
      <c r="B3541" s="544"/>
      <c r="C3541" s="544"/>
      <c r="D3541" s="544"/>
      <c r="E3541" s="544"/>
      <c r="F3541" s="544"/>
      <c r="G3541" s="544"/>
      <c r="H3541" s="544"/>
      <c r="I3541" s="544"/>
      <c r="J3541" s="544"/>
      <c r="K3541" s="544"/>
      <c r="L3541" s="543"/>
      <c r="M3541" s="504"/>
      <c r="N3541" s="504"/>
    </row>
    <row r="3542" spans="1:14" ht="20.100000000000001" customHeight="1" x14ac:dyDescent="0.2">
      <c r="A3542" s="544"/>
      <c r="B3542" s="544"/>
      <c r="C3542" s="544"/>
      <c r="D3542" s="544"/>
      <c r="E3542" s="544"/>
      <c r="F3542" s="544"/>
      <c r="G3542" s="544"/>
      <c r="H3542" s="544"/>
      <c r="I3542" s="544"/>
      <c r="J3542" s="544"/>
      <c r="K3542" s="544"/>
      <c r="L3542" s="543"/>
      <c r="M3542" s="504"/>
      <c r="N3542" s="504"/>
    </row>
    <row r="3543" spans="1:14" ht="20.100000000000001" customHeight="1" x14ac:dyDescent="0.2">
      <c r="A3543" s="544"/>
      <c r="B3543" s="544"/>
      <c r="C3543" s="544"/>
      <c r="D3543" s="544"/>
      <c r="E3543" s="544"/>
      <c r="F3543" s="544"/>
      <c r="G3543" s="544"/>
      <c r="H3543" s="544"/>
      <c r="I3543" s="544"/>
      <c r="J3543" s="544"/>
      <c r="K3543" s="544"/>
      <c r="L3543" s="543"/>
      <c r="M3543" s="504"/>
      <c r="N3543" s="504"/>
    </row>
    <row r="3544" spans="1:14" ht="20.100000000000001" customHeight="1" x14ac:dyDescent="0.2">
      <c r="A3544" s="544"/>
      <c r="B3544" s="544"/>
      <c r="C3544" s="544"/>
      <c r="D3544" s="544"/>
      <c r="E3544" s="544"/>
      <c r="F3544" s="544"/>
      <c r="G3544" s="544"/>
      <c r="H3544" s="544"/>
      <c r="I3544" s="544"/>
      <c r="J3544" s="544"/>
      <c r="K3544" s="544"/>
      <c r="L3544" s="543"/>
      <c r="M3544" s="504"/>
      <c r="N3544" s="504"/>
    </row>
    <row r="3545" spans="1:14" ht="20.100000000000001" customHeight="1" x14ac:dyDescent="0.2">
      <c r="A3545" s="544"/>
      <c r="B3545" s="544"/>
      <c r="C3545" s="544"/>
      <c r="D3545" s="544"/>
      <c r="E3545" s="544"/>
      <c r="F3545" s="544"/>
      <c r="G3545" s="544"/>
      <c r="H3545" s="544"/>
      <c r="I3545" s="544"/>
      <c r="J3545" s="544"/>
      <c r="K3545" s="544"/>
      <c r="L3545" s="543"/>
      <c r="M3545" s="504"/>
      <c r="N3545" s="504"/>
    </row>
    <row r="3546" spans="1:14" ht="20.100000000000001" customHeight="1" x14ac:dyDescent="0.2">
      <c r="A3546" s="544"/>
      <c r="B3546" s="544"/>
      <c r="C3546" s="544"/>
      <c r="D3546" s="544"/>
      <c r="E3546" s="544"/>
      <c r="F3546" s="544"/>
      <c r="G3546" s="544"/>
      <c r="H3546" s="544"/>
      <c r="I3546" s="544"/>
      <c r="J3546" s="544"/>
      <c r="K3546" s="544"/>
      <c r="L3546" s="543"/>
      <c r="M3546" s="504"/>
      <c r="N3546" s="504"/>
    </row>
    <row r="3547" spans="1:14" ht="20.100000000000001" customHeight="1" x14ac:dyDescent="0.2">
      <c r="A3547" s="544"/>
      <c r="B3547" s="544"/>
      <c r="C3547" s="544"/>
      <c r="D3547" s="544"/>
      <c r="E3547" s="544"/>
      <c r="F3547" s="544"/>
      <c r="G3547" s="544"/>
      <c r="H3547" s="544"/>
      <c r="I3547" s="544"/>
      <c r="J3547" s="544"/>
      <c r="K3547" s="544"/>
      <c r="L3547" s="543"/>
      <c r="M3547" s="504"/>
      <c r="N3547" s="504"/>
    </row>
    <row r="3548" spans="1:14" ht="20.100000000000001" customHeight="1" x14ac:dyDescent="0.2">
      <c r="A3548" s="544"/>
      <c r="B3548" s="544"/>
      <c r="C3548" s="544"/>
      <c r="D3548" s="544"/>
      <c r="E3548" s="544"/>
      <c r="F3548" s="544"/>
      <c r="G3548" s="544"/>
      <c r="H3548" s="544"/>
      <c r="I3548" s="544"/>
      <c r="J3548" s="544"/>
      <c r="K3548" s="544"/>
      <c r="L3548" s="543"/>
      <c r="M3548" s="504"/>
      <c r="N3548" s="504"/>
    </row>
    <row r="3549" spans="1:14" ht="20.100000000000001" customHeight="1" x14ac:dyDescent="0.2">
      <c r="A3549" s="544"/>
      <c r="B3549" s="544"/>
      <c r="C3549" s="544"/>
      <c r="D3549" s="544"/>
      <c r="E3549" s="544"/>
      <c r="F3549" s="544"/>
      <c r="G3549" s="544"/>
      <c r="H3549" s="544"/>
      <c r="I3549" s="544"/>
      <c r="J3549" s="544"/>
      <c r="K3549" s="544"/>
      <c r="L3549" s="543"/>
      <c r="M3549" s="504"/>
      <c r="N3549" s="504"/>
    </row>
    <row r="3550" spans="1:14" ht="20.100000000000001" customHeight="1" x14ac:dyDescent="0.2">
      <c r="A3550" s="544"/>
      <c r="B3550" s="544"/>
      <c r="C3550" s="544"/>
      <c r="D3550" s="544"/>
      <c r="E3550" s="544"/>
      <c r="F3550" s="544"/>
      <c r="G3550" s="544"/>
      <c r="H3550" s="544"/>
      <c r="I3550" s="544"/>
      <c r="J3550" s="544"/>
      <c r="K3550" s="544"/>
      <c r="L3550" s="543"/>
      <c r="M3550" s="504"/>
      <c r="N3550" s="504"/>
    </row>
    <row r="3551" spans="1:14" ht="20.100000000000001" customHeight="1" x14ac:dyDescent="0.2">
      <c r="A3551" s="544"/>
      <c r="B3551" s="544"/>
      <c r="C3551" s="544"/>
      <c r="D3551" s="544"/>
      <c r="E3551" s="544"/>
      <c r="F3551" s="544"/>
      <c r="G3551" s="544"/>
      <c r="H3551" s="544"/>
      <c r="I3551" s="544"/>
      <c r="J3551" s="544"/>
      <c r="K3551" s="544"/>
      <c r="L3551" s="543"/>
      <c r="M3551" s="504"/>
      <c r="N3551" s="504"/>
    </row>
    <row r="3552" spans="1:14" ht="20.100000000000001" customHeight="1" x14ac:dyDescent="0.2">
      <c r="A3552" s="544"/>
      <c r="B3552" s="544"/>
      <c r="C3552" s="544"/>
      <c r="D3552" s="544"/>
      <c r="E3552" s="544"/>
      <c r="F3552" s="544"/>
      <c r="G3552" s="544"/>
      <c r="H3552" s="544"/>
      <c r="I3552" s="544"/>
      <c r="J3552" s="544"/>
      <c r="K3552" s="544"/>
      <c r="L3552" s="543"/>
      <c r="M3552" s="504"/>
      <c r="N3552" s="504"/>
    </row>
    <row r="3553" spans="1:14" ht="20.100000000000001" customHeight="1" x14ac:dyDescent="0.2">
      <c r="A3553" s="544"/>
      <c r="B3553" s="544"/>
      <c r="C3553" s="544"/>
      <c r="D3553" s="544"/>
      <c r="E3553" s="544"/>
      <c r="F3553" s="544"/>
      <c r="G3553" s="544"/>
      <c r="H3553" s="544"/>
      <c r="I3553" s="544"/>
      <c r="J3553" s="544"/>
      <c r="K3553" s="544"/>
      <c r="L3553" s="543"/>
      <c r="M3553" s="504"/>
      <c r="N3553" s="504"/>
    </row>
    <row r="3554" spans="1:14" ht="20.100000000000001" customHeight="1" x14ac:dyDescent="0.2">
      <c r="A3554" s="544"/>
      <c r="B3554" s="544"/>
      <c r="C3554" s="544"/>
      <c r="D3554" s="544"/>
      <c r="E3554" s="544"/>
      <c r="F3554" s="544"/>
      <c r="G3554" s="544"/>
      <c r="H3554" s="544"/>
      <c r="I3554" s="544"/>
      <c r="J3554" s="544"/>
      <c r="K3554" s="544"/>
      <c r="L3554" s="543"/>
      <c r="M3554" s="504"/>
      <c r="N3554" s="504"/>
    </row>
    <row r="3555" spans="1:14" ht="20.100000000000001" customHeight="1" x14ac:dyDescent="0.2">
      <c r="A3555" s="544"/>
      <c r="B3555" s="544"/>
      <c r="C3555" s="544"/>
      <c r="D3555" s="544"/>
      <c r="E3555" s="544"/>
      <c r="F3555" s="544"/>
      <c r="G3555" s="544"/>
      <c r="H3555" s="544"/>
      <c r="I3555" s="544"/>
      <c r="J3555" s="544"/>
      <c r="K3555" s="544"/>
      <c r="L3555" s="543"/>
      <c r="M3555" s="504"/>
      <c r="N3555" s="504"/>
    </row>
    <row r="3556" spans="1:14" ht="20.100000000000001" customHeight="1" x14ac:dyDescent="0.2">
      <c r="A3556" s="544"/>
      <c r="B3556" s="544"/>
      <c r="C3556" s="544"/>
      <c r="D3556" s="544"/>
      <c r="E3556" s="544"/>
      <c r="F3556" s="544"/>
      <c r="G3556" s="544"/>
      <c r="H3556" s="544"/>
      <c r="I3556" s="544"/>
      <c r="J3556" s="544"/>
      <c r="K3556" s="544"/>
      <c r="L3556" s="543"/>
      <c r="M3556" s="504"/>
      <c r="N3556" s="504"/>
    </row>
    <row r="3557" spans="1:14" ht="20.100000000000001" customHeight="1" x14ac:dyDescent="0.2">
      <c r="A3557" s="544"/>
      <c r="B3557" s="544"/>
      <c r="C3557" s="544"/>
      <c r="D3557" s="544"/>
      <c r="E3557" s="544"/>
      <c r="F3557" s="544"/>
      <c r="G3557" s="544"/>
      <c r="H3557" s="544"/>
      <c r="I3557" s="544"/>
      <c r="J3557" s="544"/>
      <c r="K3557" s="544"/>
      <c r="L3557" s="543"/>
      <c r="M3557" s="504"/>
      <c r="N3557" s="504"/>
    </row>
    <row r="3558" spans="1:14" ht="20.100000000000001" customHeight="1" x14ac:dyDescent="0.2">
      <c r="A3558" s="544"/>
      <c r="B3558" s="544"/>
      <c r="C3558" s="544"/>
      <c r="D3558" s="544"/>
      <c r="E3558" s="544"/>
      <c r="F3558" s="544"/>
      <c r="G3558" s="544"/>
      <c r="H3558" s="544"/>
      <c r="I3558" s="544"/>
      <c r="J3558" s="544"/>
      <c r="K3558" s="544"/>
      <c r="L3558" s="543"/>
      <c r="M3558" s="504"/>
      <c r="N3558" s="504"/>
    </row>
    <row r="3559" spans="1:14" ht="20.100000000000001" customHeight="1" x14ac:dyDescent="0.2">
      <c r="A3559" s="544"/>
      <c r="B3559" s="544"/>
      <c r="C3559" s="544"/>
      <c r="D3559" s="544"/>
      <c r="E3559" s="544"/>
      <c r="F3559" s="544"/>
      <c r="G3559" s="544"/>
      <c r="H3559" s="544"/>
      <c r="I3559" s="544"/>
      <c r="J3559" s="544"/>
      <c r="K3559" s="544"/>
      <c r="L3559" s="543"/>
      <c r="M3559" s="504"/>
      <c r="N3559" s="504"/>
    </row>
    <row r="3560" spans="1:14" ht="20.100000000000001" customHeight="1" x14ac:dyDescent="0.2">
      <c r="A3560" s="544"/>
      <c r="B3560" s="544"/>
      <c r="C3560" s="544"/>
      <c r="D3560" s="544"/>
      <c r="E3560" s="544"/>
      <c r="F3560" s="544"/>
      <c r="G3560" s="544"/>
      <c r="H3560" s="544"/>
      <c r="I3560" s="544"/>
      <c r="J3560" s="544"/>
      <c r="K3560" s="544"/>
      <c r="L3560" s="543"/>
      <c r="M3560" s="504"/>
      <c r="N3560" s="504"/>
    </row>
    <row r="3561" spans="1:14" ht="20.100000000000001" customHeight="1" x14ac:dyDescent="0.2">
      <c r="A3561" s="544"/>
      <c r="B3561" s="544"/>
      <c r="C3561" s="544"/>
      <c r="D3561" s="544"/>
      <c r="E3561" s="544"/>
      <c r="F3561" s="544"/>
      <c r="G3561" s="544"/>
      <c r="H3561" s="544"/>
      <c r="I3561" s="544"/>
      <c r="J3561" s="544"/>
      <c r="K3561" s="544"/>
      <c r="L3561" s="543"/>
      <c r="M3561" s="504"/>
      <c r="N3561" s="504"/>
    </row>
    <row r="3562" spans="1:14" ht="20.100000000000001" customHeight="1" x14ac:dyDescent="0.2">
      <c r="A3562" s="544"/>
      <c r="B3562" s="544"/>
      <c r="C3562" s="544"/>
      <c r="D3562" s="544"/>
      <c r="E3562" s="544"/>
      <c r="F3562" s="544"/>
      <c r="G3562" s="544"/>
      <c r="H3562" s="544"/>
      <c r="I3562" s="544"/>
      <c r="J3562" s="544"/>
      <c r="K3562" s="544"/>
      <c r="L3562" s="543"/>
      <c r="M3562" s="504"/>
      <c r="N3562" s="504"/>
    </row>
    <row r="3563" spans="1:14" ht="20.100000000000001" customHeight="1" x14ac:dyDescent="0.2">
      <c r="A3563" s="544"/>
      <c r="B3563" s="544"/>
      <c r="C3563" s="544"/>
      <c r="D3563" s="544"/>
      <c r="E3563" s="544"/>
      <c r="F3563" s="544"/>
      <c r="G3563" s="544"/>
      <c r="H3563" s="544"/>
      <c r="I3563" s="544"/>
      <c r="J3563" s="544"/>
      <c r="K3563" s="544"/>
      <c r="L3563" s="543"/>
      <c r="M3563" s="504"/>
      <c r="N3563" s="504"/>
    </row>
    <row r="3564" spans="1:14" ht="20.100000000000001" customHeight="1" x14ac:dyDescent="0.2">
      <c r="A3564" s="544"/>
      <c r="B3564" s="544"/>
      <c r="C3564" s="544"/>
      <c r="D3564" s="544"/>
      <c r="E3564" s="544"/>
      <c r="F3564" s="544"/>
      <c r="G3564" s="544"/>
      <c r="H3564" s="544"/>
      <c r="I3564" s="544"/>
      <c r="J3564" s="544"/>
      <c r="K3564" s="544"/>
      <c r="L3564" s="543"/>
      <c r="M3564" s="504"/>
      <c r="N3564" s="504"/>
    </row>
    <row r="3565" spans="1:14" ht="20.100000000000001" customHeight="1" x14ac:dyDescent="0.2">
      <c r="A3565" s="544"/>
      <c r="B3565" s="544"/>
      <c r="C3565" s="544"/>
      <c r="D3565" s="544"/>
      <c r="E3565" s="544"/>
      <c r="F3565" s="544"/>
      <c r="G3565" s="544"/>
      <c r="H3565" s="544"/>
      <c r="I3565" s="544"/>
      <c r="J3565" s="544"/>
      <c r="K3565" s="544"/>
      <c r="L3565" s="543"/>
      <c r="M3565" s="504"/>
      <c r="N3565" s="504"/>
    </row>
    <row r="3566" spans="1:14" ht="20.100000000000001" customHeight="1" x14ac:dyDescent="0.2">
      <c r="A3566" s="544"/>
      <c r="B3566" s="544"/>
      <c r="C3566" s="544"/>
      <c r="D3566" s="544"/>
      <c r="E3566" s="544"/>
      <c r="F3566" s="544"/>
      <c r="G3566" s="544"/>
      <c r="H3566" s="544"/>
      <c r="I3566" s="544"/>
      <c r="J3566" s="544"/>
      <c r="K3566" s="544"/>
      <c r="L3566" s="543"/>
      <c r="M3566" s="504"/>
      <c r="N3566" s="504"/>
    </row>
    <row r="3567" spans="1:14" ht="21.75" customHeight="1" x14ac:dyDescent="0.2">
      <c r="A3567" s="544"/>
      <c r="B3567" s="544"/>
      <c r="C3567" s="544"/>
      <c r="D3567" s="544"/>
      <c r="E3567" s="544"/>
      <c r="F3567" s="544"/>
      <c r="G3567" s="544"/>
      <c r="H3567" s="544"/>
      <c r="I3567" s="544"/>
      <c r="J3567" s="544"/>
      <c r="K3567" s="544"/>
      <c r="L3567" s="543"/>
      <c r="M3567" s="504"/>
      <c r="N3567" s="504"/>
    </row>
    <row r="3568" spans="1:14" ht="20.100000000000001" customHeight="1" x14ac:dyDescent="0.2">
      <c r="A3568" s="544"/>
      <c r="B3568" s="544"/>
      <c r="C3568" s="544"/>
      <c r="D3568" s="544"/>
      <c r="E3568" s="544"/>
      <c r="F3568" s="544"/>
      <c r="G3568" s="544"/>
      <c r="H3568" s="544"/>
      <c r="I3568" s="544"/>
      <c r="J3568" s="544"/>
      <c r="K3568" s="544"/>
      <c r="L3568" s="543"/>
      <c r="M3568" s="504"/>
      <c r="N3568" s="504"/>
    </row>
    <row r="3569" spans="1:14" ht="20.100000000000001" customHeight="1" x14ac:dyDescent="0.2">
      <c r="A3569" s="544"/>
      <c r="B3569" s="544"/>
      <c r="C3569" s="544"/>
      <c r="D3569" s="544"/>
      <c r="E3569" s="544"/>
      <c r="F3569" s="544"/>
      <c r="G3569" s="544"/>
      <c r="H3569" s="544"/>
      <c r="I3569" s="544"/>
      <c r="J3569" s="544"/>
      <c r="K3569" s="544"/>
      <c r="L3569" s="543"/>
      <c r="M3569" s="504"/>
      <c r="N3569" s="504"/>
    </row>
    <row r="3570" spans="1:14" ht="20.100000000000001" customHeight="1" x14ac:dyDescent="0.2">
      <c r="A3570" s="544"/>
      <c r="B3570" s="544"/>
      <c r="C3570" s="544"/>
      <c r="D3570" s="544"/>
      <c r="E3570" s="544"/>
      <c r="F3570" s="544"/>
      <c r="G3570" s="544"/>
      <c r="H3570" s="544"/>
      <c r="I3570" s="544"/>
      <c r="J3570" s="544"/>
      <c r="K3570" s="544"/>
      <c r="L3570" s="543"/>
      <c r="M3570" s="504"/>
      <c r="N3570" s="504"/>
    </row>
    <row r="3571" spans="1:14" ht="20.100000000000001" customHeight="1" x14ac:dyDescent="0.2">
      <c r="A3571" s="544"/>
      <c r="B3571" s="544"/>
      <c r="C3571" s="544"/>
      <c r="D3571" s="544"/>
      <c r="E3571" s="544"/>
      <c r="F3571" s="544"/>
      <c r="G3571" s="544"/>
      <c r="H3571" s="544"/>
      <c r="I3571" s="544"/>
      <c r="J3571" s="544"/>
      <c r="K3571" s="544"/>
      <c r="L3571" s="543"/>
      <c r="M3571" s="504"/>
      <c r="N3571" s="504"/>
    </row>
    <row r="3572" spans="1:14" ht="20.100000000000001" customHeight="1" x14ac:dyDescent="0.2">
      <c r="A3572" s="544"/>
      <c r="B3572" s="544"/>
      <c r="C3572" s="544"/>
      <c r="D3572" s="544"/>
      <c r="E3572" s="544"/>
      <c r="F3572" s="544"/>
      <c r="G3572" s="544"/>
      <c r="H3572" s="544"/>
      <c r="I3572" s="544"/>
      <c r="J3572" s="544"/>
      <c r="K3572" s="544"/>
      <c r="L3572" s="543"/>
      <c r="M3572" s="504"/>
      <c r="N3572" s="504"/>
    </row>
    <row r="3573" spans="1:14" ht="20.100000000000001" customHeight="1" x14ac:dyDescent="0.2">
      <c r="A3573" s="544"/>
      <c r="B3573" s="544"/>
      <c r="C3573" s="544"/>
      <c r="D3573" s="544"/>
      <c r="E3573" s="544"/>
      <c r="F3573" s="544"/>
      <c r="G3573" s="544"/>
      <c r="H3573" s="544"/>
      <c r="I3573" s="544"/>
      <c r="J3573" s="544"/>
      <c r="K3573" s="544"/>
      <c r="L3573" s="543"/>
      <c r="M3573" s="504"/>
      <c r="N3573" s="504"/>
    </row>
    <row r="3574" spans="1:14" ht="20.100000000000001" customHeight="1" x14ac:dyDescent="0.2">
      <c r="A3574" s="544"/>
      <c r="B3574" s="544"/>
      <c r="C3574" s="544"/>
      <c r="D3574" s="544"/>
      <c r="E3574" s="544"/>
      <c r="F3574" s="544"/>
      <c r="G3574" s="544"/>
      <c r="H3574" s="544"/>
      <c r="I3574" s="544"/>
      <c r="J3574" s="544"/>
      <c r="K3574" s="544"/>
      <c r="L3574" s="543"/>
      <c r="M3574" s="504"/>
      <c r="N3574" s="504"/>
    </row>
    <row r="3575" spans="1:14" ht="20.100000000000001" customHeight="1" x14ac:dyDescent="0.2">
      <c r="A3575" s="544"/>
      <c r="B3575" s="544"/>
      <c r="C3575" s="544"/>
      <c r="D3575" s="544"/>
      <c r="E3575" s="544"/>
      <c r="F3575" s="544"/>
      <c r="G3575" s="544"/>
      <c r="H3575" s="544"/>
      <c r="I3575" s="544"/>
      <c r="J3575" s="544"/>
      <c r="K3575" s="544"/>
      <c r="L3575" s="543"/>
      <c r="M3575" s="504"/>
      <c r="N3575" s="504"/>
    </row>
    <row r="3576" spans="1:14" ht="20.100000000000001" customHeight="1" x14ac:dyDescent="0.2">
      <c r="A3576" s="544"/>
      <c r="B3576" s="544"/>
      <c r="C3576" s="544"/>
      <c r="D3576" s="544"/>
      <c r="E3576" s="544"/>
      <c r="F3576" s="544"/>
      <c r="G3576" s="544"/>
      <c r="H3576" s="544"/>
      <c r="I3576" s="544"/>
      <c r="J3576" s="544"/>
      <c r="K3576" s="544"/>
      <c r="L3576" s="543"/>
      <c r="M3576" s="504"/>
      <c r="N3576" s="504"/>
    </row>
    <row r="3577" spans="1:14" ht="20.100000000000001" customHeight="1" x14ac:dyDescent="0.2">
      <c r="A3577" s="544"/>
      <c r="B3577" s="544"/>
      <c r="C3577" s="544"/>
      <c r="D3577" s="544"/>
      <c r="E3577" s="544"/>
      <c r="F3577" s="544"/>
      <c r="G3577" s="544"/>
      <c r="H3577" s="544"/>
      <c r="I3577" s="544"/>
      <c r="J3577" s="544"/>
      <c r="K3577" s="544"/>
      <c r="L3577" s="543"/>
      <c r="M3577" s="504"/>
      <c r="N3577" s="504"/>
    </row>
    <row r="3578" spans="1:14" ht="20.100000000000001" customHeight="1" x14ac:dyDescent="0.2">
      <c r="A3578" s="544"/>
      <c r="B3578" s="544"/>
      <c r="C3578" s="544"/>
      <c r="D3578" s="544"/>
      <c r="E3578" s="544"/>
      <c r="F3578" s="544"/>
      <c r="G3578" s="544"/>
      <c r="H3578" s="544"/>
      <c r="I3578" s="544"/>
      <c r="J3578" s="544"/>
      <c r="K3578" s="544"/>
      <c r="L3578" s="543"/>
      <c r="M3578" s="504"/>
      <c r="N3578" s="504"/>
    </row>
    <row r="3579" spans="1:14" ht="20.100000000000001" customHeight="1" x14ac:dyDescent="0.2">
      <c r="A3579" s="544"/>
      <c r="B3579" s="544"/>
      <c r="C3579" s="544"/>
      <c r="D3579" s="544"/>
      <c r="E3579" s="544"/>
      <c r="F3579" s="544"/>
      <c r="G3579" s="544"/>
      <c r="H3579" s="544"/>
      <c r="I3579" s="544"/>
      <c r="J3579" s="544"/>
      <c r="K3579" s="544"/>
      <c r="L3579" s="543"/>
      <c r="M3579" s="504"/>
      <c r="N3579" s="504"/>
    </row>
    <row r="3580" spans="1:14" ht="20.100000000000001" customHeight="1" x14ac:dyDescent="0.2">
      <c r="A3580" s="544"/>
      <c r="B3580" s="544"/>
      <c r="C3580" s="544"/>
      <c r="D3580" s="544"/>
      <c r="E3580" s="544"/>
      <c r="F3580" s="544"/>
      <c r="G3580" s="544"/>
      <c r="H3580" s="544"/>
      <c r="I3580" s="544"/>
      <c r="J3580" s="544"/>
      <c r="K3580" s="544"/>
      <c r="L3580" s="543"/>
      <c r="M3580" s="504"/>
      <c r="N3580" s="504"/>
    </row>
    <row r="3581" spans="1:14" ht="20.100000000000001" customHeight="1" x14ac:dyDescent="0.2">
      <c r="A3581" s="544"/>
      <c r="B3581" s="544"/>
      <c r="C3581" s="544"/>
      <c r="D3581" s="544"/>
      <c r="E3581" s="544"/>
      <c r="F3581" s="544"/>
      <c r="G3581" s="544"/>
      <c r="H3581" s="544"/>
      <c r="I3581" s="544"/>
      <c r="J3581" s="544"/>
      <c r="K3581" s="544"/>
      <c r="L3581" s="543"/>
      <c r="M3581" s="504"/>
      <c r="N3581" s="504"/>
    </row>
    <row r="3582" spans="1:14" ht="20.100000000000001" customHeight="1" x14ac:dyDescent="0.2">
      <c r="A3582" s="544"/>
      <c r="B3582" s="544"/>
      <c r="C3582" s="544"/>
      <c r="D3582" s="544"/>
      <c r="E3582" s="544"/>
      <c r="F3582" s="544"/>
      <c r="G3582" s="544"/>
      <c r="H3582" s="544"/>
      <c r="I3582" s="544"/>
      <c r="J3582" s="544"/>
      <c r="K3582" s="544"/>
      <c r="L3582" s="543"/>
      <c r="M3582" s="504"/>
      <c r="N3582" s="504"/>
    </row>
    <row r="3583" spans="1:14" ht="20.100000000000001" customHeight="1" x14ac:dyDescent="0.2">
      <c r="A3583" s="544"/>
      <c r="B3583" s="544"/>
      <c r="C3583" s="544"/>
      <c r="D3583" s="544"/>
      <c r="E3583" s="544"/>
      <c r="F3583" s="544"/>
      <c r="G3583" s="544"/>
      <c r="H3583" s="544"/>
      <c r="I3583" s="544"/>
      <c r="J3583" s="544"/>
      <c r="K3583" s="544"/>
      <c r="L3583" s="543"/>
      <c r="M3583" s="504"/>
      <c r="N3583" s="504"/>
    </row>
    <row r="3584" spans="1:14" ht="20.100000000000001" customHeight="1" x14ac:dyDescent="0.2">
      <c r="A3584" s="544"/>
      <c r="B3584" s="544"/>
      <c r="C3584" s="544"/>
      <c r="D3584" s="544"/>
      <c r="E3584" s="544"/>
      <c r="F3584" s="544"/>
      <c r="G3584" s="544"/>
      <c r="H3584" s="544"/>
      <c r="I3584" s="544"/>
      <c r="J3584" s="544"/>
      <c r="K3584" s="544"/>
      <c r="L3584" s="543"/>
      <c r="M3584" s="504"/>
      <c r="N3584" s="504"/>
    </row>
    <row r="3585" spans="1:14" ht="20.100000000000001" customHeight="1" x14ac:dyDescent="0.2">
      <c r="A3585" s="544"/>
      <c r="B3585" s="544"/>
      <c r="C3585" s="544"/>
      <c r="D3585" s="544"/>
      <c r="E3585" s="544"/>
      <c r="F3585" s="544"/>
      <c r="G3585" s="544"/>
      <c r="H3585" s="544"/>
      <c r="I3585" s="544"/>
      <c r="J3585" s="544"/>
      <c r="K3585" s="544"/>
      <c r="L3585" s="543"/>
      <c r="M3585" s="504"/>
      <c r="N3585" s="504"/>
    </row>
    <row r="3586" spans="1:14" ht="20.100000000000001" customHeight="1" x14ac:dyDescent="0.2">
      <c r="A3586" s="544"/>
      <c r="B3586" s="544"/>
      <c r="C3586" s="544"/>
      <c r="D3586" s="544"/>
      <c r="E3586" s="544"/>
      <c r="F3586" s="544"/>
      <c r="G3586" s="544"/>
      <c r="H3586" s="544"/>
      <c r="I3586" s="544"/>
      <c r="J3586" s="544"/>
      <c r="K3586" s="544"/>
      <c r="L3586" s="543"/>
      <c r="M3586" s="504"/>
      <c r="N3586" s="504"/>
    </row>
    <row r="3587" spans="1:14" ht="20.100000000000001" customHeight="1" x14ac:dyDescent="0.2">
      <c r="A3587" s="544"/>
      <c r="B3587" s="544"/>
      <c r="C3587" s="544"/>
      <c r="D3587" s="544"/>
      <c r="E3587" s="544"/>
      <c r="F3587" s="544"/>
      <c r="G3587" s="544"/>
      <c r="H3587" s="544"/>
      <c r="I3587" s="544"/>
      <c r="J3587" s="544"/>
      <c r="K3587" s="544"/>
      <c r="L3587" s="504"/>
      <c r="M3587" s="504"/>
      <c r="N3587" s="504"/>
    </row>
    <row r="3588" spans="1:14" ht="20.100000000000001" customHeight="1" x14ac:dyDescent="0.2">
      <c r="A3588" s="544"/>
      <c r="B3588" s="544"/>
      <c r="C3588" s="544"/>
      <c r="D3588" s="544"/>
      <c r="E3588" s="544"/>
      <c r="F3588" s="544"/>
      <c r="G3588" s="544"/>
      <c r="H3588" s="544"/>
      <c r="I3588" s="544"/>
      <c r="J3588" s="544"/>
      <c r="K3588" s="544"/>
      <c r="L3588" s="504"/>
      <c r="M3588" s="504"/>
      <c r="N3588" s="504"/>
    </row>
    <row r="3589" spans="1:14" ht="20.100000000000001" customHeight="1" x14ac:dyDescent="0.2">
      <c r="A3589" s="544"/>
      <c r="B3589" s="544"/>
      <c r="C3589" s="544"/>
      <c r="D3589" s="544"/>
      <c r="E3589" s="544"/>
      <c r="F3589" s="544"/>
      <c r="G3589" s="544"/>
      <c r="H3589" s="544"/>
      <c r="I3589" s="544"/>
      <c r="J3589" s="544"/>
      <c r="K3589" s="544"/>
      <c r="L3589" s="504"/>
      <c r="M3589" s="504"/>
      <c r="N3589" s="504"/>
    </row>
    <row r="3590" spans="1:14" ht="20.100000000000001" customHeight="1" x14ac:dyDescent="0.2">
      <c r="A3590" s="544"/>
      <c r="B3590" s="544"/>
      <c r="C3590" s="544"/>
      <c r="D3590" s="544"/>
      <c r="E3590" s="544"/>
      <c r="F3590" s="544"/>
      <c r="G3590" s="544"/>
      <c r="H3590" s="544"/>
      <c r="I3590" s="544"/>
      <c r="J3590" s="544"/>
      <c r="K3590" s="544"/>
      <c r="L3590" s="504"/>
      <c r="M3590" s="504"/>
      <c r="N3590" s="504"/>
    </row>
    <row r="3591" spans="1:14" ht="20.100000000000001" customHeight="1" x14ac:dyDescent="0.2">
      <c r="A3591" s="544"/>
      <c r="B3591" s="544"/>
      <c r="C3591" s="544"/>
      <c r="D3591" s="544"/>
      <c r="E3591" s="544"/>
      <c r="F3591" s="544"/>
      <c r="G3591" s="544"/>
      <c r="H3591" s="544"/>
      <c r="I3591" s="544"/>
      <c r="J3591" s="544"/>
      <c r="K3591" s="544"/>
      <c r="L3591" s="504"/>
      <c r="M3591" s="504"/>
      <c r="N3591" s="504"/>
    </row>
    <row r="3592" spans="1:14" ht="20.100000000000001" customHeight="1" x14ac:dyDescent="0.2">
      <c r="A3592" s="544"/>
      <c r="B3592" s="544"/>
      <c r="C3592" s="544"/>
      <c r="D3592" s="544"/>
      <c r="E3592" s="544"/>
      <c r="F3592" s="544"/>
      <c r="G3592" s="544"/>
      <c r="H3592" s="544"/>
      <c r="I3592" s="544"/>
      <c r="J3592" s="544"/>
      <c r="K3592" s="544"/>
      <c r="L3592" s="504"/>
      <c r="M3592" s="504"/>
      <c r="N3592" s="504"/>
    </row>
    <row r="3593" spans="1:14" ht="20.100000000000001" customHeight="1" x14ac:dyDescent="0.2">
      <c r="A3593" s="544"/>
      <c r="B3593" s="544"/>
      <c r="C3593" s="544"/>
      <c r="D3593" s="544"/>
      <c r="E3593" s="544"/>
      <c r="F3593" s="544"/>
      <c r="G3593" s="544"/>
      <c r="H3593" s="544"/>
      <c r="I3593" s="544"/>
      <c r="J3593" s="544"/>
      <c r="K3593" s="544"/>
      <c r="L3593" s="504"/>
      <c r="M3593" s="504"/>
      <c r="N3593" s="504"/>
    </row>
    <row r="3594" spans="1:14" ht="20.100000000000001" customHeight="1" x14ac:dyDescent="0.2">
      <c r="A3594" s="544"/>
      <c r="B3594" s="544"/>
      <c r="C3594" s="544"/>
      <c r="D3594" s="544"/>
      <c r="E3594" s="544"/>
      <c r="F3594" s="544"/>
      <c r="G3594" s="544"/>
      <c r="H3594" s="544"/>
      <c r="I3594" s="544"/>
      <c r="J3594" s="544"/>
      <c r="K3594" s="544"/>
      <c r="L3594" s="504"/>
      <c r="M3594" s="504"/>
      <c r="N3594" s="504"/>
    </row>
    <row r="3595" spans="1:14" ht="20.100000000000001" customHeight="1" x14ac:dyDescent="0.2">
      <c r="A3595" s="544"/>
      <c r="B3595" s="544"/>
      <c r="C3595" s="544"/>
      <c r="D3595" s="544"/>
      <c r="E3595" s="544"/>
      <c r="F3595" s="544"/>
      <c r="G3595" s="544"/>
      <c r="H3595" s="544"/>
      <c r="I3595" s="544"/>
      <c r="J3595" s="544"/>
      <c r="K3595" s="544"/>
      <c r="L3595" s="504"/>
      <c r="M3595" s="504"/>
      <c r="N3595" s="504"/>
    </row>
    <row r="3596" spans="1:14" ht="20.100000000000001" customHeight="1" x14ac:dyDescent="0.2">
      <c r="A3596" s="544"/>
      <c r="B3596" s="544"/>
      <c r="C3596" s="544"/>
      <c r="D3596" s="544"/>
      <c r="E3596" s="544"/>
      <c r="F3596" s="544"/>
      <c r="G3596" s="544"/>
      <c r="H3596" s="544"/>
      <c r="I3596" s="544"/>
      <c r="J3596" s="544"/>
      <c r="K3596" s="544"/>
      <c r="L3596" s="504"/>
      <c r="M3596" s="504"/>
      <c r="N3596" s="504"/>
    </row>
    <row r="3597" spans="1:14" ht="20.100000000000001" customHeight="1" x14ac:dyDescent="0.2">
      <c r="A3597" s="544"/>
      <c r="B3597" s="544"/>
      <c r="C3597" s="544"/>
      <c r="D3597" s="544"/>
      <c r="E3597" s="544"/>
      <c r="F3597" s="544"/>
      <c r="G3597" s="544"/>
      <c r="H3597" s="544"/>
      <c r="I3597" s="544"/>
      <c r="J3597" s="544"/>
      <c r="K3597" s="544"/>
      <c r="L3597" s="504"/>
      <c r="M3597" s="504"/>
      <c r="N3597" s="504"/>
    </row>
    <row r="3598" spans="1:14" ht="20.100000000000001" customHeight="1" x14ac:dyDescent="0.2">
      <c r="A3598" s="504"/>
      <c r="B3598" s="504"/>
      <c r="C3598" s="504"/>
      <c r="D3598" s="504"/>
      <c r="E3598" s="504"/>
      <c r="F3598" s="504"/>
      <c r="G3598" s="504"/>
      <c r="H3598" s="504"/>
      <c r="I3598" s="504"/>
      <c r="J3598" s="504"/>
      <c r="K3598" s="504"/>
      <c r="L3598" s="504"/>
      <c r="M3598" s="504"/>
      <c r="N3598" s="504"/>
    </row>
    <row r="3599" spans="1:14" ht="20.100000000000001" customHeight="1" x14ac:dyDescent="0.2">
      <c r="A3599" s="504"/>
      <c r="B3599" s="504"/>
      <c r="C3599" s="504"/>
      <c r="D3599" s="504"/>
      <c r="E3599" s="504"/>
      <c r="F3599" s="504"/>
      <c r="G3599" s="504"/>
      <c r="H3599" s="504"/>
      <c r="I3599" s="504"/>
      <c r="J3599" s="504"/>
      <c r="K3599" s="504"/>
      <c r="L3599" s="504"/>
      <c r="M3599" s="504"/>
      <c r="N3599" s="504"/>
    </row>
    <row r="3600" spans="1:14" ht="20.100000000000001" customHeight="1" x14ac:dyDescent="0.2">
      <c r="A3600" s="504"/>
      <c r="B3600" s="504"/>
      <c r="C3600" s="504"/>
      <c r="D3600" s="504"/>
      <c r="E3600" s="504"/>
      <c r="F3600" s="504"/>
      <c r="G3600" s="504"/>
      <c r="H3600" s="504"/>
      <c r="I3600" s="504"/>
      <c r="J3600" s="504"/>
      <c r="K3600" s="504"/>
      <c r="L3600" s="504"/>
      <c r="M3600" s="504"/>
      <c r="N3600" s="504"/>
    </row>
    <row r="3601" spans="1:14" ht="20.100000000000001" customHeight="1" x14ac:dyDescent="0.2">
      <c r="A3601" s="504"/>
      <c r="B3601" s="504"/>
      <c r="C3601" s="504"/>
      <c r="D3601" s="504"/>
      <c r="E3601" s="504"/>
      <c r="F3601" s="504"/>
      <c r="G3601" s="504"/>
      <c r="H3601" s="504"/>
      <c r="I3601" s="504"/>
      <c r="J3601" s="504"/>
      <c r="K3601" s="504"/>
      <c r="L3601" s="504"/>
      <c r="M3601" s="504"/>
      <c r="N3601" s="504"/>
    </row>
    <row r="3602" spans="1:14" ht="20.100000000000001" customHeight="1" x14ac:dyDescent="0.2">
      <c r="A3602" s="504"/>
      <c r="B3602" s="504"/>
      <c r="C3602" s="504"/>
      <c r="D3602" s="504"/>
      <c r="E3602" s="504"/>
      <c r="F3602" s="504"/>
      <c r="G3602" s="504"/>
      <c r="H3602" s="504"/>
      <c r="I3602" s="504"/>
      <c r="J3602" s="504"/>
      <c r="K3602" s="504"/>
      <c r="L3602" s="504"/>
      <c r="M3602" s="504"/>
      <c r="N3602" s="504"/>
    </row>
    <row r="3603" spans="1:14" ht="20.100000000000001" customHeight="1" x14ac:dyDescent="0.2">
      <c r="A3603" s="504"/>
      <c r="B3603" s="504"/>
      <c r="C3603" s="504"/>
      <c r="D3603" s="504"/>
      <c r="E3603" s="504"/>
      <c r="F3603" s="504"/>
      <c r="G3603" s="504"/>
      <c r="H3603" s="504"/>
      <c r="I3603" s="504"/>
      <c r="J3603" s="504"/>
      <c r="K3603" s="504"/>
      <c r="L3603" s="504"/>
      <c r="M3603" s="504"/>
      <c r="N3603" s="504"/>
    </row>
    <row r="3604" spans="1:14" ht="20.100000000000001" customHeight="1" x14ac:dyDescent="0.2">
      <c r="A3604" s="504"/>
      <c r="B3604" s="504"/>
      <c r="C3604" s="504"/>
      <c r="D3604" s="504"/>
      <c r="E3604" s="504"/>
      <c r="F3604" s="504"/>
      <c r="G3604" s="504"/>
      <c r="H3604" s="504"/>
      <c r="I3604" s="504"/>
      <c r="J3604" s="504"/>
      <c r="K3604" s="504"/>
      <c r="L3604" s="504"/>
      <c r="M3604" s="504"/>
      <c r="N3604" s="504"/>
    </row>
    <row r="3605" spans="1:14" ht="20.100000000000001" customHeight="1" x14ac:dyDescent="0.2">
      <c r="A3605" s="504"/>
      <c r="B3605" s="504"/>
      <c r="C3605" s="504"/>
      <c r="D3605" s="504"/>
      <c r="E3605" s="504"/>
      <c r="F3605" s="504"/>
      <c r="G3605" s="504"/>
      <c r="H3605" s="504"/>
      <c r="I3605" s="504"/>
      <c r="J3605" s="504"/>
      <c r="K3605" s="504"/>
      <c r="L3605" s="504"/>
      <c r="M3605" s="504"/>
      <c r="N3605" s="504"/>
    </row>
    <row r="3606" spans="1:14" x14ac:dyDescent="0.2">
      <c r="A3606" s="504"/>
      <c r="B3606" s="504"/>
      <c r="C3606" s="504"/>
      <c r="D3606" s="504"/>
      <c r="E3606" s="504"/>
      <c r="F3606" s="504"/>
      <c r="G3606" s="504"/>
      <c r="H3606" s="504"/>
      <c r="I3606" s="504"/>
      <c r="J3606" s="504"/>
      <c r="K3606" s="504"/>
      <c r="L3606" s="504"/>
      <c r="M3606" s="504"/>
      <c r="N3606" s="504"/>
    </row>
    <row r="3607" spans="1:14" x14ac:dyDescent="0.2">
      <c r="A3607" s="504"/>
      <c r="B3607" s="504"/>
      <c r="C3607" s="504"/>
      <c r="D3607" s="504"/>
      <c r="E3607" s="504"/>
      <c r="F3607" s="504"/>
      <c r="G3607" s="504"/>
      <c r="H3607" s="504"/>
      <c r="I3607" s="504"/>
      <c r="J3607" s="504"/>
      <c r="K3607" s="504"/>
      <c r="L3607" s="504"/>
      <c r="M3607" s="504"/>
      <c r="N3607" s="504"/>
    </row>
    <row r="3608" spans="1:14" x14ac:dyDescent="0.2">
      <c r="A3608" s="504"/>
      <c r="B3608" s="504"/>
      <c r="C3608" s="504"/>
      <c r="D3608" s="504"/>
      <c r="E3608" s="504"/>
      <c r="F3608" s="504"/>
      <c r="G3608" s="504"/>
      <c r="H3608" s="504"/>
      <c r="I3608" s="504"/>
      <c r="J3608" s="504"/>
      <c r="K3608" s="504"/>
      <c r="L3608" s="504"/>
      <c r="M3608" s="504"/>
      <c r="N3608" s="504"/>
    </row>
    <row r="3609" spans="1:14" x14ac:dyDescent="0.2">
      <c r="A3609" s="504"/>
      <c r="B3609" s="504"/>
      <c r="C3609" s="504"/>
      <c r="D3609" s="504"/>
      <c r="E3609" s="504"/>
      <c r="F3609" s="504"/>
      <c r="G3609" s="504"/>
      <c r="H3609" s="504"/>
      <c r="I3609" s="504"/>
      <c r="J3609" s="504"/>
      <c r="K3609" s="504"/>
      <c r="L3609" s="504"/>
      <c r="M3609" s="504"/>
      <c r="N3609" s="504"/>
    </row>
    <row r="3610" spans="1:14" x14ac:dyDescent="0.2">
      <c r="A3610" s="504"/>
      <c r="B3610" s="504"/>
      <c r="C3610" s="504"/>
      <c r="D3610" s="504"/>
      <c r="E3610" s="504"/>
      <c r="F3610" s="504"/>
      <c r="G3610" s="504"/>
      <c r="H3610" s="504"/>
      <c r="I3610" s="504"/>
      <c r="J3610" s="504"/>
      <c r="K3610" s="504"/>
      <c r="L3610" s="504"/>
      <c r="M3610" s="504"/>
      <c r="N3610" s="504"/>
    </row>
    <row r="3611" spans="1:14" x14ac:dyDescent="0.2">
      <c r="A3611" s="504"/>
      <c r="B3611" s="504"/>
      <c r="C3611" s="504"/>
      <c r="D3611" s="504"/>
      <c r="E3611" s="504"/>
      <c r="F3611" s="504"/>
      <c r="G3611" s="504"/>
      <c r="H3611" s="504"/>
      <c r="I3611" s="504"/>
      <c r="J3611" s="504"/>
      <c r="K3611" s="504"/>
      <c r="L3611" s="504"/>
      <c r="M3611" s="504"/>
      <c r="N3611" s="504"/>
    </row>
    <row r="3612" spans="1:14" x14ac:dyDescent="0.2">
      <c r="A3612" s="504"/>
      <c r="B3612" s="504"/>
      <c r="C3612" s="504"/>
      <c r="D3612" s="504"/>
      <c r="E3612" s="504"/>
      <c r="F3612" s="504"/>
      <c r="G3612" s="504"/>
      <c r="H3612" s="504"/>
      <c r="I3612" s="504"/>
      <c r="J3612" s="504"/>
      <c r="K3612" s="504"/>
      <c r="L3612" s="504"/>
      <c r="M3612" s="504"/>
      <c r="N3612" s="504"/>
    </row>
    <row r="3613" spans="1:14" x14ac:dyDescent="0.2">
      <c r="A3613" s="504"/>
      <c r="B3613" s="504"/>
      <c r="C3613" s="504"/>
      <c r="D3613" s="504"/>
      <c r="E3613" s="504"/>
      <c r="F3613" s="504"/>
      <c r="G3613" s="504"/>
      <c r="H3613" s="504"/>
      <c r="I3613" s="504"/>
      <c r="J3613" s="504"/>
      <c r="K3613" s="504"/>
      <c r="L3613" s="504"/>
      <c r="M3613" s="504"/>
      <c r="N3613" s="504"/>
    </row>
    <row r="3614" spans="1:14" x14ac:dyDescent="0.2">
      <c r="A3614" s="504"/>
      <c r="B3614" s="504"/>
      <c r="C3614" s="504"/>
      <c r="D3614" s="504"/>
      <c r="E3614" s="504"/>
      <c r="F3614" s="504"/>
      <c r="G3614" s="504"/>
      <c r="H3614" s="504"/>
      <c r="I3614" s="504"/>
      <c r="J3614" s="504"/>
      <c r="K3614" s="504"/>
      <c r="L3614" s="504"/>
      <c r="M3614" s="504"/>
      <c r="N3614" s="504"/>
    </row>
    <row r="3615" spans="1:14" x14ac:dyDescent="0.2">
      <c r="A3615" s="504"/>
      <c r="B3615" s="504"/>
      <c r="C3615" s="504"/>
      <c r="D3615" s="504"/>
      <c r="E3615" s="504"/>
      <c r="F3615" s="504"/>
      <c r="G3615" s="504"/>
      <c r="H3615" s="504"/>
      <c r="I3615" s="504"/>
      <c r="J3615" s="504"/>
      <c r="K3615" s="504"/>
      <c r="L3615" s="504"/>
      <c r="M3615" s="504"/>
      <c r="N3615" s="504"/>
    </row>
    <row r="3616" spans="1:14" x14ac:dyDescent="0.2">
      <c r="A3616" s="504"/>
      <c r="B3616" s="504"/>
      <c r="C3616" s="504"/>
      <c r="D3616" s="504"/>
      <c r="E3616" s="504"/>
      <c r="F3616" s="504"/>
      <c r="G3616" s="504"/>
      <c r="H3616" s="504"/>
      <c r="I3616" s="504"/>
      <c r="J3616" s="504"/>
      <c r="K3616" s="504"/>
      <c r="L3616" s="504"/>
      <c r="M3616" s="504"/>
      <c r="N3616" s="504"/>
    </row>
    <row r="3617" spans="1:14" x14ac:dyDescent="0.2">
      <c r="A3617" s="504"/>
      <c r="B3617" s="504"/>
      <c r="C3617" s="504"/>
      <c r="D3617" s="504"/>
      <c r="E3617" s="504"/>
      <c r="F3617" s="504"/>
      <c r="G3617" s="504"/>
      <c r="H3617" s="504"/>
      <c r="I3617" s="504"/>
      <c r="J3617" s="504"/>
      <c r="K3617" s="504"/>
      <c r="L3617" s="504"/>
      <c r="M3617" s="504"/>
      <c r="N3617" s="504"/>
    </row>
    <row r="3618" spans="1:14" x14ac:dyDescent="0.2">
      <c r="A3618" s="504"/>
      <c r="B3618" s="504"/>
      <c r="C3618" s="504"/>
      <c r="D3618" s="504"/>
      <c r="E3618" s="504"/>
      <c r="F3618" s="504"/>
      <c r="G3618" s="504"/>
      <c r="H3618" s="504"/>
      <c r="I3618" s="504"/>
      <c r="J3618" s="504"/>
      <c r="K3618" s="504"/>
      <c r="L3618" s="504"/>
      <c r="M3618" s="504"/>
      <c r="N3618" s="504"/>
    </row>
    <row r="3619" spans="1:14" x14ac:dyDescent="0.2">
      <c r="A3619" s="504"/>
      <c r="B3619" s="504"/>
      <c r="C3619" s="504"/>
      <c r="D3619" s="504"/>
      <c r="E3619" s="504"/>
      <c r="F3619" s="504"/>
      <c r="G3619" s="504"/>
      <c r="H3619" s="504"/>
      <c r="I3619" s="504"/>
      <c r="J3619" s="504"/>
      <c r="K3619" s="504"/>
      <c r="L3619" s="504"/>
      <c r="M3619" s="504"/>
      <c r="N3619" s="504"/>
    </row>
    <row r="3620" spans="1:14" x14ac:dyDescent="0.2">
      <c r="A3620" s="504"/>
      <c r="B3620" s="504"/>
      <c r="C3620" s="504"/>
      <c r="D3620" s="504"/>
      <c r="E3620" s="504"/>
      <c r="F3620" s="504"/>
      <c r="G3620" s="504"/>
      <c r="H3620" s="504"/>
      <c r="I3620" s="504"/>
      <c r="J3620" s="504"/>
      <c r="K3620" s="504"/>
      <c r="L3620" s="504"/>
      <c r="M3620" s="504"/>
      <c r="N3620" s="504"/>
    </row>
    <row r="3621" spans="1:14" x14ac:dyDescent="0.2">
      <c r="A3621" s="504"/>
      <c r="B3621" s="504"/>
      <c r="C3621" s="504"/>
      <c r="D3621" s="504"/>
      <c r="E3621" s="504"/>
      <c r="F3621" s="504"/>
      <c r="G3621" s="504"/>
      <c r="H3621" s="504"/>
      <c r="I3621" s="504"/>
      <c r="J3621" s="504"/>
      <c r="K3621" s="504"/>
      <c r="L3621" s="504"/>
      <c r="M3621" s="504"/>
      <c r="N3621" s="504"/>
    </row>
    <row r="3622" spans="1:14" x14ac:dyDescent="0.2">
      <c r="A3622" s="504"/>
      <c r="B3622" s="504"/>
      <c r="C3622" s="504"/>
      <c r="D3622" s="504"/>
      <c r="E3622" s="504"/>
      <c r="F3622" s="504"/>
      <c r="G3622" s="504"/>
      <c r="H3622" s="504"/>
      <c r="I3622" s="504"/>
      <c r="J3622" s="504"/>
      <c r="K3622" s="504"/>
      <c r="L3622" s="504"/>
      <c r="M3622" s="504"/>
      <c r="N3622" s="504"/>
    </row>
    <row r="3623" spans="1:14" x14ac:dyDescent="0.2">
      <c r="A3623" s="504"/>
      <c r="B3623" s="504"/>
      <c r="C3623" s="504"/>
      <c r="D3623" s="504"/>
      <c r="E3623" s="504"/>
      <c r="F3623" s="504"/>
      <c r="G3623" s="504"/>
      <c r="H3623" s="504"/>
      <c r="I3623" s="504"/>
      <c r="J3623" s="504"/>
      <c r="K3623" s="504"/>
      <c r="L3623" s="504"/>
      <c r="M3623" s="504"/>
      <c r="N3623" s="504"/>
    </row>
    <row r="3624" spans="1:14" x14ac:dyDescent="0.2">
      <c r="A3624" s="504"/>
      <c r="B3624" s="504"/>
      <c r="C3624" s="504"/>
      <c r="D3624" s="504"/>
      <c r="E3624" s="504"/>
      <c r="F3624" s="504"/>
      <c r="G3624" s="504"/>
      <c r="H3624" s="504"/>
      <c r="I3624" s="504"/>
      <c r="J3624" s="504"/>
      <c r="K3624" s="504"/>
      <c r="L3624" s="504"/>
      <c r="M3624" s="504"/>
      <c r="N3624" s="504"/>
    </row>
    <row r="3625" spans="1:14" x14ac:dyDescent="0.2">
      <c r="A3625" s="504"/>
      <c r="B3625" s="504"/>
      <c r="C3625" s="504"/>
      <c r="D3625" s="504"/>
      <c r="E3625" s="504"/>
      <c r="F3625" s="504"/>
      <c r="G3625" s="504"/>
      <c r="H3625" s="504"/>
      <c r="I3625" s="504"/>
      <c r="J3625" s="504"/>
      <c r="K3625" s="504"/>
      <c r="L3625" s="504"/>
      <c r="M3625" s="504"/>
      <c r="N3625" s="504"/>
    </row>
    <row r="3626" spans="1:14" x14ac:dyDescent="0.2">
      <c r="A3626" s="504"/>
      <c r="B3626" s="504"/>
      <c r="C3626" s="504"/>
      <c r="D3626" s="504"/>
      <c r="E3626" s="504"/>
      <c r="F3626" s="504"/>
      <c r="G3626" s="504"/>
      <c r="H3626" s="504"/>
      <c r="I3626" s="504"/>
      <c r="J3626" s="504"/>
      <c r="K3626" s="504"/>
      <c r="L3626" s="504"/>
      <c r="M3626" s="504"/>
      <c r="N3626" s="504"/>
    </row>
    <row r="3627" spans="1:14" x14ac:dyDescent="0.2">
      <c r="A3627" s="504"/>
      <c r="B3627" s="504"/>
      <c r="C3627" s="504"/>
      <c r="D3627" s="504"/>
      <c r="E3627" s="504"/>
      <c r="F3627" s="504"/>
      <c r="G3627" s="504"/>
      <c r="H3627" s="504"/>
      <c r="I3627" s="504"/>
      <c r="J3627" s="504"/>
      <c r="K3627" s="504"/>
      <c r="L3627" s="504"/>
      <c r="M3627" s="504"/>
      <c r="N3627" s="504"/>
    </row>
    <row r="3628" spans="1:14" x14ac:dyDescent="0.2">
      <c r="A3628" s="504"/>
      <c r="B3628" s="504"/>
      <c r="C3628" s="504"/>
      <c r="D3628" s="504"/>
      <c r="E3628" s="504"/>
      <c r="F3628" s="504"/>
      <c r="G3628" s="504"/>
      <c r="H3628" s="504"/>
      <c r="I3628" s="504"/>
      <c r="J3628" s="504"/>
      <c r="K3628" s="504"/>
      <c r="L3628" s="504"/>
      <c r="M3628" s="504"/>
      <c r="N3628" s="504"/>
    </row>
    <row r="3629" spans="1:14" x14ac:dyDescent="0.2">
      <c r="A3629" s="504"/>
      <c r="B3629" s="504"/>
      <c r="C3629" s="504"/>
      <c r="D3629" s="504"/>
      <c r="E3629" s="504"/>
      <c r="F3629" s="504"/>
      <c r="G3629" s="504"/>
      <c r="H3629" s="504"/>
      <c r="I3629" s="504"/>
      <c r="J3629" s="504"/>
      <c r="K3629" s="504"/>
      <c r="L3629" s="504"/>
      <c r="M3629" s="504"/>
      <c r="N3629" s="504"/>
    </row>
    <row r="3630" spans="1:14" x14ac:dyDescent="0.2">
      <c r="A3630" s="504"/>
      <c r="B3630" s="504"/>
      <c r="C3630" s="504"/>
      <c r="D3630" s="504"/>
      <c r="E3630" s="504"/>
      <c r="F3630" s="504"/>
      <c r="G3630" s="504"/>
      <c r="H3630" s="504"/>
      <c r="I3630" s="504"/>
      <c r="J3630" s="504"/>
      <c r="K3630" s="504"/>
      <c r="L3630" s="504"/>
      <c r="M3630" s="504"/>
      <c r="N3630" s="504"/>
    </row>
    <row r="3631" spans="1:14" x14ac:dyDescent="0.2">
      <c r="A3631" s="504"/>
      <c r="B3631" s="504"/>
      <c r="C3631" s="504"/>
      <c r="D3631" s="504"/>
      <c r="E3631" s="504"/>
      <c r="F3631" s="504"/>
      <c r="G3631" s="504"/>
      <c r="H3631" s="504"/>
      <c r="I3631" s="504"/>
      <c r="J3631" s="504"/>
      <c r="K3631" s="504"/>
      <c r="L3631" s="504"/>
      <c r="M3631" s="504"/>
      <c r="N3631" s="504"/>
    </row>
    <row r="3632" spans="1:14" ht="26.25" x14ac:dyDescent="0.4">
      <c r="A3632" s="548" t="s">
        <v>31</v>
      </c>
      <c r="B3632" s="507"/>
      <c r="C3632" s="507"/>
      <c r="D3632" s="507"/>
      <c r="E3632" s="507"/>
      <c r="F3632" s="504"/>
      <c r="G3632" s="504"/>
      <c r="H3632" s="504"/>
      <c r="I3632" s="504"/>
      <c r="J3632" s="504"/>
      <c r="K3632" s="504"/>
      <c r="L3632" s="507"/>
      <c r="M3632" s="507"/>
      <c r="N3632" s="504"/>
    </row>
    <row r="3633" spans="1:14" x14ac:dyDescent="0.2">
      <c r="A3633" s="504"/>
      <c r="B3633" s="504"/>
      <c r="C3633" s="504"/>
      <c r="D3633" s="504"/>
      <c r="E3633" s="504"/>
      <c r="F3633" s="504"/>
      <c r="G3633" s="504"/>
      <c r="H3633" s="504"/>
      <c r="I3633" s="504"/>
      <c r="J3633" s="504"/>
      <c r="K3633" s="504"/>
      <c r="L3633" s="504"/>
      <c r="M3633" s="504"/>
      <c r="N3633" s="504"/>
    </row>
    <row r="3634" spans="1:14" ht="23.25" x14ac:dyDescent="0.35">
      <c r="A3634" s="547" t="s">
        <v>36</v>
      </c>
      <c r="B3634" s="546"/>
      <c r="C3634" s="546"/>
      <c r="D3634" s="546"/>
      <c r="E3634" s="546"/>
      <c r="F3634" s="504"/>
      <c r="G3634" s="504"/>
      <c r="H3634" s="504"/>
      <c r="I3634" s="504"/>
      <c r="J3634" s="504"/>
      <c r="K3634" s="504"/>
      <c r="L3634" s="546"/>
      <c r="M3634" s="546"/>
      <c r="N3634" s="504"/>
    </row>
    <row r="3635" spans="1:14" x14ac:dyDescent="0.2">
      <c r="A3635" s="504"/>
      <c r="B3635" s="504"/>
      <c r="C3635" s="504"/>
      <c r="D3635" s="504"/>
      <c r="E3635" s="504"/>
      <c r="F3635" s="504"/>
      <c r="G3635" s="504"/>
      <c r="H3635" s="504"/>
      <c r="I3635" s="504"/>
      <c r="J3635" s="504"/>
      <c r="K3635" s="504"/>
      <c r="L3635" s="504"/>
      <c r="M3635" s="504"/>
      <c r="N3635" s="504"/>
    </row>
    <row r="3636" spans="1:14" x14ac:dyDescent="0.2">
      <c r="A3636" s="502"/>
      <c r="B3636" s="502"/>
      <c r="C3636" s="502"/>
      <c r="D3636" s="502"/>
      <c r="E3636" s="502"/>
      <c r="F3636" s="502"/>
      <c r="G3636" s="502"/>
      <c r="H3636" s="502"/>
      <c r="I3636" s="502"/>
      <c r="J3636" s="502"/>
      <c r="K3636" s="502"/>
    </row>
    <row r="3637" spans="1:14" x14ac:dyDescent="0.2">
      <c r="A3637" s="502"/>
      <c r="B3637" s="502"/>
      <c r="C3637" s="502"/>
      <c r="D3637" s="502"/>
      <c r="E3637" s="502"/>
      <c r="F3637" s="502"/>
      <c r="G3637" s="502"/>
      <c r="H3637" s="502"/>
      <c r="I3637" s="502"/>
      <c r="J3637" s="502"/>
      <c r="K3637" s="502"/>
    </row>
    <row r="3638" spans="1:14" x14ac:dyDescent="0.2">
      <c r="A3638" s="502"/>
      <c r="B3638" s="502"/>
      <c r="C3638" s="502"/>
      <c r="D3638" s="502"/>
      <c r="E3638" s="502"/>
      <c r="F3638" s="502"/>
      <c r="G3638" s="502"/>
      <c r="H3638" s="502"/>
      <c r="I3638" s="502"/>
      <c r="J3638" s="502"/>
      <c r="K3638" s="502"/>
    </row>
    <row r="3639" spans="1:14" x14ac:dyDescent="0.2">
      <c r="A3639" s="502"/>
      <c r="B3639" s="502"/>
      <c r="C3639" s="502"/>
      <c r="D3639" s="502"/>
      <c r="E3639" s="502"/>
      <c r="F3639" s="502"/>
      <c r="G3639" s="502"/>
      <c r="H3639" s="502"/>
      <c r="I3639" s="502"/>
      <c r="J3639" s="502"/>
      <c r="K3639" s="502"/>
    </row>
    <row r="3640" spans="1:14" x14ac:dyDescent="0.2">
      <c r="A3640" s="502"/>
      <c r="B3640" s="502"/>
      <c r="C3640" s="502"/>
      <c r="D3640" s="502"/>
      <c r="E3640" s="502"/>
      <c r="F3640" s="502"/>
      <c r="G3640" s="502"/>
      <c r="H3640" s="502"/>
      <c r="I3640" s="502"/>
      <c r="J3640" s="502"/>
      <c r="K3640" s="502"/>
    </row>
    <row r="3641" spans="1:14" x14ac:dyDescent="0.2">
      <c r="A3641" s="502"/>
      <c r="B3641" s="502"/>
      <c r="C3641" s="502"/>
      <c r="D3641" s="502"/>
      <c r="E3641" s="502"/>
      <c r="F3641" s="502"/>
      <c r="G3641" s="502"/>
      <c r="H3641" s="502"/>
      <c r="I3641" s="502"/>
      <c r="J3641" s="502"/>
      <c r="K3641" s="502"/>
    </row>
    <row r="3642" spans="1:14" x14ac:dyDescent="0.2">
      <c r="A3642" s="502"/>
      <c r="B3642" s="502"/>
      <c r="C3642" s="502"/>
      <c r="D3642" s="502"/>
      <c r="E3642" s="502"/>
      <c r="F3642" s="502"/>
      <c r="G3642" s="502"/>
      <c r="H3642" s="502"/>
      <c r="I3642" s="502"/>
      <c r="J3642" s="502"/>
      <c r="K3642" s="502"/>
    </row>
    <row r="3643" spans="1:14" ht="26.25" x14ac:dyDescent="0.4">
      <c r="F3643" s="510"/>
      <c r="G3643" s="510"/>
      <c r="H3643" s="510"/>
      <c r="I3643" s="510"/>
      <c r="J3643" s="510"/>
      <c r="K3643" s="510"/>
    </row>
    <row r="3644" spans="1:14" x14ac:dyDescent="0.2">
      <c r="F3644" s="16"/>
      <c r="G3644" s="16"/>
      <c r="H3644" s="16"/>
      <c r="I3644" s="16"/>
      <c r="J3644" s="16"/>
      <c r="K3644" s="16"/>
    </row>
    <row r="3645" spans="1:14" ht="23.25" x14ac:dyDescent="0.35">
      <c r="F3645" s="511"/>
      <c r="G3645" s="511"/>
      <c r="H3645" s="511"/>
      <c r="I3645" s="511"/>
      <c r="J3645" s="511"/>
      <c r="K3645" s="511"/>
    </row>
    <row r="3646" spans="1:14" x14ac:dyDescent="0.2">
      <c r="A3646" s="502"/>
      <c r="B3646" s="502"/>
      <c r="C3646" s="502"/>
      <c r="D3646" s="502"/>
      <c r="E3646" s="502"/>
      <c r="F3646" s="502"/>
      <c r="G3646" s="502"/>
      <c r="H3646" s="502"/>
      <c r="I3646" s="502"/>
      <c r="J3646" s="502"/>
      <c r="K3646" s="502"/>
    </row>
  </sheetData>
  <mergeCells count="522">
    <mergeCell ref="F2602:G2602"/>
    <mergeCell ref="A2711:N2712"/>
    <mergeCell ref="A2850:N2850"/>
    <mergeCell ref="A3085:N3085"/>
    <mergeCell ref="A3126:N3126"/>
    <mergeCell ref="H3201:J3201"/>
    <mergeCell ref="B3222:C3222"/>
    <mergeCell ref="D3222:E3222"/>
    <mergeCell ref="F3222:G3222"/>
    <mergeCell ref="H3222:I3222"/>
    <mergeCell ref="J3222:K3222"/>
    <mergeCell ref="B1934:C1934"/>
    <mergeCell ref="A2592:N2592"/>
    <mergeCell ref="F2594:G2594"/>
    <mergeCell ref="F2595:G2595"/>
    <mergeCell ref="F2596:G2596"/>
    <mergeCell ref="F2597:G2597"/>
    <mergeCell ref="F2598:G2598"/>
    <mergeCell ref="F2599:G2599"/>
    <mergeCell ref="F2453:H2453"/>
    <mergeCell ref="A1945:N1945"/>
    <mergeCell ref="L2066:M2066"/>
    <mergeCell ref="I2051:J2051"/>
    <mergeCell ref="L2051:M2051"/>
    <mergeCell ref="A2015:N2015"/>
    <mergeCell ref="A2017:N2017"/>
    <mergeCell ref="D1987:F1987"/>
    <mergeCell ref="F2600:G2600"/>
    <mergeCell ref="F2601:G2601"/>
    <mergeCell ref="B1912:C1912"/>
    <mergeCell ref="B1913:C1913"/>
    <mergeCell ref="B1927:C1927"/>
    <mergeCell ref="B1928:C1928"/>
    <mergeCell ref="B1929:C1929"/>
    <mergeCell ref="B1930:C1930"/>
    <mergeCell ref="B1931:C1931"/>
    <mergeCell ref="B1933:C1933"/>
    <mergeCell ref="A2365:N2365"/>
    <mergeCell ref="G1987:I1987"/>
    <mergeCell ref="A1973:G1973"/>
    <mergeCell ref="D1961:F1961"/>
    <mergeCell ref="A1935:N1935"/>
    <mergeCell ref="A1947:G1947"/>
    <mergeCell ref="B1926:C1926"/>
    <mergeCell ref="A2409:D2409"/>
    <mergeCell ref="F2409:H2409"/>
    <mergeCell ref="A2435:N2435"/>
    <mergeCell ref="A2437:N2437"/>
    <mergeCell ref="A2439:G2439"/>
    <mergeCell ref="J2440:M2440"/>
    <mergeCell ref="A2453:D2453"/>
    <mergeCell ref="A3437:N3437"/>
    <mergeCell ref="A2641:N2642"/>
    <mergeCell ref="A3264:N3264"/>
    <mergeCell ref="A3266:N3266"/>
    <mergeCell ref="A3332:N3332"/>
    <mergeCell ref="A3334:N3334"/>
    <mergeCell ref="A3402:N3402"/>
    <mergeCell ref="A2780:N2780"/>
    <mergeCell ref="A2920:N2921"/>
    <mergeCell ref="A2923:N2923"/>
    <mergeCell ref="A2953:N2953"/>
    <mergeCell ref="A2988:N2988"/>
    <mergeCell ref="A3014:N3014"/>
    <mergeCell ref="A3057:N3057"/>
    <mergeCell ref="A3196:N3197"/>
    <mergeCell ref="A3199:N3199"/>
    <mergeCell ref="A3220:N3220"/>
    <mergeCell ref="B3201:D3201"/>
    <mergeCell ref="E3201:G3201"/>
    <mergeCell ref="B3230:C3230"/>
    <mergeCell ref="D3230:E3230"/>
    <mergeCell ref="F3230:G3230"/>
    <mergeCell ref="H3230:I3230"/>
    <mergeCell ref="J3230:K3230"/>
    <mergeCell ref="A1060:E1060"/>
    <mergeCell ref="H1060:M1060"/>
    <mergeCell ref="A1074:N1074"/>
    <mergeCell ref="A1058:B1058"/>
    <mergeCell ref="H1058:I1058"/>
    <mergeCell ref="A2252:J2252"/>
    <mergeCell ref="A2253:J2253"/>
    <mergeCell ref="A2197:D2197"/>
    <mergeCell ref="F2197:H2197"/>
    <mergeCell ref="A2225:J2225"/>
    <mergeCell ref="A2226:J2226"/>
    <mergeCell ref="A2184:G2184"/>
    <mergeCell ref="G1961:I1961"/>
    <mergeCell ref="A2019:G2019"/>
    <mergeCell ref="A2034:G2034"/>
    <mergeCell ref="A2049:G2049"/>
    <mergeCell ref="A2064:G2064"/>
    <mergeCell ref="I2066:J2066"/>
    <mergeCell ref="B1908:C1908"/>
    <mergeCell ref="B1932:C1932"/>
    <mergeCell ref="B1909:C1909"/>
    <mergeCell ref="B1910:C1910"/>
    <mergeCell ref="B1911:C1911"/>
    <mergeCell ref="B1906:C1906"/>
    <mergeCell ref="E30:K33"/>
    <mergeCell ref="H425:I425"/>
    <mergeCell ref="H426:I426"/>
    <mergeCell ref="H427:I427"/>
    <mergeCell ref="H428:I428"/>
    <mergeCell ref="A1006:E1006"/>
    <mergeCell ref="A1046:E1046"/>
    <mergeCell ref="A1076:E1076"/>
    <mergeCell ref="A1116:E1116"/>
    <mergeCell ref="A1089:B1089"/>
    <mergeCell ref="H1089:I1089"/>
    <mergeCell ref="A1090:E1090"/>
    <mergeCell ref="H1090:M1090"/>
    <mergeCell ref="A1114:N1114"/>
    <mergeCell ref="A1088:B1088"/>
    <mergeCell ref="H1088:I1088"/>
    <mergeCell ref="H1076:M1076"/>
    <mergeCell ref="A1059:B1059"/>
    <mergeCell ref="M364:N364"/>
    <mergeCell ref="M365:N365"/>
    <mergeCell ref="M360:N360"/>
    <mergeCell ref="A352:K352"/>
    <mergeCell ref="A360:K360"/>
    <mergeCell ref="H1059:I1059"/>
    <mergeCell ref="A3504:B3504"/>
    <mergeCell ref="A3484:B3484"/>
    <mergeCell ref="A3490:B3490"/>
    <mergeCell ref="A3491:B3491"/>
    <mergeCell ref="A3493:B3493"/>
    <mergeCell ref="A3494:B3494"/>
    <mergeCell ref="A3499:B3499"/>
    <mergeCell ref="A3501:B3501"/>
    <mergeCell ref="A3503:B3503"/>
    <mergeCell ref="A3502:N3502"/>
    <mergeCell ref="C3490:N3490"/>
    <mergeCell ref="A3489:N3489"/>
    <mergeCell ref="A3492:N3492"/>
    <mergeCell ref="A3495:N3495"/>
    <mergeCell ref="A3500:N3500"/>
    <mergeCell ref="A3505:N3505"/>
    <mergeCell ref="A3481:B3481"/>
    <mergeCell ref="A3482:B3482"/>
    <mergeCell ref="A3483:B3483"/>
    <mergeCell ref="G2521:I2521"/>
    <mergeCell ref="A2577:N2577"/>
    <mergeCell ref="A2279:N2279"/>
    <mergeCell ref="A2280:N2280"/>
    <mergeCell ref="A2575:N2575"/>
    <mergeCell ref="A2284:N2284"/>
    <mergeCell ref="A2286:N2286"/>
    <mergeCell ref="A2288:N2288"/>
    <mergeCell ref="A2505:N2505"/>
    <mergeCell ref="A2339:D2339"/>
    <mergeCell ref="F2339:H2339"/>
    <mergeCell ref="A2325:G2325"/>
    <mergeCell ref="A2313:D2313"/>
    <mergeCell ref="F2313:H2313"/>
    <mergeCell ref="A2295:N2295"/>
    <mergeCell ref="A2297:N2297"/>
    <mergeCell ref="A2299:G2299"/>
    <mergeCell ref="J2300:M2300"/>
    <mergeCell ref="J2370:M2370"/>
    <mergeCell ref="A2383:D2383"/>
    <mergeCell ref="O2160:Q2160"/>
    <mergeCell ref="A2117:N2117"/>
    <mergeCell ref="A2085:N2085"/>
    <mergeCell ref="A2119:I2119"/>
    <mergeCell ref="A2137:I2137"/>
    <mergeCell ref="A2087:G2087"/>
    <mergeCell ref="A2102:G2102"/>
    <mergeCell ref="A2533:G2533"/>
    <mergeCell ref="D2521:E2521"/>
    <mergeCell ref="A2507:G2507"/>
    <mergeCell ref="A2367:N2367"/>
    <mergeCell ref="A2369:G2369"/>
    <mergeCell ref="A2465:G2465"/>
    <mergeCell ref="A2282:N2282"/>
    <mergeCell ref="A2173:D2173"/>
    <mergeCell ref="F2173:H2173"/>
    <mergeCell ref="A2155:N2155"/>
    <mergeCell ref="A2157:N2157"/>
    <mergeCell ref="A2159:G2159"/>
    <mergeCell ref="J2160:M2160"/>
    <mergeCell ref="A2479:D2479"/>
    <mergeCell ref="F2479:H2479"/>
    <mergeCell ref="F2383:H2383"/>
    <mergeCell ref="A2395:G2395"/>
    <mergeCell ref="B1897:C1897"/>
    <mergeCell ref="B1898:C1898"/>
    <mergeCell ref="B1922:C1922"/>
    <mergeCell ref="B1923:C1923"/>
    <mergeCell ref="B1924:C1924"/>
    <mergeCell ref="B1925:C1925"/>
    <mergeCell ref="B1914:C1914"/>
    <mergeCell ref="B1915:C1915"/>
    <mergeCell ref="B1916:C1916"/>
    <mergeCell ref="B1917:C1917"/>
    <mergeCell ref="B1918:C1918"/>
    <mergeCell ref="B1919:C1919"/>
    <mergeCell ref="B1905:C1905"/>
    <mergeCell ref="B1920:C1920"/>
    <mergeCell ref="B1921:C1921"/>
    <mergeCell ref="G1753:H1753"/>
    <mergeCell ref="A1766:N1766"/>
    <mergeCell ref="B1899:C1899"/>
    <mergeCell ref="B1900:C1900"/>
    <mergeCell ref="B1901:C1901"/>
    <mergeCell ref="B1902:C1902"/>
    <mergeCell ref="B1891:C1891"/>
    <mergeCell ref="B1892:C1892"/>
    <mergeCell ref="B1893:C1893"/>
    <mergeCell ref="B1894:C1894"/>
    <mergeCell ref="B1895:C1895"/>
    <mergeCell ref="B1896:C1896"/>
    <mergeCell ref="B1888:C1888"/>
    <mergeCell ref="B1885:C1885"/>
    <mergeCell ref="B1886:C1886"/>
    <mergeCell ref="B1887:C1887"/>
    <mergeCell ref="A1792:N1792"/>
    <mergeCell ref="B1884:C1884"/>
    <mergeCell ref="A1876:N1876"/>
    <mergeCell ref="A1839:N1839"/>
    <mergeCell ref="A1814:N1814"/>
    <mergeCell ref="B1889:C1889"/>
    <mergeCell ref="B1890:C1890"/>
    <mergeCell ref="A1878:N1878"/>
    <mergeCell ref="B1273:N1273"/>
    <mergeCell ref="B1297:K1297"/>
    <mergeCell ref="B1903:C1903"/>
    <mergeCell ref="B1904:C1904"/>
    <mergeCell ref="A1606:N1606"/>
    <mergeCell ref="B1480:N1480"/>
    <mergeCell ref="B1504:K1504"/>
    <mergeCell ref="A1746:N1746"/>
    <mergeCell ref="A1748:N1748"/>
    <mergeCell ref="C1750:D1750"/>
    <mergeCell ref="E1750:F1750"/>
    <mergeCell ref="G1750:H1750"/>
    <mergeCell ref="B1690:N1690"/>
    <mergeCell ref="B1714:K1714"/>
    <mergeCell ref="B1644:K1644"/>
    <mergeCell ref="A1676:N1676"/>
    <mergeCell ref="C1751:D1751"/>
    <mergeCell ref="E1751:F1751"/>
    <mergeCell ref="G1751:H1751"/>
    <mergeCell ref="C1752:D1752"/>
    <mergeCell ref="E1752:F1752"/>
    <mergeCell ref="G1752:H1752"/>
    <mergeCell ref="C1753:D1753"/>
    <mergeCell ref="E1753:F1753"/>
    <mergeCell ref="B1620:N1620"/>
    <mergeCell ref="A1326:N1326"/>
    <mergeCell ref="A1396:N1396"/>
    <mergeCell ref="A1536:N1536"/>
    <mergeCell ref="B1550:N1550"/>
    <mergeCell ref="B1574:K1574"/>
    <mergeCell ref="B1340:N1340"/>
    <mergeCell ref="B1364:K1364"/>
    <mergeCell ref="B1410:N1410"/>
    <mergeCell ref="B1434:K1434"/>
    <mergeCell ref="A1466:N1466"/>
    <mergeCell ref="C1264:D1264"/>
    <mergeCell ref="E1264:F1264"/>
    <mergeCell ref="G1264:H1264"/>
    <mergeCell ref="C1265:D1265"/>
    <mergeCell ref="E1265:F1265"/>
    <mergeCell ref="G1265:H1265"/>
    <mergeCell ref="C1270:D1270"/>
    <mergeCell ref="E1270:F1270"/>
    <mergeCell ref="G1270:H1270"/>
    <mergeCell ref="C1268:D1268"/>
    <mergeCell ref="E1268:F1268"/>
    <mergeCell ref="G1268:H1268"/>
    <mergeCell ref="C1269:D1269"/>
    <mergeCell ref="E1269:F1269"/>
    <mergeCell ref="G1269:H1269"/>
    <mergeCell ref="C1266:D1266"/>
    <mergeCell ref="E1266:F1266"/>
    <mergeCell ref="G1266:H1266"/>
    <mergeCell ref="C1267:D1267"/>
    <mergeCell ref="E1267:F1267"/>
    <mergeCell ref="G1267:H1267"/>
    <mergeCell ref="C1262:D1262"/>
    <mergeCell ref="E1262:F1262"/>
    <mergeCell ref="G1262:H1262"/>
    <mergeCell ref="C1263:D1263"/>
    <mergeCell ref="E1263:F1263"/>
    <mergeCell ref="G1263:H1263"/>
    <mergeCell ref="A1256:N1256"/>
    <mergeCell ref="A1258:N1258"/>
    <mergeCell ref="C1260:D1260"/>
    <mergeCell ref="E1260:F1260"/>
    <mergeCell ref="G1260:H1260"/>
    <mergeCell ref="C1261:D1261"/>
    <mergeCell ref="E1261:F1261"/>
    <mergeCell ref="G1261:H1261"/>
    <mergeCell ref="A1229:B1229"/>
    <mergeCell ref="H1229:I1229"/>
    <mergeCell ref="A1230:E1230"/>
    <mergeCell ref="H1230:M1230"/>
    <mergeCell ref="A1254:N1254"/>
    <mergeCell ref="A1228:B1228"/>
    <mergeCell ref="H1228:I1228"/>
    <mergeCell ref="H1216:M1216"/>
    <mergeCell ref="A1199:B1199"/>
    <mergeCell ref="H1199:I1199"/>
    <mergeCell ref="A1200:E1200"/>
    <mergeCell ref="H1200:M1200"/>
    <mergeCell ref="A1214:N1214"/>
    <mergeCell ref="A1216:E1216"/>
    <mergeCell ref="A1198:B1198"/>
    <mergeCell ref="H1198:I1198"/>
    <mergeCell ref="H1186:M1186"/>
    <mergeCell ref="A1159:B1159"/>
    <mergeCell ref="H1159:I1159"/>
    <mergeCell ref="A1160:E1160"/>
    <mergeCell ref="H1160:M1160"/>
    <mergeCell ref="A1184:N1184"/>
    <mergeCell ref="A1158:B1158"/>
    <mergeCell ref="H1158:I1158"/>
    <mergeCell ref="A1186:E1186"/>
    <mergeCell ref="H1146:M1146"/>
    <mergeCell ref="A1129:B1129"/>
    <mergeCell ref="H1129:I1129"/>
    <mergeCell ref="A1130:E1130"/>
    <mergeCell ref="H1130:M1130"/>
    <mergeCell ref="A1144:N1144"/>
    <mergeCell ref="A1128:B1128"/>
    <mergeCell ref="H1128:I1128"/>
    <mergeCell ref="H1116:M1116"/>
    <mergeCell ref="A1146:E1146"/>
    <mergeCell ref="H1046:M1046"/>
    <mergeCell ref="A1019:B1019"/>
    <mergeCell ref="H1019:I1019"/>
    <mergeCell ref="A1020:E1020"/>
    <mergeCell ref="H1020:M1020"/>
    <mergeCell ref="A1044:N1044"/>
    <mergeCell ref="A1018:B1018"/>
    <mergeCell ref="H1018:I1018"/>
    <mergeCell ref="H1006:M1006"/>
    <mergeCell ref="A989:B989"/>
    <mergeCell ref="H989:I989"/>
    <mergeCell ref="A990:E990"/>
    <mergeCell ref="H990:M990"/>
    <mergeCell ref="A1004:N1004"/>
    <mergeCell ref="A988:B988"/>
    <mergeCell ref="H988:I988"/>
    <mergeCell ref="A974:N974"/>
    <mergeCell ref="A976:E976"/>
    <mergeCell ref="H976:M976"/>
    <mergeCell ref="A949:B949"/>
    <mergeCell ref="H949:I949"/>
    <mergeCell ref="A950:E950"/>
    <mergeCell ref="H950:M950"/>
    <mergeCell ref="A951:E951"/>
    <mergeCell ref="H951:M951"/>
    <mergeCell ref="A948:B948"/>
    <mergeCell ref="H948:I948"/>
    <mergeCell ref="K947:M947"/>
    <mergeCell ref="K948:M948"/>
    <mergeCell ref="A934:N934"/>
    <mergeCell ref="A936:E936"/>
    <mergeCell ref="H936:M936"/>
    <mergeCell ref="A919:B919"/>
    <mergeCell ref="H919:I919"/>
    <mergeCell ref="A920:E920"/>
    <mergeCell ref="H920:M920"/>
    <mergeCell ref="D921:E921"/>
    <mergeCell ref="A922:E922"/>
    <mergeCell ref="A918:B918"/>
    <mergeCell ref="H918:I918"/>
    <mergeCell ref="A904:N904"/>
    <mergeCell ref="A906:E906"/>
    <mergeCell ref="H906:M906"/>
    <mergeCell ref="A881:B881"/>
    <mergeCell ref="H881:I881"/>
    <mergeCell ref="A882:B882"/>
    <mergeCell ref="H882:I882"/>
    <mergeCell ref="A883:E883"/>
    <mergeCell ref="H883:M883"/>
    <mergeCell ref="A835:N835"/>
    <mergeCell ref="A837:N837"/>
    <mergeCell ref="A839:E839"/>
    <mergeCell ref="H839:M839"/>
    <mergeCell ref="A765:N765"/>
    <mergeCell ref="A728:N728"/>
    <mergeCell ref="A379:N379"/>
    <mergeCell ref="M381:N381"/>
    <mergeCell ref="M383:N383"/>
    <mergeCell ref="A555:N555"/>
    <mergeCell ref="A522:N522"/>
    <mergeCell ref="H423:I423"/>
    <mergeCell ref="H424:I424"/>
    <mergeCell ref="A387:F387"/>
    <mergeCell ref="A855:E855"/>
    <mergeCell ref="G855:M855"/>
    <mergeCell ref="A867:N867"/>
    <mergeCell ref="A869:E869"/>
    <mergeCell ref="H869:M869"/>
    <mergeCell ref="A851:B851"/>
    <mergeCell ref="H851:I851"/>
    <mergeCell ref="A852:B852"/>
    <mergeCell ref="H852:I852"/>
    <mergeCell ref="A853:E853"/>
    <mergeCell ref="H853:M853"/>
    <mergeCell ref="A299:F299"/>
    <mergeCell ref="M280:N280"/>
    <mergeCell ref="M281:N281"/>
    <mergeCell ref="M282:N282"/>
    <mergeCell ref="A695:N695"/>
    <mergeCell ref="A659:N659"/>
    <mergeCell ref="A625:N625"/>
    <mergeCell ref="A589:N589"/>
    <mergeCell ref="M324:N324"/>
    <mergeCell ref="M325:N325"/>
    <mergeCell ref="M326:N326"/>
    <mergeCell ref="M327:N327"/>
    <mergeCell ref="A486:N486"/>
    <mergeCell ref="A488:N488"/>
    <mergeCell ref="A419:N419"/>
    <mergeCell ref="A421:N421"/>
    <mergeCell ref="M328:N328"/>
    <mergeCell ref="M331:N331"/>
    <mergeCell ref="M384:N384"/>
    <mergeCell ref="M385:N385"/>
    <mergeCell ref="M386:N386"/>
    <mergeCell ref="M387:N387"/>
    <mergeCell ref="A417:N417"/>
    <mergeCell ref="M332:N332"/>
    <mergeCell ref="A332:F332"/>
    <mergeCell ref="A381:F381"/>
    <mergeCell ref="A383:F383"/>
    <mergeCell ref="A372:N372"/>
    <mergeCell ref="A374:F374"/>
    <mergeCell ref="M374:N374"/>
    <mergeCell ref="A376:F376"/>
    <mergeCell ref="M376:N376"/>
    <mergeCell ref="A369:K369"/>
    <mergeCell ref="M369:N369"/>
    <mergeCell ref="M370:N370"/>
    <mergeCell ref="A367:K367"/>
    <mergeCell ref="M367:N367"/>
    <mergeCell ref="M368:N368"/>
    <mergeCell ref="A346:N346"/>
    <mergeCell ref="A350:F350"/>
    <mergeCell ref="M350:N350"/>
    <mergeCell ref="M352:N352"/>
    <mergeCell ref="M358:N358"/>
    <mergeCell ref="M361:N361"/>
    <mergeCell ref="M362:N362"/>
    <mergeCell ref="M363:N363"/>
    <mergeCell ref="A268:N268"/>
    <mergeCell ref="A270:N270"/>
    <mergeCell ref="M295:N295"/>
    <mergeCell ref="M283:N283"/>
    <mergeCell ref="M285:N285"/>
    <mergeCell ref="M286:N286"/>
    <mergeCell ref="M287:N287"/>
    <mergeCell ref="M288:N288"/>
    <mergeCell ref="M277:N277"/>
    <mergeCell ref="M278:N278"/>
    <mergeCell ref="M279:N279"/>
    <mergeCell ref="A285:F285"/>
    <mergeCell ref="M289:N289"/>
    <mergeCell ref="M290:N290"/>
    <mergeCell ref="M291:N291"/>
    <mergeCell ref="M292:N292"/>
    <mergeCell ref="M293:N293"/>
    <mergeCell ref="M294:N294"/>
    <mergeCell ref="A272:F272"/>
    <mergeCell ref="M272:N272"/>
    <mergeCell ref="A274:F274"/>
    <mergeCell ref="M274:N274"/>
    <mergeCell ref="M275:N275"/>
    <mergeCell ref="M276:N276"/>
    <mergeCell ref="B13:K13"/>
    <mergeCell ref="B14:K14"/>
    <mergeCell ref="B133:N141"/>
    <mergeCell ref="M329:N329"/>
    <mergeCell ref="M330:N330"/>
    <mergeCell ref="A1791:N1791"/>
    <mergeCell ref="B1880:C1880"/>
    <mergeCell ref="B1881:C1881"/>
    <mergeCell ref="B1882:C1882"/>
    <mergeCell ref="A313:F313"/>
    <mergeCell ref="M313:N313"/>
    <mergeCell ref="M303:N303"/>
    <mergeCell ref="M304:N304"/>
    <mergeCell ref="M309:N309"/>
    <mergeCell ref="A310:F310"/>
    <mergeCell ref="M310:N310"/>
    <mergeCell ref="A301:F301"/>
    <mergeCell ref="A302:F302"/>
    <mergeCell ref="M301:N301"/>
    <mergeCell ref="M302:N302"/>
    <mergeCell ref="M305:N305"/>
    <mergeCell ref="M296:N296"/>
    <mergeCell ref="M297:N297"/>
    <mergeCell ref="M299:N299"/>
    <mergeCell ref="B1883:C1883"/>
    <mergeCell ref="M300:N300"/>
    <mergeCell ref="A314:F314"/>
    <mergeCell ref="M314:N314"/>
    <mergeCell ref="A318:N318"/>
    <mergeCell ref="M320:N320"/>
    <mergeCell ref="M322:N322"/>
    <mergeCell ref="A311:F311"/>
    <mergeCell ref="M311:N311"/>
    <mergeCell ref="A312:F312"/>
    <mergeCell ref="M312:N312"/>
    <mergeCell ref="A348:F348"/>
    <mergeCell ref="M348:N348"/>
    <mergeCell ref="A354:K354"/>
    <mergeCell ref="M354:N354"/>
    <mergeCell ref="A356:F356"/>
    <mergeCell ref="M356:N356"/>
    <mergeCell ref="A358:L358"/>
    <mergeCell ref="A324:F324"/>
    <mergeCell ref="M306:N306"/>
    <mergeCell ref="M307:N307"/>
    <mergeCell ref="A309:F309"/>
    <mergeCell ref="A320:F320"/>
    <mergeCell ref="A322:F322"/>
  </mergeCells>
  <phoneticPr fontId="23" type="noConversion"/>
  <conditionalFormatting sqref="G1949:G1958 G2186:G2194 G2161:G2169 G2036:G2044 G2051:G2059 G2089:G2097 G2104:G2112">
    <cfRule type="cellIs" dxfId="102" priority="225" operator="lessThan">
      <formula>0</formula>
    </cfRule>
    <cfRule type="cellIs" dxfId="101" priority="226" operator="greaterThanOrEqual">
      <formula>0</formula>
    </cfRule>
  </conditionalFormatting>
  <conditionalFormatting sqref="G1975:G1984">
    <cfRule type="cellIs" dxfId="100" priority="191" operator="lessThan">
      <formula>0</formula>
    </cfRule>
    <cfRule type="cellIs" dxfId="99" priority="192" operator="greaterThanOrEqual">
      <formula>0</formula>
    </cfRule>
  </conditionalFormatting>
  <conditionalFormatting sqref="G2021:G2029">
    <cfRule type="cellIs" dxfId="98" priority="187" operator="lessThan">
      <formula>0</formula>
    </cfRule>
    <cfRule type="cellIs" dxfId="97" priority="188" operator="greaterThanOrEqual">
      <formula>0</formula>
    </cfRule>
  </conditionalFormatting>
  <conditionalFormatting sqref="G2030">
    <cfRule type="cellIs" dxfId="96" priority="181" operator="lessThan">
      <formula>0</formula>
    </cfRule>
    <cfRule type="cellIs" dxfId="95" priority="182" operator="greaterThanOrEqual">
      <formula>0</formula>
    </cfRule>
  </conditionalFormatting>
  <conditionalFormatting sqref="G2121">
    <cfRule type="cellIs" dxfId="94" priority="159" operator="lessThan">
      <formula>0</formula>
    </cfRule>
    <cfRule type="cellIs" dxfId="93" priority="160" operator="greaterThanOrEqual">
      <formula>0</formula>
    </cfRule>
  </conditionalFormatting>
  <conditionalFormatting sqref="F2139:F2141">
    <cfRule type="cellIs" dxfId="92" priority="131" operator="lessThan">
      <formula>0</formula>
    </cfRule>
    <cfRule type="cellIs" dxfId="91" priority="132" operator="greaterThanOrEqual">
      <formula>0</formula>
    </cfRule>
  </conditionalFormatting>
  <conditionalFormatting sqref="F2121:F2123">
    <cfRule type="cellIs" dxfId="90" priority="133" operator="lessThan">
      <formula>0</formula>
    </cfRule>
    <cfRule type="cellIs" dxfId="89" priority="134" operator="greaterThanOrEqual">
      <formula>0</formula>
    </cfRule>
  </conditionalFormatting>
  <conditionalFormatting sqref="G2195">
    <cfRule type="cellIs" dxfId="88" priority="125" operator="lessThan">
      <formula>0</formula>
    </cfRule>
    <cfRule type="cellIs" dxfId="87" priority="126" operator="greaterThanOrEqual">
      <formula>0</formula>
    </cfRule>
  </conditionalFormatting>
  <conditionalFormatting sqref="G2170">
    <cfRule type="cellIs" dxfId="86" priority="123" operator="lessThan">
      <formula>0</formula>
    </cfRule>
    <cfRule type="cellIs" dxfId="85" priority="124" operator="greaterThanOrEqual">
      <formula>0</formula>
    </cfRule>
  </conditionalFormatting>
  <conditionalFormatting sqref="G2045">
    <cfRule type="cellIs" dxfId="84" priority="111" operator="lessThan">
      <formula>0</formula>
    </cfRule>
    <cfRule type="cellIs" dxfId="83" priority="112" operator="greaterThanOrEqual">
      <formula>0</formula>
    </cfRule>
  </conditionalFormatting>
  <conditionalFormatting sqref="G2060">
    <cfRule type="cellIs" dxfId="82" priority="109" operator="lessThan">
      <formula>0</formula>
    </cfRule>
    <cfRule type="cellIs" dxfId="81" priority="110" operator="greaterThanOrEqual">
      <formula>0</formula>
    </cfRule>
  </conditionalFormatting>
  <conditionalFormatting sqref="G2066:G2073">
    <cfRule type="cellIs" dxfId="80" priority="107" operator="lessThan">
      <formula>0</formula>
    </cfRule>
    <cfRule type="cellIs" dxfId="79" priority="108" operator="greaterThanOrEqual">
      <formula>0</formula>
    </cfRule>
  </conditionalFormatting>
  <conditionalFormatting sqref="G2075">
    <cfRule type="cellIs" dxfId="78" priority="105" operator="lessThan">
      <formula>0</formula>
    </cfRule>
    <cfRule type="cellIs" dxfId="77" priority="106" operator="greaterThanOrEqual">
      <formula>0</formula>
    </cfRule>
  </conditionalFormatting>
  <conditionalFormatting sqref="G2098">
    <cfRule type="cellIs" dxfId="76" priority="103" operator="lessThan">
      <formula>0</formula>
    </cfRule>
    <cfRule type="cellIs" dxfId="75" priority="104" operator="greaterThanOrEqual">
      <formula>0</formula>
    </cfRule>
  </conditionalFormatting>
  <conditionalFormatting sqref="G2113">
    <cfRule type="cellIs" dxfId="74" priority="101" operator="lessThan">
      <formula>0</formula>
    </cfRule>
    <cfRule type="cellIs" dxfId="73" priority="102" operator="greaterThanOrEqual">
      <formula>0</formula>
    </cfRule>
  </conditionalFormatting>
  <conditionalFormatting sqref="G2122:G2123">
    <cfRule type="cellIs" dxfId="72" priority="61" operator="lessThan">
      <formula>0</formula>
    </cfRule>
    <cfRule type="cellIs" dxfId="71" priority="62" operator="greaterThanOrEqual">
      <formula>0</formula>
    </cfRule>
  </conditionalFormatting>
  <conditionalFormatting sqref="F2124">
    <cfRule type="cellIs" dxfId="70" priority="97" operator="lessThan">
      <formula>0</formula>
    </cfRule>
    <cfRule type="cellIs" dxfId="69" priority="98" operator="greaterThanOrEqual">
      <formula>0</formula>
    </cfRule>
  </conditionalFormatting>
  <conditionalFormatting sqref="G2121">
    <cfRule type="cellIs" dxfId="68" priority="69" operator="lessThan">
      <formula>0</formula>
    </cfRule>
    <cfRule type="cellIs" dxfId="67" priority="70" operator="greaterThanOrEqual">
      <formula>0</formula>
    </cfRule>
  </conditionalFormatting>
  <conditionalFormatting sqref="F2142">
    <cfRule type="cellIs" dxfId="66" priority="93" operator="lessThan">
      <formula>0</formula>
    </cfRule>
    <cfRule type="cellIs" dxfId="65" priority="94" operator="greaterThanOrEqual">
      <formula>0</formula>
    </cfRule>
  </conditionalFormatting>
  <conditionalFormatting sqref="G2301:G2310">
    <cfRule type="cellIs" dxfId="64" priority="89" operator="lessThan">
      <formula>0</formula>
    </cfRule>
    <cfRule type="cellIs" dxfId="63" priority="90" operator="greaterThanOrEqual">
      <formula>0</formula>
    </cfRule>
  </conditionalFormatting>
  <conditionalFormatting sqref="I2124">
    <cfRule type="cellIs" dxfId="62" priority="27" operator="lessThan">
      <formula>0</formula>
    </cfRule>
    <cfRule type="cellIs" dxfId="61" priority="28" operator="greaterThanOrEqual">
      <formula>0</formula>
    </cfRule>
  </conditionalFormatting>
  <conditionalFormatting sqref="G2074">
    <cfRule type="cellIs" dxfId="60" priority="17" operator="lessThan">
      <formula>0</formula>
    </cfRule>
    <cfRule type="cellIs" dxfId="59" priority="18" operator="greaterThanOrEqual">
      <formula>0</formula>
    </cfRule>
  </conditionalFormatting>
  <conditionalFormatting sqref="G2327:G2336">
    <cfRule type="cellIs" dxfId="58" priority="87" operator="lessThan">
      <formula>0</formula>
    </cfRule>
    <cfRule type="cellIs" dxfId="57" priority="88" operator="greaterThanOrEqual">
      <formula>0</formula>
    </cfRule>
  </conditionalFormatting>
  <conditionalFormatting sqref="G2371:G2380">
    <cfRule type="cellIs" dxfId="56" priority="85" operator="lessThan">
      <formula>0</formula>
    </cfRule>
    <cfRule type="cellIs" dxfId="55" priority="86" operator="greaterThanOrEqual">
      <formula>0</formula>
    </cfRule>
  </conditionalFormatting>
  <conditionalFormatting sqref="G2441:G2450">
    <cfRule type="cellIs" dxfId="54" priority="83" operator="lessThan">
      <formula>0</formula>
    </cfRule>
    <cfRule type="cellIs" dxfId="53" priority="84" operator="greaterThanOrEqual">
      <formula>0</formula>
    </cfRule>
  </conditionalFormatting>
  <conditionalFormatting sqref="G2509:G2518">
    <cfRule type="cellIs" dxfId="52" priority="81" operator="lessThan">
      <formula>0</formula>
    </cfRule>
    <cfRule type="cellIs" dxfId="51" priority="82" operator="greaterThanOrEqual">
      <formula>0</formula>
    </cfRule>
  </conditionalFormatting>
  <conditionalFormatting sqref="I2121:I2123">
    <cfRule type="cellIs" dxfId="50" priority="31" operator="lessThan">
      <formula>0</formula>
    </cfRule>
    <cfRule type="cellIs" dxfId="49" priority="32" operator="greaterThanOrEqual">
      <formula>0</formula>
    </cfRule>
  </conditionalFormatting>
  <conditionalFormatting sqref="G2397:G2406">
    <cfRule type="cellIs" dxfId="48" priority="77" operator="lessThan">
      <formula>0</formula>
    </cfRule>
    <cfRule type="cellIs" dxfId="47" priority="78" operator="greaterThanOrEqual">
      <formula>0</formula>
    </cfRule>
  </conditionalFormatting>
  <conditionalFormatting sqref="G2467:G2476">
    <cfRule type="cellIs" dxfId="46" priority="75" operator="lessThan">
      <formula>0</formula>
    </cfRule>
    <cfRule type="cellIs" dxfId="45" priority="76" operator="greaterThanOrEqual">
      <formula>0</formula>
    </cfRule>
  </conditionalFormatting>
  <conditionalFormatting sqref="G2535:G2544">
    <cfRule type="cellIs" dxfId="44" priority="73" operator="lessThan">
      <formula>0</formula>
    </cfRule>
    <cfRule type="cellIs" dxfId="43" priority="74" operator="greaterThanOrEqual">
      <formula>0</formula>
    </cfRule>
  </conditionalFormatting>
  <conditionalFormatting sqref="G2142">
    <cfRule type="cellIs" dxfId="42" priority="43" operator="lessThan">
      <formula>0</formula>
    </cfRule>
    <cfRule type="cellIs" dxfId="41" priority="44" operator="greaterThanOrEqual">
      <formula>0</formula>
    </cfRule>
  </conditionalFormatting>
  <conditionalFormatting sqref="G2124">
    <cfRule type="cellIs" dxfId="40" priority="59" operator="lessThan">
      <formula>0</formula>
    </cfRule>
    <cfRule type="cellIs" dxfId="39" priority="60" operator="greaterThanOrEqual">
      <formula>0</formula>
    </cfRule>
  </conditionalFormatting>
  <conditionalFormatting sqref="H2139:H2141">
    <cfRule type="cellIs" dxfId="38" priority="39" operator="lessThan">
      <formula>0</formula>
    </cfRule>
    <cfRule type="cellIs" dxfId="37" priority="40" operator="greaterThanOrEqual">
      <formula>0</formula>
    </cfRule>
  </conditionalFormatting>
  <conditionalFormatting sqref="G2122:G2123">
    <cfRule type="cellIs" dxfId="36" priority="63" operator="lessThan">
      <formula>0</formula>
    </cfRule>
    <cfRule type="cellIs" dxfId="35" priority="64" operator="greaterThanOrEqual">
      <formula>0</formula>
    </cfRule>
  </conditionalFormatting>
  <conditionalFormatting sqref="G2139">
    <cfRule type="cellIs" dxfId="34" priority="51" operator="lessThan">
      <formula>0</formula>
    </cfRule>
    <cfRule type="cellIs" dxfId="33" priority="52" operator="greaterThanOrEqual">
      <formula>0</formula>
    </cfRule>
  </conditionalFormatting>
  <conditionalFormatting sqref="H2121:H2123">
    <cfRule type="cellIs" dxfId="32" priority="57" operator="lessThan">
      <formula>0</formula>
    </cfRule>
    <cfRule type="cellIs" dxfId="31" priority="58" operator="greaterThanOrEqual">
      <formula>0</formula>
    </cfRule>
  </conditionalFormatting>
  <conditionalFormatting sqref="H2121:H2123">
    <cfRule type="cellIs" dxfId="30" priority="55" operator="lessThan">
      <formula>0</formula>
    </cfRule>
    <cfRule type="cellIs" dxfId="29" priority="56" operator="greaterThanOrEqual">
      <formula>0</formula>
    </cfRule>
  </conditionalFormatting>
  <conditionalFormatting sqref="H2124">
    <cfRule type="cellIs" dxfId="28" priority="53" operator="lessThan">
      <formula>0</formula>
    </cfRule>
    <cfRule type="cellIs" dxfId="27" priority="54" operator="greaterThanOrEqual">
      <formula>0</formula>
    </cfRule>
  </conditionalFormatting>
  <conditionalFormatting sqref="G2139">
    <cfRule type="cellIs" dxfId="26" priority="49" operator="lessThan">
      <formula>0</formula>
    </cfRule>
    <cfRule type="cellIs" dxfId="25" priority="50" operator="greaterThanOrEqual">
      <formula>0</formula>
    </cfRule>
  </conditionalFormatting>
  <conditionalFormatting sqref="G2140:G2141">
    <cfRule type="cellIs" dxfId="24" priority="47" operator="lessThan">
      <formula>0</formula>
    </cfRule>
    <cfRule type="cellIs" dxfId="23" priority="48" operator="greaterThanOrEqual">
      <formula>0</formula>
    </cfRule>
  </conditionalFormatting>
  <conditionalFormatting sqref="G2140:G2141">
    <cfRule type="cellIs" dxfId="22" priority="45" operator="lessThan">
      <formula>0</formula>
    </cfRule>
    <cfRule type="cellIs" dxfId="21" priority="46" operator="greaterThanOrEqual">
      <formula>0</formula>
    </cfRule>
  </conditionalFormatting>
  <conditionalFormatting sqref="I2121:I2123">
    <cfRule type="cellIs" dxfId="20" priority="33" operator="lessThan">
      <formula>0</formula>
    </cfRule>
    <cfRule type="cellIs" dxfId="19" priority="34" operator="greaterThanOrEqual">
      <formula>0</formula>
    </cfRule>
  </conditionalFormatting>
  <conditionalFormatting sqref="H2139:H2141">
    <cfRule type="cellIs" dxfId="18" priority="41" operator="lessThan">
      <formula>0</formula>
    </cfRule>
    <cfRule type="cellIs" dxfId="17" priority="42" operator="greaterThanOrEqual">
      <formula>0</formula>
    </cfRule>
  </conditionalFormatting>
  <conditionalFormatting sqref="H2142">
    <cfRule type="cellIs" dxfId="16" priority="35" operator="lessThan">
      <formula>0</formula>
    </cfRule>
    <cfRule type="cellIs" dxfId="15" priority="36" operator="greaterThanOrEqual">
      <formula>0</formula>
    </cfRule>
  </conditionalFormatting>
  <conditionalFormatting sqref="I2139:I2141">
    <cfRule type="cellIs" dxfId="14" priority="23" operator="lessThan">
      <formula>0</formula>
    </cfRule>
    <cfRule type="cellIs" dxfId="13" priority="24" operator="greaterThanOrEqual">
      <formula>0</formula>
    </cfRule>
  </conditionalFormatting>
  <conditionalFormatting sqref="I2139:I2141">
    <cfRule type="cellIs" dxfId="12" priority="25" operator="lessThan">
      <formula>0</formula>
    </cfRule>
    <cfRule type="cellIs" dxfId="11" priority="26" operator="greaterThanOrEqual">
      <formula>0</formula>
    </cfRule>
  </conditionalFormatting>
  <conditionalFormatting sqref="I2142">
    <cfRule type="cellIs" dxfId="10" priority="19" operator="lessThan">
      <formula>0</formula>
    </cfRule>
    <cfRule type="cellIs" dxfId="9" priority="20" operator="greaterThanOrEqual">
      <formula>0</formula>
    </cfRule>
  </conditionalFormatting>
  <conditionalFormatting sqref="I3202:I3203">
    <cfRule type="cellIs" dxfId="8" priority="11" operator="lessThan">
      <formula>0</formula>
    </cfRule>
    <cfRule type="cellIs" dxfId="7" priority="12" operator="greaterThanOrEqual">
      <formula>0</formula>
    </cfRule>
  </conditionalFormatting>
  <conditionalFormatting sqref="I3204">
    <cfRule type="cellIs" dxfId="6" priority="7" operator="lessThan">
      <formula>0</formula>
    </cfRule>
    <cfRule type="cellIs" dxfId="5" priority="8" operator="greaterThanOrEqual">
      <formula>0</formula>
    </cfRule>
  </conditionalFormatting>
  <conditionalFormatting sqref="B3227:K3227">
    <cfRule type="cellIs" dxfId="4" priority="5" operator="lessThan">
      <formula>0</formula>
    </cfRule>
    <cfRule type="cellIs" dxfId="3" priority="6" operator="greaterThanOrEqual">
      <formula>0</formula>
    </cfRule>
  </conditionalFormatting>
  <conditionalFormatting sqref="B3236:K3236">
    <cfRule type="cellIs" dxfId="2" priority="3" operator="lessThan">
      <formula>0</formula>
    </cfRule>
    <cfRule type="cellIs" dxfId="1" priority="4" operator="greaterThanOrEqual">
      <formula>0</formula>
    </cfRule>
  </conditionalFormatting>
  <printOptions horizontalCentered="1"/>
  <pageMargins left="0" right="0" top="0.39370078740157483" bottom="0" header="0" footer="0"/>
  <pageSetup paperSize="9" scale="47" orientation="portrait" r:id="rId1"/>
  <rowBreaks count="43" manualBreakCount="43">
    <brk id="129" max="13" man="1"/>
    <brk id="416" max="13" man="1"/>
    <brk id="485" max="13" man="1"/>
    <brk id="554" max="13" man="1"/>
    <brk id="624" max="13" man="1"/>
    <brk id="694" max="13" man="1"/>
    <brk id="764" max="13" man="1"/>
    <brk id="834" max="13" man="1"/>
    <brk id="903" max="13" man="1"/>
    <brk id="973" max="13" man="1"/>
    <brk id="1043" max="13" man="1"/>
    <brk id="1113" max="13" man="1"/>
    <brk id="1183" max="13" man="1"/>
    <brk id="1253" max="13" man="1"/>
    <brk id="1325" max="13" man="1"/>
    <brk id="1395" max="13" man="1"/>
    <brk id="1465" max="13" man="1"/>
    <brk id="1535" max="13" man="1"/>
    <brk id="1605" max="13" man="1"/>
    <brk id="1675" max="13" man="1"/>
    <brk id="1745" max="13" man="1"/>
    <brk id="1813" max="13" man="1"/>
    <brk id="1875" max="13" man="1"/>
    <brk id="1944" max="13" man="1"/>
    <brk id="2014" max="13" man="1"/>
    <brk id="2084" max="13" man="1"/>
    <brk id="2154" max="13" man="1"/>
    <brk id="2224" max="13" man="1"/>
    <brk id="2294" max="13" man="1"/>
    <brk id="2364" max="13" man="1"/>
    <brk id="2434" max="13" man="1"/>
    <brk id="2504" max="13" man="1"/>
    <brk id="2574" max="13" man="1"/>
    <brk id="2710" max="13" man="1"/>
    <brk id="2779" max="13" man="1"/>
    <brk id="2919" max="13" man="1"/>
    <brk id="2987" max="13" man="1"/>
    <brk id="3056" max="13" man="1"/>
    <brk id="3195" max="13" man="1"/>
    <brk id="3263" max="13" man="1"/>
    <brk id="3331" max="13" man="1"/>
    <brk id="3471" max="13" man="1"/>
    <brk id="3538" max="13" man="1"/>
  </rowBreaks>
  <colBreaks count="1" manualBreakCount="1">
    <brk id="1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"/>
  <sheetViews>
    <sheetView zoomScaleNormal="100" workbookViewId="0">
      <selection activeCell="N4" sqref="N4"/>
    </sheetView>
  </sheetViews>
  <sheetFormatPr baseColWidth="10" defaultRowHeight="12.75" x14ac:dyDescent="0.2"/>
  <cols>
    <col min="1" max="5" width="11.42578125" style="25"/>
    <col min="6" max="7" width="12.7109375" style="25" bestFit="1" customWidth="1"/>
    <col min="8" max="261" width="11.42578125" style="25"/>
    <col min="262" max="263" width="12.7109375" style="25" bestFit="1" customWidth="1"/>
    <col min="264" max="517" width="11.42578125" style="25"/>
    <col min="518" max="519" width="12.7109375" style="25" bestFit="1" customWidth="1"/>
    <col min="520" max="773" width="11.42578125" style="25"/>
    <col min="774" max="775" width="12.7109375" style="25" bestFit="1" customWidth="1"/>
    <col min="776" max="1029" width="11.42578125" style="25"/>
    <col min="1030" max="1031" width="12.7109375" style="25" bestFit="1" customWidth="1"/>
    <col min="1032" max="1285" width="11.42578125" style="25"/>
    <col min="1286" max="1287" width="12.7109375" style="25" bestFit="1" customWidth="1"/>
    <col min="1288" max="1541" width="11.42578125" style="25"/>
    <col min="1542" max="1543" width="12.7109375" style="25" bestFit="1" customWidth="1"/>
    <col min="1544" max="1797" width="11.42578125" style="25"/>
    <col min="1798" max="1799" width="12.7109375" style="25" bestFit="1" customWidth="1"/>
    <col min="1800" max="2053" width="11.42578125" style="25"/>
    <col min="2054" max="2055" width="12.7109375" style="25" bestFit="1" customWidth="1"/>
    <col min="2056" max="2309" width="11.42578125" style="25"/>
    <col min="2310" max="2311" width="12.7109375" style="25" bestFit="1" customWidth="1"/>
    <col min="2312" max="2565" width="11.42578125" style="25"/>
    <col min="2566" max="2567" width="12.7109375" style="25" bestFit="1" customWidth="1"/>
    <col min="2568" max="2821" width="11.42578125" style="25"/>
    <col min="2822" max="2823" width="12.7109375" style="25" bestFit="1" customWidth="1"/>
    <col min="2824" max="3077" width="11.42578125" style="25"/>
    <col min="3078" max="3079" width="12.7109375" style="25" bestFit="1" customWidth="1"/>
    <col min="3080" max="3333" width="11.42578125" style="25"/>
    <col min="3334" max="3335" width="12.7109375" style="25" bestFit="1" customWidth="1"/>
    <col min="3336" max="3589" width="11.42578125" style="25"/>
    <col min="3590" max="3591" width="12.7109375" style="25" bestFit="1" customWidth="1"/>
    <col min="3592" max="3845" width="11.42578125" style="25"/>
    <col min="3846" max="3847" width="12.7109375" style="25" bestFit="1" customWidth="1"/>
    <col min="3848" max="4101" width="11.42578125" style="25"/>
    <col min="4102" max="4103" width="12.7109375" style="25" bestFit="1" customWidth="1"/>
    <col min="4104" max="4357" width="11.42578125" style="25"/>
    <col min="4358" max="4359" width="12.7109375" style="25" bestFit="1" customWidth="1"/>
    <col min="4360" max="4613" width="11.42578125" style="25"/>
    <col min="4614" max="4615" width="12.7109375" style="25" bestFit="1" customWidth="1"/>
    <col min="4616" max="4869" width="11.42578125" style="25"/>
    <col min="4870" max="4871" width="12.7109375" style="25" bestFit="1" customWidth="1"/>
    <col min="4872" max="5125" width="11.42578125" style="25"/>
    <col min="5126" max="5127" width="12.7109375" style="25" bestFit="1" customWidth="1"/>
    <col min="5128" max="5381" width="11.42578125" style="25"/>
    <col min="5382" max="5383" width="12.7109375" style="25" bestFit="1" customWidth="1"/>
    <col min="5384" max="5637" width="11.42578125" style="25"/>
    <col min="5638" max="5639" width="12.7109375" style="25" bestFit="1" customWidth="1"/>
    <col min="5640" max="5893" width="11.42578125" style="25"/>
    <col min="5894" max="5895" width="12.7109375" style="25" bestFit="1" customWidth="1"/>
    <col min="5896" max="6149" width="11.42578125" style="25"/>
    <col min="6150" max="6151" width="12.7109375" style="25" bestFit="1" customWidth="1"/>
    <col min="6152" max="6405" width="11.42578125" style="25"/>
    <col min="6406" max="6407" width="12.7109375" style="25" bestFit="1" customWidth="1"/>
    <col min="6408" max="6661" width="11.42578125" style="25"/>
    <col min="6662" max="6663" width="12.7109375" style="25" bestFit="1" customWidth="1"/>
    <col min="6664" max="6917" width="11.42578125" style="25"/>
    <col min="6918" max="6919" width="12.7109375" style="25" bestFit="1" customWidth="1"/>
    <col min="6920" max="7173" width="11.42578125" style="25"/>
    <col min="7174" max="7175" width="12.7109375" style="25" bestFit="1" customWidth="1"/>
    <col min="7176" max="7429" width="11.42578125" style="25"/>
    <col min="7430" max="7431" width="12.7109375" style="25" bestFit="1" customWidth="1"/>
    <col min="7432" max="7685" width="11.42578125" style="25"/>
    <col min="7686" max="7687" width="12.7109375" style="25" bestFit="1" customWidth="1"/>
    <col min="7688" max="7941" width="11.42578125" style="25"/>
    <col min="7942" max="7943" width="12.7109375" style="25" bestFit="1" customWidth="1"/>
    <col min="7944" max="8197" width="11.42578125" style="25"/>
    <col min="8198" max="8199" width="12.7109375" style="25" bestFit="1" customWidth="1"/>
    <col min="8200" max="8453" width="11.42578125" style="25"/>
    <col min="8454" max="8455" width="12.7109375" style="25" bestFit="1" customWidth="1"/>
    <col min="8456" max="8709" width="11.42578125" style="25"/>
    <col min="8710" max="8711" width="12.7109375" style="25" bestFit="1" customWidth="1"/>
    <col min="8712" max="8965" width="11.42578125" style="25"/>
    <col min="8966" max="8967" width="12.7109375" style="25" bestFit="1" customWidth="1"/>
    <col min="8968" max="9221" width="11.42578125" style="25"/>
    <col min="9222" max="9223" width="12.7109375" style="25" bestFit="1" customWidth="1"/>
    <col min="9224" max="9477" width="11.42578125" style="25"/>
    <col min="9478" max="9479" width="12.7109375" style="25" bestFit="1" customWidth="1"/>
    <col min="9480" max="9733" width="11.42578125" style="25"/>
    <col min="9734" max="9735" width="12.7109375" style="25" bestFit="1" customWidth="1"/>
    <col min="9736" max="9989" width="11.42578125" style="25"/>
    <col min="9990" max="9991" width="12.7109375" style="25" bestFit="1" customWidth="1"/>
    <col min="9992" max="10245" width="11.42578125" style="25"/>
    <col min="10246" max="10247" width="12.7109375" style="25" bestFit="1" customWidth="1"/>
    <col min="10248" max="10501" width="11.42578125" style="25"/>
    <col min="10502" max="10503" width="12.7109375" style="25" bestFit="1" customWidth="1"/>
    <col min="10504" max="10757" width="11.42578125" style="25"/>
    <col min="10758" max="10759" width="12.7109375" style="25" bestFit="1" customWidth="1"/>
    <col min="10760" max="11013" width="11.42578125" style="25"/>
    <col min="11014" max="11015" width="12.7109375" style="25" bestFit="1" customWidth="1"/>
    <col min="11016" max="11269" width="11.42578125" style="25"/>
    <col min="11270" max="11271" width="12.7109375" style="25" bestFit="1" customWidth="1"/>
    <col min="11272" max="11525" width="11.42578125" style="25"/>
    <col min="11526" max="11527" width="12.7109375" style="25" bestFit="1" customWidth="1"/>
    <col min="11528" max="11781" width="11.42578125" style="25"/>
    <col min="11782" max="11783" width="12.7109375" style="25" bestFit="1" customWidth="1"/>
    <col min="11784" max="12037" width="11.42578125" style="25"/>
    <col min="12038" max="12039" width="12.7109375" style="25" bestFit="1" customWidth="1"/>
    <col min="12040" max="12293" width="11.42578125" style="25"/>
    <col min="12294" max="12295" width="12.7109375" style="25" bestFit="1" customWidth="1"/>
    <col min="12296" max="12549" width="11.42578125" style="25"/>
    <col min="12550" max="12551" width="12.7109375" style="25" bestFit="1" customWidth="1"/>
    <col min="12552" max="12805" width="11.42578125" style="25"/>
    <col min="12806" max="12807" width="12.7109375" style="25" bestFit="1" customWidth="1"/>
    <col min="12808" max="13061" width="11.42578125" style="25"/>
    <col min="13062" max="13063" width="12.7109375" style="25" bestFit="1" customWidth="1"/>
    <col min="13064" max="13317" width="11.42578125" style="25"/>
    <col min="13318" max="13319" width="12.7109375" style="25" bestFit="1" customWidth="1"/>
    <col min="13320" max="13573" width="11.42578125" style="25"/>
    <col min="13574" max="13575" width="12.7109375" style="25" bestFit="1" customWidth="1"/>
    <col min="13576" max="13829" width="11.42578125" style="25"/>
    <col min="13830" max="13831" width="12.7109375" style="25" bestFit="1" customWidth="1"/>
    <col min="13832" max="14085" width="11.42578125" style="25"/>
    <col min="14086" max="14087" width="12.7109375" style="25" bestFit="1" customWidth="1"/>
    <col min="14088" max="14341" width="11.42578125" style="25"/>
    <col min="14342" max="14343" width="12.7109375" style="25" bestFit="1" customWidth="1"/>
    <col min="14344" max="14597" width="11.42578125" style="25"/>
    <col min="14598" max="14599" width="12.7109375" style="25" bestFit="1" customWidth="1"/>
    <col min="14600" max="14853" width="11.42578125" style="25"/>
    <col min="14854" max="14855" width="12.7109375" style="25" bestFit="1" customWidth="1"/>
    <col min="14856" max="15109" width="11.42578125" style="25"/>
    <col min="15110" max="15111" width="12.7109375" style="25" bestFit="1" customWidth="1"/>
    <col min="15112" max="15365" width="11.42578125" style="25"/>
    <col min="15366" max="15367" width="12.7109375" style="25" bestFit="1" customWidth="1"/>
    <col min="15368" max="15621" width="11.42578125" style="25"/>
    <col min="15622" max="15623" width="12.7109375" style="25" bestFit="1" customWidth="1"/>
    <col min="15624" max="15877" width="11.42578125" style="25"/>
    <col min="15878" max="15879" width="12.7109375" style="25" bestFit="1" customWidth="1"/>
    <col min="15880" max="16133" width="11.42578125" style="25"/>
    <col min="16134" max="16135" width="12.7109375" style="25" bestFit="1" customWidth="1"/>
    <col min="16136" max="16384" width="11.42578125" style="25"/>
  </cols>
  <sheetData>
    <row r="4" spans="1:14" ht="15" x14ac:dyDescent="0.2">
      <c r="A4" s="836" t="s">
        <v>286</v>
      </c>
      <c r="B4" s="836"/>
      <c r="C4" s="836"/>
      <c r="D4" s="836"/>
      <c r="E4" s="836"/>
      <c r="F4" s="836"/>
      <c r="G4" s="836"/>
      <c r="H4" s="836"/>
      <c r="I4" s="836"/>
      <c r="J4" s="836"/>
    </row>
    <row r="7" spans="1:14" ht="15.75" x14ac:dyDescent="0.25">
      <c r="A7" s="823" t="s">
        <v>266</v>
      </c>
      <c r="B7" s="823"/>
      <c r="C7" s="823"/>
      <c r="D7" s="823"/>
      <c r="E7" s="823"/>
      <c r="F7" s="125"/>
      <c r="G7" s="125"/>
      <c r="H7" s="125"/>
      <c r="I7" s="125"/>
      <c r="J7" s="125"/>
      <c r="K7" s="125"/>
      <c r="L7" s="125"/>
      <c r="M7" s="125"/>
      <c r="N7" s="125"/>
    </row>
    <row r="8" spans="1:14" ht="16.5" thickBot="1" x14ac:dyDescent="0.3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</row>
    <row r="9" spans="1:14" ht="16.5" thickBot="1" x14ac:dyDescent="0.3">
      <c r="A9" s="206" t="s">
        <v>269</v>
      </c>
      <c r="B9" s="207">
        <v>43800</v>
      </c>
      <c r="C9" s="207">
        <v>44166</v>
      </c>
      <c r="D9" s="207" t="s">
        <v>270</v>
      </c>
      <c r="F9" s="125"/>
      <c r="G9" s="125"/>
      <c r="H9" s="125"/>
      <c r="I9" s="125"/>
      <c r="J9" s="125"/>
      <c r="K9" s="125"/>
      <c r="L9" s="125"/>
      <c r="M9" s="125"/>
      <c r="N9" s="125"/>
    </row>
    <row r="10" spans="1:14" x14ac:dyDescent="0.2">
      <c r="A10" s="193" t="s">
        <v>191</v>
      </c>
      <c r="B10" s="42">
        <v>610</v>
      </c>
      <c r="C10" s="42">
        <v>611</v>
      </c>
      <c r="D10" s="208">
        <f>(C10-B10)/B10</f>
        <v>1.639344262295082E-3</v>
      </c>
      <c r="F10" s="31"/>
    </row>
    <row r="11" spans="1:14" x14ac:dyDescent="0.2">
      <c r="A11" s="195" t="s">
        <v>6</v>
      </c>
      <c r="B11" s="42">
        <v>858</v>
      </c>
      <c r="C11" s="42">
        <v>853</v>
      </c>
      <c r="D11" s="208">
        <f t="shared" ref="D11:D19" si="0">(C11-B11)/B11</f>
        <v>-5.8275058275058279E-3</v>
      </c>
      <c r="F11" s="31"/>
    </row>
    <row r="12" spans="1:14" x14ac:dyDescent="0.2">
      <c r="A12" s="195" t="s">
        <v>18</v>
      </c>
      <c r="B12" s="42">
        <v>1250</v>
      </c>
      <c r="C12" s="42">
        <v>1265</v>
      </c>
      <c r="D12" s="208">
        <f t="shared" si="0"/>
        <v>1.2E-2</v>
      </c>
      <c r="F12" s="31"/>
    </row>
    <row r="13" spans="1:14" x14ac:dyDescent="0.2">
      <c r="A13" s="195" t="s">
        <v>7</v>
      </c>
      <c r="B13" s="42">
        <v>343</v>
      </c>
      <c r="C13" s="42">
        <v>345</v>
      </c>
      <c r="D13" s="208">
        <f t="shared" si="0"/>
        <v>5.8309037900874635E-3</v>
      </c>
      <c r="F13" s="31"/>
    </row>
    <row r="14" spans="1:14" x14ac:dyDescent="0.2">
      <c r="A14" s="195" t="s">
        <v>8</v>
      </c>
      <c r="B14" s="42">
        <v>712</v>
      </c>
      <c r="C14" s="42">
        <v>723</v>
      </c>
      <c r="D14" s="208">
        <f t="shared" si="0"/>
        <v>1.5449438202247191E-2</v>
      </c>
      <c r="F14" s="31"/>
    </row>
    <row r="15" spans="1:14" x14ac:dyDescent="0.2">
      <c r="A15" s="195" t="s">
        <v>9</v>
      </c>
      <c r="B15" s="42">
        <v>526</v>
      </c>
      <c r="C15" s="42">
        <v>531</v>
      </c>
      <c r="D15" s="208">
        <f t="shared" si="0"/>
        <v>9.5057034220532317E-3</v>
      </c>
      <c r="F15" s="31"/>
    </row>
    <row r="16" spans="1:14" x14ac:dyDescent="0.2">
      <c r="A16" s="195" t="s">
        <v>10</v>
      </c>
      <c r="B16" s="42">
        <v>334</v>
      </c>
      <c r="C16" s="42">
        <v>341</v>
      </c>
      <c r="D16" s="208">
        <f t="shared" si="0"/>
        <v>2.0958083832335328E-2</v>
      </c>
      <c r="F16" s="31"/>
    </row>
    <row r="17" spans="1:6" x14ac:dyDescent="0.2">
      <c r="A17" s="195" t="s">
        <v>11</v>
      </c>
      <c r="B17" s="42">
        <v>871</v>
      </c>
      <c r="C17" s="42">
        <v>875</v>
      </c>
      <c r="D17" s="208">
        <f t="shared" si="0"/>
        <v>4.5924225028702642E-3</v>
      </c>
      <c r="F17" s="31"/>
    </row>
    <row r="18" spans="1:6" x14ac:dyDescent="0.2">
      <c r="A18" s="209" t="s">
        <v>12</v>
      </c>
      <c r="B18" s="42">
        <v>455</v>
      </c>
      <c r="C18" s="42">
        <v>452</v>
      </c>
      <c r="D18" s="208">
        <f t="shared" si="0"/>
        <v>-6.5934065934065934E-3</v>
      </c>
      <c r="F18" s="31"/>
    </row>
    <row r="19" spans="1:6" ht="13.5" thickBot="1" x14ac:dyDescent="0.25">
      <c r="A19" s="206" t="s">
        <v>13</v>
      </c>
      <c r="B19" s="210">
        <v>5959</v>
      </c>
      <c r="C19" s="210">
        <v>5996</v>
      </c>
      <c r="D19" s="211">
        <f t="shared" si="0"/>
        <v>6.2090954858197685E-3</v>
      </c>
      <c r="F19" s="31"/>
    </row>
    <row r="48" spans="1:14" ht="15.75" x14ac:dyDescent="0.25">
      <c r="A48" s="823" t="s">
        <v>271</v>
      </c>
      <c r="B48" s="823"/>
      <c r="C48" s="823"/>
      <c r="D48" s="823"/>
      <c r="E48" s="823"/>
      <c r="F48" s="125"/>
      <c r="G48" s="125"/>
      <c r="H48" s="125"/>
      <c r="I48" s="125"/>
      <c r="J48" s="125"/>
      <c r="K48" s="125"/>
      <c r="L48" s="125"/>
      <c r="M48" s="125"/>
      <c r="N48" s="125"/>
    </row>
    <row r="49" spans="1:14" ht="16.5" thickBot="1" x14ac:dyDescent="0.3">
      <c r="A49" s="125"/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</row>
    <row r="50" spans="1:14" ht="16.5" thickBot="1" x14ac:dyDescent="0.3">
      <c r="A50" s="125"/>
      <c r="B50" s="125"/>
      <c r="C50" s="125"/>
      <c r="D50" s="125"/>
      <c r="E50" s="213" t="s">
        <v>202</v>
      </c>
      <c r="F50" s="125"/>
      <c r="G50" s="125"/>
      <c r="H50" s="125"/>
      <c r="I50" s="125"/>
      <c r="J50" s="125"/>
      <c r="K50" s="125"/>
      <c r="L50" s="125"/>
      <c r="M50" s="125"/>
      <c r="N50" s="125"/>
    </row>
    <row r="51" spans="1:14" ht="16.5" thickBot="1" x14ac:dyDescent="0.3">
      <c r="A51" s="206" t="s">
        <v>269</v>
      </c>
      <c r="B51" s="207">
        <v>43800</v>
      </c>
      <c r="C51" s="207">
        <v>44166</v>
      </c>
      <c r="D51" s="207" t="s">
        <v>270</v>
      </c>
      <c r="E51" s="214" t="s">
        <v>273</v>
      </c>
      <c r="F51" s="125"/>
      <c r="G51" s="125"/>
      <c r="H51" s="125"/>
      <c r="I51" s="125"/>
      <c r="J51" s="125"/>
      <c r="K51" s="125"/>
      <c r="L51" s="125"/>
      <c r="M51" s="125"/>
      <c r="N51" s="125"/>
    </row>
    <row r="52" spans="1:14" x14ac:dyDescent="0.2">
      <c r="A52" s="193" t="s">
        <v>191</v>
      </c>
      <c r="B52" s="42">
        <v>59182</v>
      </c>
      <c r="C52" s="42">
        <v>60473</v>
      </c>
      <c r="D52" s="208">
        <f>(C52-B52)/B52</f>
        <v>2.1814065087357642E-2</v>
      </c>
      <c r="E52" s="215">
        <f>C52/$C$61</f>
        <v>0.11776080572670411</v>
      </c>
      <c r="G52" s="31"/>
    </row>
    <row r="53" spans="1:14" x14ac:dyDescent="0.2">
      <c r="A53" s="195" t="s">
        <v>6</v>
      </c>
      <c r="B53" s="42">
        <v>72808</v>
      </c>
      <c r="C53" s="42">
        <v>73048</v>
      </c>
      <c r="D53" s="208">
        <f t="shared" ref="D53:D61" si="1">(C53-B53)/B53</f>
        <v>3.2963410614218216E-3</v>
      </c>
      <c r="E53" s="215">
        <f t="shared" ref="E53:E60" si="2">C53/$C$61</f>
        <v>0.14224846355769155</v>
      </c>
      <c r="G53" s="31"/>
    </row>
    <row r="54" spans="1:14" x14ac:dyDescent="0.2">
      <c r="A54" s="195" t="s">
        <v>18</v>
      </c>
      <c r="B54" s="42">
        <v>76312</v>
      </c>
      <c r="C54" s="42">
        <v>76587</v>
      </c>
      <c r="D54" s="208">
        <f t="shared" si="1"/>
        <v>3.6036272145927245E-3</v>
      </c>
      <c r="E54" s="215">
        <f t="shared" si="2"/>
        <v>0.14914005966614999</v>
      </c>
      <c r="G54" s="31"/>
    </row>
    <row r="55" spans="1:14" x14ac:dyDescent="0.2">
      <c r="A55" s="195" t="s">
        <v>7</v>
      </c>
      <c r="B55" s="42">
        <v>30074</v>
      </c>
      <c r="C55" s="42">
        <v>29864</v>
      </c>
      <c r="D55" s="208">
        <f t="shared" si="1"/>
        <v>-6.9827758196448764E-3</v>
      </c>
      <c r="E55" s="215">
        <f t="shared" si="2"/>
        <v>5.815502293953155E-2</v>
      </c>
      <c r="G55" s="31"/>
    </row>
    <row r="56" spans="1:14" x14ac:dyDescent="0.2">
      <c r="A56" s="195" t="s">
        <v>8</v>
      </c>
      <c r="B56" s="42">
        <v>54044</v>
      </c>
      <c r="C56" s="42">
        <v>55017</v>
      </c>
      <c r="D56" s="208">
        <f t="shared" si="1"/>
        <v>1.8003848715861151E-2</v>
      </c>
      <c r="E56" s="215">
        <f t="shared" si="2"/>
        <v>0.10713618058747011</v>
      </c>
      <c r="G56" s="31"/>
    </row>
    <row r="57" spans="1:14" x14ac:dyDescent="0.2">
      <c r="A57" s="195" t="s">
        <v>9</v>
      </c>
      <c r="B57" s="42">
        <v>58719</v>
      </c>
      <c r="C57" s="42">
        <v>58449</v>
      </c>
      <c r="D57" s="208">
        <f t="shared" si="1"/>
        <v>-4.5981709497777551E-3</v>
      </c>
      <c r="E57" s="215">
        <f t="shared" si="2"/>
        <v>0.1138194125298915</v>
      </c>
      <c r="G57" s="31"/>
    </row>
    <row r="58" spans="1:14" x14ac:dyDescent="0.2">
      <c r="A58" s="195" t="s">
        <v>10</v>
      </c>
      <c r="B58" s="42">
        <v>27884</v>
      </c>
      <c r="C58" s="42">
        <v>28590</v>
      </c>
      <c r="D58" s="208">
        <f t="shared" si="1"/>
        <v>2.5319179457753551E-2</v>
      </c>
      <c r="E58" s="215">
        <f t="shared" si="2"/>
        <v>5.5674126233632701E-2</v>
      </c>
      <c r="G58" s="31"/>
    </row>
    <row r="59" spans="1:14" x14ac:dyDescent="0.2">
      <c r="A59" s="195" t="s">
        <v>11</v>
      </c>
      <c r="B59" s="42">
        <v>92730</v>
      </c>
      <c r="C59" s="42">
        <v>93271</v>
      </c>
      <c r="D59" s="208">
        <f t="shared" si="1"/>
        <v>5.8341421330745172E-3</v>
      </c>
      <c r="E59" s="215">
        <f t="shared" si="2"/>
        <v>0.18162929093869029</v>
      </c>
      <c r="G59" s="31"/>
    </row>
    <row r="60" spans="1:14" x14ac:dyDescent="0.2">
      <c r="A60" s="209" t="s">
        <v>12</v>
      </c>
      <c r="B60" s="42">
        <v>38277</v>
      </c>
      <c r="C60" s="42">
        <v>38225</v>
      </c>
      <c r="D60" s="208">
        <f t="shared" si="1"/>
        <v>-1.3585181701805261E-3</v>
      </c>
      <c r="E60" s="215">
        <f t="shared" si="2"/>
        <v>7.4436637820238197E-2</v>
      </c>
      <c r="G60" s="31"/>
    </row>
    <row r="61" spans="1:14" ht="13.5" thickBot="1" x14ac:dyDescent="0.25">
      <c r="A61" s="206" t="s">
        <v>13</v>
      </c>
      <c r="B61" s="212">
        <v>510030</v>
      </c>
      <c r="C61" s="212">
        <v>513524</v>
      </c>
      <c r="D61" s="211">
        <f t="shared" si="1"/>
        <v>6.850577417014685E-3</v>
      </c>
      <c r="E61" s="216">
        <f>SUM(E52:E60)</f>
        <v>1</v>
      </c>
      <c r="G61" s="31"/>
    </row>
  </sheetData>
  <mergeCells count="3">
    <mergeCell ref="A4:J4"/>
    <mergeCell ref="A7:E7"/>
    <mergeCell ref="A48:E48"/>
  </mergeCells>
  <pageMargins left="0.75" right="0.75" top="1" bottom="1" header="0" footer="0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46"/>
  <sheetViews>
    <sheetView topLeftCell="A13" workbookViewId="0">
      <selection activeCell="N4" sqref="N4"/>
    </sheetView>
  </sheetViews>
  <sheetFormatPr baseColWidth="10" defaultRowHeight="12.75" x14ac:dyDescent="0.2"/>
  <cols>
    <col min="1" max="1" width="50.140625" style="25" bestFit="1" customWidth="1"/>
    <col min="2" max="2" width="18.85546875" style="25" customWidth="1"/>
    <col min="3" max="3" width="18.28515625" style="25" customWidth="1"/>
    <col min="4" max="4" width="11.7109375" style="25" bestFit="1" customWidth="1"/>
    <col min="5" max="5" width="11.42578125" style="25"/>
    <col min="6" max="8" width="18.42578125" style="25" bestFit="1" customWidth="1"/>
    <col min="9" max="256" width="11.42578125" style="25"/>
    <col min="257" max="257" width="50.140625" style="25" bestFit="1" customWidth="1"/>
    <col min="258" max="258" width="18.85546875" style="25" customWidth="1"/>
    <col min="259" max="259" width="18.28515625" style="25" customWidth="1"/>
    <col min="260" max="260" width="11.7109375" style="25" bestFit="1" customWidth="1"/>
    <col min="261" max="261" width="11.42578125" style="25"/>
    <col min="262" max="264" width="18.42578125" style="25" bestFit="1" customWidth="1"/>
    <col min="265" max="512" width="11.42578125" style="25"/>
    <col min="513" max="513" width="50.140625" style="25" bestFit="1" customWidth="1"/>
    <col min="514" max="514" width="18.85546875" style="25" customWidth="1"/>
    <col min="515" max="515" width="18.28515625" style="25" customWidth="1"/>
    <col min="516" max="516" width="11.7109375" style="25" bestFit="1" customWidth="1"/>
    <col min="517" max="517" width="11.42578125" style="25"/>
    <col min="518" max="520" width="18.42578125" style="25" bestFit="1" customWidth="1"/>
    <col min="521" max="768" width="11.42578125" style="25"/>
    <col min="769" max="769" width="50.140625" style="25" bestFit="1" customWidth="1"/>
    <col min="770" max="770" width="18.85546875" style="25" customWidth="1"/>
    <col min="771" max="771" width="18.28515625" style="25" customWidth="1"/>
    <col min="772" max="772" width="11.7109375" style="25" bestFit="1" customWidth="1"/>
    <col min="773" max="773" width="11.42578125" style="25"/>
    <col min="774" max="776" width="18.42578125" style="25" bestFit="1" customWidth="1"/>
    <col min="777" max="1024" width="11.42578125" style="25"/>
    <col min="1025" max="1025" width="50.140625" style="25" bestFit="1" customWidth="1"/>
    <col min="1026" max="1026" width="18.85546875" style="25" customWidth="1"/>
    <col min="1027" max="1027" width="18.28515625" style="25" customWidth="1"/>
    <col min="1028" max="1028" width="11.7109375" style="25" bestFit="1" customWidth="1"/>
    <col min="1029" max="1029" width="11.42578125" style="25"/>
    <col min="1030" max="1032" width="18.42578125" style="25" bestFit="1" customWidth="1"/>
    <col min="1033" max="1280" width="11.42578125" style="25"/>
    <col min="1281" max="1281" width="50.140625" style="25" bestFit="1" customWidth="1"/>
    <col min="1282" max="1282" width="18.85546875" style="25" customWidth="1"/>
    <col min="1283" max="1283" width="18.28515625" style="25" customWidth="1"/>
    <col min="1284" max="1284" width="11.7109375" style="25" bestFit="1" customWidth="1"/>
    <col min="1285" max="1285" width="11.42578125" style="25"/>
    <col min="1286" max="1288" width="18.42578125" style="25" bestFit="1" customWidth="1"/>
    <col min="1289" max="1536" width="11.42578125" style="25"/>
    <col min="1537" max="1537" width="50.140625" style="25" bestFit="1" customWidth="1"/>
    <col min="1538" max="1538" width="18.85546875" style="25" customWidth="1"/>
    <col min="1539" max="1539" width="18.28515625" style="25" customWidth="1"/>
    <col min="1540" max="1540" width="11.7109375" style="25" bestFit="1" customWidth="1"/>
    <col min="1541" max="1541" width="11.42578125" style="25"/>
    <col min="1542" max="1544" width="18.42578125" style="25" bestFit="1" customWidth="1"/>
    <col min="1545" max="1792" width="11.42578125" style="25"/>
    <col min="1793" max="1793" width="50.140625" style="25" bestFit="1" customWidth="1"/>
    <col min="1794" max="1794" width="18.85546875" style="25" customWidth="1"/>
    <col min="1795" max="1795" width="18.28515625" style="25" customWidth="1"/>
    <col min="1796" max="1796" width="11.7109375" style="25" bestFit="1" customWidth="1"/>
    <col min="1797" max="1797" width="11.42578125" style="25"/>
    <col min="1798" max="1800" width="18.42578125" style="25" bestFit="1" customWidth="1"/>
    <col min="1801" max="2048" width="11.42578125" style="25"/>
    <col min="2049" max="2049" width="50.140625" style="25" bestFit="1" customWidth="1"/>
    <col min="2050" max="2050" width="18.85546875" style="25" customWidth="1"/>
    <col min="2051" max="2051" width="18.28515625" style="25" customWidth="1"/>
    <col min="2052" max="2052" width="11.7109375" style="25" bestFit="1" customWidth="1"/>
    <col min="2053" max="2053" width="11.42578125" style="25"/>
    <col min="2054" max="2056" width="18.42578125" style="25" bestFit="1" customWidth="1"/>
    <col min="2057" max="2304" width="11.42578125" style="25"/>
    <col min="2305" max="2305" width="50.140625" style="25" bestFit="1" customWidth="1"/>
    <col min="2306" max="2306" width="18.85546875" style="25" customWidth="1"/>
    <col min="2307" max="2307" width="18.28515625" style="25" customWidth="1"/>
    <col min="2308" max="2308" width="11.7109375" style="25" bestFit="1" customWidth="1"/>
    <col min="2309" max="2309" width="11.42578125" style="25"/>
    <col min="2310" max="2312" width="18.42578125" style="25" bestFit="1" customWidth="1"/>
    <col min="2313" max="2560" width="11.42578125" style="25"/>
    <col min="2561" max="2561" width="50.140625" style="25" bestFit="1" customWidth="1"/>
    <col min="2562" max="2562" width="18.85546875" style="25" customWidth="1"/>
    <col min="2563" max="2563" width="18.28515625" style="25" customWidth="1"/>
    <col min="2564" max="2564" width="11.7109375" style="25" bestFit="1" customWidth="1"/>
    <col min="2565" max="2565" width="11.42578125" style="25"/>
    <col min="2566" max="2568" width="18.42578125" style="25" bestFit="1" customWidth="1"/>
    <col min="2569" max="2816" width="11.42578125" style="25"/>
    <col min="2817" max="2817" width="50.140625" style="25" bestFit="1" customWidth="1"/>
    <col min="2818" max="2818" width="18.85546875" style="25" customWidth="1"/>
    <col min="2819" max="2819" width="18.28515625" style="25" customWidth="1"/>
    <col min="2820" max="2820" width="11.7109375" style="25" bestFit="1" customWidth="1"/>
    <col min="2821" max="2821" width="11.42578125" style="25"/>
    <col min="2822" max="2824" width="18.42578125" style="25" bestFit="1" customWidth="1"/>
    <col min="2825" max="3072" width="11.42578125" style="25"/>
    <col min="3073" max="3073" width="50.140625" style="25" bestFit="1" customWidth="1"/>
    <col min="3074" max="3074" width="18.85546875" style="25" customWidth="1"/>
    <col min="3075" max="3075" width="18.28515625" style="25" customWidth="1"/>
    <col min="3076" max="3076" width="11.7109375" style="25" bestFit="1" customWidth="1"/>
    <col min="3077" max="3077" width="11.42578125" style="25"/>
    <col min="3078" max="3080" width="18.42578125" style="25" bestFit="1" customWidth="1"/>
    <col min="3081" max="3328" width="11.42578125" style="25"/>
    <col min="3329" max="3329" width="50.140625" style="25" bestFit="1" customWidth="1"/>
    <col min="3330" max="3330" width="18.85546875" style="25" customWidth="1"/>
    <col min="3331" max="3331" width="18.28515625" style="25" customWidth="1"/>
    <col min="3332" max="3332" width="11.7109375" style="25" bestFit="1" customWidth="1"/>
    <col min="3333" max="3333" width="11.42578125" style="25"/>
    <col min="3334" max="3336" width="18.42578125" style="25" bestFit="1" customWidth="1"/>
    <col min="3337" max="3584" width="11.42578125" style="25"/>
    <col min="3585" max="3585" width="50.140625" style="25" bestFit="1" customWidth="1"/>
    <col min="3586" max="3586" width="18.85546875" style="25" customWidth="1"/>
    <col min="3587" max="3587" width="18.28515625" style="25" customWidth="1"/>
    <col min="3588" max="3588" width="11.7109375" style="25" bestFit="1" customWidth="1"/>
    <col min="3589" max="3589" width="11.42578125" style="25"/>
    <col min="3590" max="3592" width="18.42578125" style="25" bestFit="1" customWidth="1"/>
    <col min="3593" max="3840" width="11.42578125" style="25"/>
    <col min="3841" max="3841" width="50.140625" style="25" bestFit="1" customWidth="1"/>
    <col min="3842" max="3842" width="18.85546875" style="25" customWidth="1"/>
    <col min="3843" max="3843" width="18.28515625" style="25" customWidth="1"/>
    <col min="3844" max="3844" width="11.7109375" style="25" bestFit="1" customWidth="1"/>
    <col min="3845" max="3845" width="11.42578125" style="25"/>
    <col min="3846" max="3848" width="18.42578125" style="25" bestFit="1" customWidth="1"/>
    <col min="3849" max="4096" width="11.42578125" style="25"/>
    <col min="4097" max="4097" width="50.140625" style="25" bestFit="1" customWidth="1"/>
    <col min="4098" max="4098" width="18.85546875" style="25" customWidth="1"/>
    <col min="4099" max="4099" width="18.28515625" style="25" customWidth="1"/>
    <col min="4100" max="4100" width="11.7109375" style="25" bestFit="1" customWidth="1"/>
    <col min="4101" max="4101" width="11.42578125" style="25"/>
    <col min="4102" max="4104" width="18.42578125" style="25" bestFit="1" customWidth="1"/>
    <col min="4105" max="4352" width="11.42578125" style="25"/>
    <col min="4353" max="4353" width="50.140625" style="25" bestFit="1" customWidth="1"/>
    <col min="4354" max="4354" width="18.85546875" style="25" customWidth="1"/>
    <col min="4355" max="4355" width="18.28515625" style="25" customWidth="1"/>
    <col min="4356" max="4356" width="11.7109375" style="25" bestFit="1" customWidth="1"/>
    <col min="4357" max="4357" width="11.42578125" style="25"/>
    <col min="4358" max="4360" width="18.42578125" style="25" bestFit="1" customWidth="1"/>
    <col min="4361" max="4608" width="11.42578125" style="25"/>
    <col min="4609" max="4609" width="50.140625" style="25" bestFit="1" customWidth="1"/>
    <col min="4610" max="4610" width="18.85546875" style="25" customWidth="1"/>
    <col min="4611" max="4611" width="18.28515625" style="25" customWidth="1"/>
    <col min="4612" max="4612" width="11.7109375" style="25" bestFit="1" customWidth="1"/>
    <col min="4613" max="4613" width="11.42578125" style="25"/>
    <col min="4614" max="4616" width="18.42578125" style="25" bestFit="1" customWidth="1"/>
    <col min="4617" max="4864" width="11.42578125" style="25"/>
    <col min="4865" max="4865" width="50.140625" style="25" bestFit="1" customWidth="1"/>
    <col min="4866" max="4866" width="18.85546875" style="25" customWidth="1"/>
    <col min="4867" max="4867" width="18.28515625" style="25" customWidth="1"/>
    <col min="4868" max="4868" width="11.7109375" style="25" bestFit="1" customWidth="1"/>
    <col min="4869" max="4869" width="11.42578125" style="25"/>
    <col min="4870" max="4872" width="18.42578125" style="25" bestFit="1" customWidth="1"/>
    <col min="4873" max="5120" width="11.42578125" style="25"/>
    <col min="5121" max="5121" width="50.140625" style="25" bestFit="1" customWidth="1"/>
    <col min="5122" max="5122" width="18.85546875" style="25" customWidth="1"/>
    <col min="5123" max="5123" width="18.28515625" style="25" customWidth="1"/>
    <col min="5124" max="5124" width="11.7109375" style="25" bestFit="1" customWidth="1"/>
    <col min="5125" max="5125" width="11.42578125" style="25"/>
    <col min="5126" max="5128" width="18.42578125" style="25" bestFit="1" customWidth="1"/>
    <col min="5129" max="5376" width="11.42578125" style="25"/>
    <col min="5377" max="5377" width="50.140625" style="25" bestFit="1" customWidth="1"/>
    <col min="5378" max="5378" width="18.85546875" style="25" customWidth="1"/>
    <col min="5379" max="5379" width="18.28515625" style="25" customWidth="1"/>
    <col min="5380" max="5380" width="11.7109375" style="25" bestFit="1" customWidth="1"/>
    <col min="5381" max="5381" width="11.42578125" style="25"/>
    <col min="5382" max="5384" width="18.42578125" style="25" bestFit="1" customWidth="1"/>
    <col min="5385" max="5632" width="11.42578125" style="25"/>
    <col min="5633" max="5633" width="50.140625" style="25" bestFit="1" customWidth="1"/>
    <col min="5634" max="5634" width="18.85546875" style="25" customWidth="1"/>
    <col min="5635" max="5635" width="18.28515625" style="25" customWidth="1"/>
    <col min="5636" max="5636" width="11.7109375" style="25" bestFit="1" customWidth="1"/>
    <col min="5637" max="5637" width="11.42578125" style="25"/>
    <col min="5638" max="5640" width="18.42578125" style="25" bestFit="1" customWidth="1"/>
    <col min="5641" max="5888" width="11.42578125" style="25"/>
    <col min="5889" max="5889" width="50.140625" style="25" bestFit="1" customWidth="1"/>
    <col min="5890" max="5890" width="18.85546875" style="25" customWidth="1"/>
    <col min="5891" max="5891" width="18.28515625" style="25" customWidth="1"/>
    <col min="5892" max="5892" width="11.7109375" style="25" bestFit="1" customWidth="1"/>
    <col min="5893" max="5893" width="11.42578125" style="25"/>
    <col min="5894" max="5896" width="18.42578125" style="25" bestFit="1" customWidth="1"/>
    <col min="5897" max="6144" width="11.42578125" style="25"/>
    <col min="6145" max="6145" width="50.140625" style="25" bestFit="1" customWidth="1"/>
    <col min="6146" max="6146" width="18.85546875" style="25" customWidth="1"/>
    <col min="6147" max="6147" width="18.28515625" style="25" customWidth="1"/>
    <col min="6148" max="6148" width="11.7109375" style="25" bestFit="1" customWidth="1"/>
    <col min="6149" max="6149" width="11.42578125" style="25"/>
    <col min="6150" max="6152" width="18.42578125" style="25" bestFit="1" customWidth="1"/>
    <col min="6153" max="6400" width="11.42578125" style="25"/>
    <col min="6401" max="6401" width="50.140625" style="25" bestFit="1" customWidth="1"/>
    <col min="6402" max="6402" width="18.85546875" style="25" customWidth="1"/>
    <col min="6403" max="6403" width="18.28515625" style="25" customWidth="1"/>
    <col min="6404" max="6404" width="11.7109375" style="25" bestFit="1" customWidth="1"/>
    <col min="6405" max="6405" width="11.42578125" style="25"/>
    <col min="6406" max="6408" width="18.42578125" style="25" bestFit="1" customWidth="1"/>
    <col min="6409" max="6656" width="11.42578125" style="25"/>
    <col min="6657" max="6657" width="50.140625" style="25" bestFit="1" customWidth="1"/>
    <col min="6658" max="6658" width="18.85546875" style="25" customWidth="1"/>
    <col min="6659" max="6659" width="18.28515625" style="25" customWidth="1"/>
    <col min="6660" max="6660" width="11.7109375" style="25" bestFit="1" customWidth="1"/>
    <col min="6661" max="6661" width="11.42578125" style="25"/>
    <col min="6662" max="6664" width="18.42578125" style="25" bestFit="1" customWidth="1"/>
    <col min="6665" max="6912" width="11.42578125" style="25"/>
    <col min="6913" max="6913" width="50.140625" style="25" bestFit="1" customWidth="1"/>
    <col min="6914" max="6914" width="18.85546875" style="25" customWidth="1"/>
    <col min="6915" max="6915" width="18.28515625" style="25" customWidth="1"/>
    <col min="6916" max="6916" width="11.7109375" style="25" bestFit="1" customWidth="1"/>
    <col min="6917" max="6917" width="11.42578125" style="25"/>
    <col min="6918" max="6920" width="18.42578125" style="25" bestFit="1" customWidth="1"/>
    <col min="6921" max="7168" width="11.42578125" style="25"/>
    <col min="7169" max="7169" width="50.140625" style="25" bestFit="1" customWidth="1"/>
    <col min="7170" max="7170" width="18.85546875" style="25" customWidth="1"/>
    <col min="7171" max="7171" width="18.28515625" style="25" customWidth="1"/>
    <col min="7172" max="7172" width="11.7109375" style="25" bestFit="1" customWidth="1"/>
    <col min="7173" max="7173" width="11.42578125" style="25"/>
    <col min="7174" max="7176" width="18.42578125" style="25" bestFit="1" customWidth="1"/>
    <col min="7177" max="7424" width="11.42578125" style="25"/>
    <col min="7425" max="7425" width="50.140625" style="25" bestFit="1" customWidth="1"/>
    <col min="7426" max="7426" width="18.85546875" style="25" customWidth="1"/>
    <col min="7427" max="7427" width="18.28515625" style="25" customWidth="1"/>
    <col min="7428" max="7428" width="11.7109375" style="25" bestFit="1" customWidth="1"/>
    <col min="7429" max="7429" width="11.42578125" style="25"/>
    <col min="7430" max="7432" width="18.42578125" style="25" bestFit="1" customWidth="1"/>
    <col min="7433" max="7680" width="11.42578125" style="25"/>
    <col min="7681" max="7681" width="50.140625" style="25" bestFit="1" customWidth="1"/>
    <col min="7682" max="7682" width="18.85546875" style="25" customWidth="1"/>
    <col min="7683" max="7683" width="18.28515625" style="25" customWidth="1"/>
    <col min="7684" max="7684" width="11.7109375" style="25" bestFit="1" customWidth="1"/>
    <col min="7685" max="7685" width="11.42578125" style="25"/>
    <col min="7686" max="7688" width="18.42578125" style="25" bestFit="1" customWidth="1"/>
    <col min="7689" max="7936" width="11.42578125" style="25"/>
    <col min="7937" max="7937" width="50.140625" style="25" bestFit="1" customWidth="1"/>
    <col min="7938" max="7938" width="18.85546875" style="25" customWidth="1"/>
    <col min="7939" max="7939" width="18.28515625" style="25" customWidth="1"/>
    <col min="7940" max="7940" width="11.7109375" style="25" bestFit="1" customWidth="1"/>
    <col min="7941" max="7941" width="11.42578125" style="25"/>
    <col min="7942" max="7944" width="18.42578125" style="25" bestFit="1" customWidth="1"/>
    <col min="7945" max="8192" width="11.42578125" style="25"/>
    <col min="8193" max="8193" width="50.140625" style="25" bestFit="1" customWidth="1"/>
    <col min="8194" max="8194" width="18.85546875" style="25" customWidth="1"/>
    <col min="8195" max="8195" width="18.28515625" style="25" customWidth="1"/>
    <col min="8196" max="8196" width="11.7109375" style="25" bestFit="1" customWidth="1"/>
    <col min="8197" max="8197" width="11.42578125" style="25"/>
    <col min="8198" max="8200" width="18.42578125" style="25" bestFit="1" customWidth="1"/>
    <col min="8201" max="8448" width="11.42578125" style="25"/>
    <col min="8449" max="8449" width="50.140625" style="25" bestFit="1" customWidth="1"/>
    <col min="8450" max="8450" width="18.85546875" style="25" customWidth="1"/>
    <col min="8451" max="8451" width="18.28515625" style="25" customWidth="1"/>
    <col min="8452" max="8452" width="11.7109375" style="25" bestFit="1" customWidth="1"/>
    <col min="8453" max="8453" width="11.42578125" style="25"/>
    <col min="8454" max="8456" width="18.42578125" style="25" bestFit="1" customWidth="1"/>
    <col min="8457" max="8704" width="11.42578125" style="25"/>
    <col min="8705" max="8705" width="50.140625" style="25" bestFit="1" customWidth="1"/>
    <col min="8706" max="8706" width="18.85546875" style="25" customWidth="1"/>
    <col min="8707" max="8707" width="18.28515625" style="25" customWidth="1"/>
    <col min="8708" max="8708" width="11.7109375" style="25" bestFit="1" customWidth="1"/>
    <col min="8709" max="8709" width="11.42578125" style="25"/>
    <col min="8710" max="8712" width="18.42578125" style="25" bestFit="1" customWidth="1"/>
    <col min="8713" max="8960" width="11.42578125" style="25"/>
    <col min="8961" max="8961" width="50.140625" style="25" bestFit="1" customWidth="1"/>
    <col min="8962" max="8962" width="18.85546875" style="25" customWidth="1"/>
    <col min="8963" max="8963" width="18.28515625" style="25" customWidth="1"/>
    <col min="8964" max="8964" width="11.7109375" style="25" bestFit="1" customWidth="1"/>
    <col min="8965" max="8965" width="11.42578125" style="25"/>
    <col min="8966" max="8968" width="18.42578125" style="25" bestFit="1" customWidth="1"/>
    <col min="8969" max="9216" width="11.42578125" style="25"/>
    <col min="9217" max="9217" width="50.140625" style="25" bestFit="1" customWidth="1"/>
    <col min="9218" max="9218" width="18.85546875" style="25" customWidth="1"/>
    <col min="9219" max="9219" width="18.28515625" style="25" customWidth="1"/>
    <col min="9220" max="9220" width="11.7109375" style="25" bestFit="1" customWidth="1"/>
    <col min="9221" max="9221" width="11.42578125" style="25"/>
    <col min="9222" max="9224" width="18.42578125" style="25" bestFit="1" customWidth="1"/>
    <col min="9225" max="9472" width="11.42578125" style="25"/>
    <col min="9473" max="9473" width="50.140625" style="25" bestFit="1" customWidth="1"/>
    <col min="9474" max="9474" width="18.85546875" style="25" customWidth="1"/>
    <col min="9475" max="9475" width="18.28515625" style="25" customWidth="1"/>
    <col min="9476" max="9476" width="11.7109375" style="25" bestFit="1" customWidth="1"/>
    <col min="9477" max="9477" width="11.42578125" style="25"/>
    <col min="9478" max="9480" width="18.42578125" style="25" bestFit="1" customWidth="1"/>
    <col min="9481" max="9728" width="11.42578125" style="25"/>
    <col min="9729" max="9729" width="50.140625" style="25" bestFit="1" customWidth="1"/>
    <col min="9730" max="9730" width="18.85546875" style="25" customWidth="1"/>
    <col min="9731" max="9731" width="18.28515625" style="25" customWidth="1"/>
    <col min="9732" max="9732" width="11.7109375" style="25" bestFit="1" customWidth="1"/>
    <col min="9733" max="9733" width="11.42578125" style="25"/>
    <col min="9734" max="9736" width="18.42578125" style="25" bestFit="1" customWidth="1"/>
    <col min="9737" max="9984" width="11.42578125" style="25"/>
    <col min="9985" max="9985" width="50.140625" style="25" bestFit="1" customWidth="1"/>
    <col min="9986" max="9986" width="18.85546875" style="25" customWidth="1"/>
    <col min="9987" max="9987" width="18.28515625" style="25" customWidth="1"/>
    <col min="9988" max="9988" width="11.7109375" style="25" bestFit="1" customWidth="1"/>
    <col min="9989" max="9989" width="11.42578125" style="25"/>
    <col min="9990" max="9992" width="18.42578125" style="25" bestFit="1" customWidth="1"/>
    <col min="9993" max="10240" width="11.42578125" style="25"/>
    <col min="10241" max="10241" width="50.140625" style="25" bestFit="1" customWidth="1"/>
    <col min="10242" max="10242" width="18.85546875" style="25" customWidth="1"/>
    <col min="10243" max="10243" width="18.28515625" style="25" customWidth="1"/>
    <col min="10244" max="10244" width="11.7109375" style="25" bestFit="1" customWidth="1"/>
    <col min="10245" max="10245" width="11.42578125" style="25"/>
    <col min="10246" max="10248" width="18.42578125" style="25" bestFit="1" customWidth="1"/>
    <col min="10249" max="10496" width="11.42578125" style="25"/>
    <col min="10497" max="10497" width="50.140625" style="25" bestFit="1" customWidth="1"/>
    <col min="10498" max="10498" width="18.85546875" style="25" customWidth="1"/>
    <col min="10499" max="10499" width="18.28515625" style="25" customWidth="1"/>
    <col min="10500" max="10500" width="11.7109375" style="25" bestFit="1" customWidth="1"/>
    <col min="10501" max="10501" width="11.42578125" style="25"/>
    <col min="10502" max="10504" width="18.42578125" style="25" bestFit="1" customWidth="1"/>
    <col min="10505" max="10752" width="11.42578125" style="25"/>
    <col min="10753" max="10753" width="50.140625" style="25" bestFit="1" customWidth="1"/>
    <col min="10754" max="10754" width="18.85546875" style="25" customWidth="1"/>
    <col min="10755" max="10755" width="18.28515625" style="25" customWidth="1"/>
    <col min="10756" max="10756" width="11.7109375" style="25" bestFit="1" customWidth="1"/>
    <col min="10757" max="10757" width="11.42578125" style="25"/>
    <col min="10758" max="10760" width="18.42578125" style="25" bestFit="1" customWidth="1"/>
    <col min="10761" max="11008" width="11.42578125" style="25"/>
    <col min="11009" max="11009" width="50.140625" style="25" bestFit="1" customWidth="1"/>
    <col min="11010" max="11010" width="18.85546875" style="25" customWidth="1"/>
    <col min="11011" max="11011" width="18.28515625" style="25" customWidth="1"/>
    <col min="11012" max="11012" width="11.7109375" style="25" bestFit="1" customWidth="1"/>
    <col min="11013" max="11013" width="11.42578125" style="25"/>
    <col min="11014" max="11016" width="18.42578125" style="25" bestFit="1" customWidth="1"/>
    <col min="11017" max="11264" width="11.42578125" style="25"/>
    <col min="11265" max="11265" width="50.140625" style="25" bestFit="1" customWidth="1"/>
    <col min="11266" max="11266" width="18.85546875" style="25" customWidth="1"/>
    <col min="11267" max="11267" width="18.28515625" style="25" customWidth="1"/>
    <col min="11268" max="11268" width="11.7109375" style="25" bestFit="1" customWidth="1"/>
    <col min="11269" max="11269" width="11.42578125" style="25"/>
    <col min="11270" max="11272" width="18.42578125" style="25" bestFit="1" customWidth="1"/>
    <col min="11273" max="11520" width="11.42578125" style="25"/>
    <col min="11521" max="11521" width="50.140625" style="25" bestFit="1" customWidth="1"/>
    <col min="11522" max="11522" width="18.85546875" style="25" customWidth="1"/>
    <col min="11523" max="11523" width="18.28515625" style="25" customWidth="1"/>
    <col min="11524" max="11524" width="11.7109375" style="25" bestFit="1" customWidth="1"/>
    <col min="11525" max="11525" width="11.42578125" style="25"/>
    <col min="11526" max="11528" width="18.42578125" style="25" bestFit="1" customWidth="1"/>
    <col min="11529" max="11776" width="11.42578125" style="25"/>
    <col min="11777" max="11777" width="50.140625" style="25" bestFit="1" customWidth="1"/>
    <col min="11778" max="11778" width="18.85546875" style="25" customWidth="1"/>
    <col min="11779" max="11779" width="18.28515625" style="25" customWidth="1"/>
    <col min="11780" max="11780" width="11.7109375" style="25" bestFit="1" customWidth="1"/>
    <col min="11781" max="11781" width="11.42578125" style="25"/>
    <col min="11782" max="11784" width="18.42578125" style="25" bestFit="1" customWidth="1"/>
    <col min="11785" max="12032" width="11.42578125" style="25"/>
    <col min="12033" max="12033" width="50.140625" style="25" bestFit="1" customWidth="1"/>
    <col min="12034" max="12034" width="18.85546875" style="25" customWidth="1"/>
    <col min="12035" max="12035" width="18.28515625" style="25" customWidth="1"/>
    <col min="12036" max="12036" width="11.7109375" style="25" bestFit="1" customWidth="1"/>
    <col min="12037" max="12037" width="11.42578125" style="25"/>
    <col min="12038" max="12040" width="18.42578125" style="25" bestFit="1" customWidth="1"/>
    <col min="12041" max="12288" width="11.42578125" style="25"/>
    <col min="12289" max="12289" width="50.140625" style="25" bestFit="1" customWidth="1"/>
    <col min="12290" max="12290" width="18.85546875" style="25" customWidth="1"/>
    <col min="12291" max="12291" width="18.28515625" style="25" customWidth="1"/>
    <col min="12292" max="12292" width="11.7109375" style="25" bestFit="1" customWidth="1"/>
    <col min="12293" max="12293" width="11.42578125" style="25"/>
    <col min="12294" max="12296" width="18.42578125" style="25" bestFit="1" customWidth="1"/>
    <col min="12297" max="12544" width="11.42578125" style="25"/>
    <col min="12545" max="12545" width="50.140625" style="25" bestFit="1" customWidth="1"/>
    <col min="12546" max="12546" width="18.85546875" style="25" customWidth="1"/>
    <col min="12547" max="12547" width="18.28515625" style="25" customWidth="1"/>
    <col min="12548" max="12548" width="11.7109375" style="25" bestFit="1" customWidth="1"/>
    <col min="12549" max="12549" width="11.42578125" style="25"/>
    <col min="12550" max="12552" width="18.42578125" style="25" bestFit="1" customWidth="1"/>
    <col min="12553" max="12800" width="11.42578125" style="25"/>
    <col min="12801" max="12801" width="50.140625" style="25" bestFit="1" customWidth="1"/>
    <col min="12802" max="12802" width="18.85546875" style="25" customWidth="1"/>
    <col min="12803" max="12803" width="18.28515625" style="25" customWidth="1"/>
    <col min="12804" max="12804" width="11.7109375" style="25" bestFit="1" customWidth="1"/>
    <col min="12805" max="12805" width="11.42578125" style="25"/>
    <col min="12806" max="12808" width="18.42578125" style="25" bestFit="1" customWidth="1"/>
    <col min="12809" max="13056" width="11.42578125" style="25"/>
    <col min="13057" max="13057" width="50.140625" style="25" bestFit="1" customWidth="1"/>
    <col min="13058" max="13058" width="18.85546875" style="25" customWidth="1"/>
    <col min="13059" max="13059" width="18.28515625" style="25" customWidth="1"/>
    <col min="13060" max="13060" width="11.7109375" style="25" bestFit="1" customWidth="1"/>
    <col min="13061" max="13061" width="11.42578125" style="25"/>
    <col min="13062" max="13064" width="18.42578125" style="25" bestFit="1" customWidth="1"/>
    <col min="13065" max="13312" width="11.42578125" style="25"/>
    <col min="13313" max="13313" width="50.140625" style="25" bestFit="1" customWidth="1"/>
    <col min="13314" max="13314" width="18.85546875" style="25" customWidth="1"/>
    <col min="13315" max="13315" width="18.28515625" style="25" customWidth="1"/>
    <col min="13316" max="13316" width="11.7109375" style="25" bestFit="1" customWidth="1"/>
    <col min="13317" max="13317" width="11.42578125" style="25"/>
    <col min="13318" max="13320" width="18.42578125" style="25" bestFit="1" customWidth="1"/>
    <col min="13321" max="13568" width="11.42578125" style="25"/>
    <col min="13569" max="13569" width="50.140625" style="25" bestFit="1" customWidth="1"/>
    <col min="13570" max="13570" width="18.85546875" style="25" customWidth="1"/>
    <col min="13571" max="13571" width="18.28515625" style="25" customWidth="1"/>
    <col min="13572" max="13572" width="11.7109375" style="25" bestFit="1" customWidth="1"/>
    <col min="13573" max="13573" width="11.42578125" style="25"/>
    <col min="13574" max="13576" width="18.42578125" style="25" bestFit="1" customWidth="1"/>
    <col min="13577" max="13824" width="11.42578125" style="25"/>
    <col min="13825" max="13825" width="50.140625" style="25" bestFit="1" customWidth="1"/>
    <col min="13826" max="13826" width="18.85546875" style="25" customWidth="1"/>
    <col min="13827" max="13827" width="18.28515625" style="25" customWidth="1"/>
    <col min="13828" max="13828" width="11.7109375" style="25" bestFit="1" customWidth="1"/>
    <col min="13829" max="13829" width="11.42578125" style="25"/>
    <col min="13830" max="13832" width="18.42578125" style="25" bestFit="1" customWidth="1"/>
    <col min="13833" max="14080" width="11.42578125" style="25"/>
    <col min="14081" max="14081" width="50.140625" style="25" bestFit="1" customWidth="1"/>
    <col min="14082" max="14082" width="18.85546875" style="25" customWidth="1"/>
    <col min="14083" max="14083" width="18.28515625" style="25" customWidth="1"/>
    <col min="14084" max="14084" width="11.7109375" style="25" bestFit="1" customWidth="1"/>
    <col min="14085" max="14085" width="11.42578125" style="25"/>
    <col min="14086" max="14088" width="18.42578125" style="25" bestFit="1" customWidth="1"/>
    <col min="14089" max="14336" width="11.42578125" style="25"/>
    <col min="14337" max="14337" width="50.140625" style="25" bestFit="1" customWidth="1"/>
    <col min="14338" max="14338" width="18.85546875" style="25" customWidth="1"/>
    <col min="14339" max="14339" width="18.28515625" style="25" customWidth="1"/>
    <col min="14340" max="14340" width="11.7109375" style="25" bestFit="1" customWidth="1"/>
    <col min="14341" max="14341" width="11.42578125" style="25"/>
    <col min="14342" max="14344" width="18.42578125" style="25" bestFit="1" customWidth="1"/>
    <col min="14345" max="14592" width="11.42578125" style="25"/>
    <col min="14593" max="14593" width="50.140625" style="25" bestFit="1" customWidth="1"/>
    <col min="14594" max="14594" width="18.85546875" style="25" customWidth="1"/>
    <col min="14595" max="14595" width="18.28515625" style="25" customWidth="1"/>
    <col min="14596" max="14596" width="11.7109375" style="25" bestFit="1" customWidth="1"/>
    <col min="14597" max="14597" width="11.42578125" style="25"/>
    <col min="14598" max="14600" width="18.42578125" style="25" bestFit="1" customWidth="1"/>
    <col min="14601" max="14848" width="11.42578125" style="25"/>
    <col min="14849" max="14849" width="50.140625" style="25" bestFit="1" customWidth="1"/>
    <col min="14850" max="14850" width="18.85546875" style="25" customWidth="1"/>
    <col min="14851" max="14851" width="18.28515625" style="25" customWidth="1"/>
    <col min="14852" max="14852" width="11.7109375" style="25" bestFit="1" customWidth="1"/>
    <col min="14853" max="14853" width="11.42578125" style="25"/>
    <col min="14854" max="14856" width="18.42578125" style="25" bestFit="1" customWidth="1"/>
    <col min="14857" max="15104" width="11.42578125" style="25"/>
    <col min="15105" max="15105" width="50.140625" style="25" bestFit="1" customWidth="1"/>
    <col min="15106" max="15106" width="18.85546875" style="25" customWidth="1"/>
    <col min="15107" max="15107" width="18.28515625" style="25" customWidth="1"/>
    <col min="15108" max="15108" width="11.7109375" style="25" bestFit="1" customWidth="1"/>
    <col min="15109" max="15109" width="11.42578125" style="25"/>
    <col min="15110" max="15112" width="18.42578125" style="25" bestFit="1" customWidth="1"/>
    <col min="15113" max="15360" width="11.42578125" style="25"/>
    <col min="15361" max="15361" width="50.140625" style="25" bestFit="1" customWidth="1"/>
    <col min="15362" max="15362" width="18.85546875" style="25" customWidth="1"/>
    <col min="15363" max="15363" width="18.28515625" style="25" customWidth="1"/>
    <col min="15364" max="15364" width="11.7109375" style="25" bestFit="1" customWidth="1"/>
    <col min="15365" max="15365" width="11.42578125" style="25"/>
    <col min="15366" max="15368" width="18.42578125" style="25" bestFit="1" customWidth="1"/>
    <col min="15369" max="15616" width="11.42578125" style="25"/>
    <col min="15617" max="15617" width="50.140625" style="25" bestFit="1" customWidth="1"/>
    <col min="15618" max="15618" width="18.85546875" style="25" customWidth="1"/>
    <col min="15619" max="15619" width="18.28515625" style="25" customWidth="1"/>
    <col min="15620" max="15620" width="11.7109375" style="25" bestFit="1" customWidth="1"/>
    <col min="15621" max="15621" width="11.42578125" style="25"/>
    <col min="15622" max="15624" width="18.42578125" style="25" bestFit="1" customWidth="1"/>
    <col min="15625" max="15872" width="11.42578125" style="25"/>
    <col min="15873" max="15873" width="50.140625" style="25" bestFit="1" customWidth="1"/>
    <col min="15874" max="15874" width="18.85546875" style="25" customWidth="1"/>
    <col min="15875" max="15875" width="18.28515625" style="25" customWidth="1"/>
    <col min="15876" max="15876" width="11.7109375" style="25" bestFit="1" customWidth="1"/>
    <col min="15877" max="15877" width="11.42578125" style="25"/>
    <col min="15878" max="15880" width="18.42578125" style="25" bestFit="1" customWidth="1"/>
    <col min="15881" max="16128" width="11.42578125" style="25"/>
    <col min="16129" max="16129" width="50.140625" style="25" bestFit="1" customWidth="1"/>
    <col min="16130" max="16130" width="18.85546875" style="25" customWidth="1"/>
    <col min="16131" max="16131" width="18.28515625" style="25" customWidth="1"/>
    <col min="16132" max="16132" width="11.7109375" style="25" bestFit="1" customWidth="1"/>
    <col min="16133" max="16133" width="11.42578125" style="25"/>
    <col min="16134" max="16136" width="18.42578125" style="25" bestFit="1" customWidth="1"/>
    <col min="16137" max="16384" width="11.42578125" style="25"/>
  </cols>
  <sheetData>
    <row r="4" spans="1:9" ht="15" x14ac:dyDescent="0.2">
      <c r="A4" s="836" t="s">
        <v>287</v>
      </c>
      <c r="B4" s="836"/>
      <c r="C4" s="836"/>
      <c r="D4" s="836"/>
      <c r="E4" s="836"/>
      <c r="F4" s="836"/>
      <c r="G4" s="227"/>
      <c r="H4" s="227"/>
      <c r="I4" s="227"/>
    </row>
    <row r="5" spans="1:9" ht="13.5" thickBot="1" x14ac:dyDescent="0.25"/>
    <row r="6" spans="1:9" ht="16.5" customHeight="1" thickBot="1" x14ac:dyDescent="0.3">
      <c r="B6" s="839" t="s">
        <v>288</v>
      </c>
      <c r="C6" s="841" t="s">
        <v>289</v>
      </c>
      <c r="D6" s="843" t="s">
        <v>290</v>
      </c>
      <c r="E6" s="843"/>
      <c r="F6" s="843"/>
    </row>
    <row r="7" spans="1:9" ht="15.75" thickBot="1" x14ac:dyDescent="0.3">
      <c r="A7" s="228" t="s">
        <v>617</v>
      </c>
      <c r="B7" s="840"/>
      <c r="C7" s="842"/>
      <c r="D7" s="229" t="s">
        <v>273</v>
      </c>
      <c r="E7" s="147"/>
      <c r="F7" s="96"/>
      <c r="G7" s="96"/>
      <c r="H7" s="96"/>
    </row>
    <row r="8" spans="1:9" x14ac:dyDescent="0.2">
      <c r="A8" s="230" t="s">
        <v>291</v>
      </c>
      <c r="B8" s="53">
        <v>182595339.05894339</v>
      </c>
      <c r="C8" s="231">
        <v>34.287274807306304</v>
      </c>
      <c r="D8" s="232">
        <f>B8/$B$15</f>
        <v>0.3819715568400513</v>
      </c>
      <c r="E8" s="147" t="s">
        <v>292</v>
      </c>
      <c r="F8" s="96"/>
      <c r="G8" s="96"/>
    </row>
    <row r="9" spans="1:9" x14ac:dyDescent="0.2">
      <c r="A9" s="233" t="s">
        <v>293</v>
      </c>
      <c r="B9" s="53">
        <v>125511023.76835677</v>
      </c>
      <c r="C9" s="234">
        <v>23.568131505825658</v>
      </c>
      <c r="D9" s="232">
        <f t="shared" ref="D9:D14" si="0">B9/$B$15</f>
        <v>0.2625567629298135</v>
      </c>
      <c r="E9" s="147" t="s">
        <v>294</v>
      </c>
      <c r="F9" s="96"/>
      <c r="G9" s="96"/>
    </row>
    <row r="10" spans="1:9" x14ac:dyDescent="0.2">
      <c r="A10" s="233" t="s">
        <v>295</v>
      </c>
      <c r="B10" s="53">
        <v>38803533.238136023</v>
      </c>
      <c r="C10" s="234">
        <v>7.2864258994087869</v>
      </c>
      <c r="D10" s="232">
        <f t="shared" si="0"/>
        <v>8.1173189185737488E-2</v>
      </c>
      <c r="E10" s="147" t="s">
        <v>296</v>
      </c>
      <c r="F10" s="96"/>
      <c r="G10" s="96"/>
    </row>
    <row r="11" spans="1:9" x14ac:dyDescent="0.2">
      <c r="A11" s="233" t="s">
        <v>297</v>
      </c>
      <c r="B11" s="53">
        <v>60505599.512943462</v>
      </c>
      <c r="C11" s="234">
        <v>11.361583097208307</v>
      </c>
      <c r="D11" s="232">
        <f t="shared" si="0"/>
        <v>0.12657178525262955</v>
      </c>
      <c r="E11" s="147" t="s">
        <v>298</v>
      </c>
      <c r="F11" s="96"/>
      <c r="G11" s="96"/>
    </row>
    <row r="12" spans="1:9" x14ac:dyDescent="0.2">
      <c r="A12" s="233" t="s">
        <v>299</v>
      </c>
      <c r="B12" s="53">
        <v>25775994.202624634</v>
      </c>
      <c r="C12" s="234">
        <v>4.8401487201797098</v>
      </c>
      <c r="D12" s="232">
        <f t="shared" si="0"/>
        <v>5.3920854088714665E-2</v>
      </c>
      <c r="E12" s="147" t="s">
        <v>300</v>
      </c>
      <c r="F12" s="96"/>
      <c r="G12" s="96"/>
    </row>
    <row r="13" spans="1:9" x14ac:dyDescent="0.2">
      <c r="A13" s="233" t="s">
        <v>301</v>
      </c>
      <c r="B13" s="53">
        <v>32338109.040753163</v>
      </c>
      <c r="C13" s="234">
        <v>6.0723654675052483</v>
      </c>
      <c r="D13" s="232">
        <f t="shared" si="0"/>
        <v>6.7648155310100294E-2</v>
      </c>
      <c r="E13" s="147" t="s">
        <v>301</v>
      </c>
      <c r="F13" s="96"/>
      <c r="G13" s="96"/>
    </row>
    <row r="14" spans="1:9" x14ac:dyDescent="0.2">
      <c r="A14" s="233" t="s">
        <v>302</v>
      </c>
      <c r="B14" s="53">
        <v>12504264.666680928</v>
      </c>
      <c r="C14" s="234">
        <v>2.3480180879720001</v>
      </c>
      <c r="D14" s="232">
        <f t="shared" si="0"/>
        <v>2.6157696392953032E-2</v>
      </c>
      <c r="E14" s="147" t="s">
        <v>302</v>
      </c>
      <c r="F14" s="96"/>
      <c r="G14" s="96"/>
    </row>
    <row r="15" spans="1:9" ht="13.5" thickBot="1" x14ac:dyDescent="0.25">
      <c r="A15" s="235" t="s">
        <v>288</v>
      </c>
      <c r="B15" s="154">
        <f>SUM(B8:B14)</f>
        <v>478033863.48843843</v>
      </c>
      <c r="C15" s="236">
        <v>89.763947585406015</v>
      </c>
      <c r="D15" s="237">
        <f>SUM(D8:D14)</f>
        <v>0.99999999999999978</v>
      </c>
      <c r="E15" s="147"/>
      <c r="F15" s="96"/>
      <c r="G15" s="96"/>
    </row>
    <row r="16" spans="1:9" s="239" customFormat="1" ht="11.25" x14ac:dyDescent="0.2">
      <c r="A16" s="656"/>
      <c r="B16" s="238"/>
      <c r="C16" s="238"/>
      <c r="F16" s="240"/>
      <c r="G16" s="240"/>
    </row>
    <row r="17" spans="5:7" x14ac:dyDescent="0.2">
      <c r="F17" s="96"/>
      <c r="G17" s="96"/>
    </row>
    <row r="18" spans="5:7" x14ac:dyDescent="0.2">
      <c r="E18" s="24"/>
      <c r="F18" s="96"/>
    </row>
    <row r="19" spans="5:7" x14ac:dyDescent="0.2">
      <c r="F19" s="96"/>
    </row>
    <row r="20" spans="5:7" x14ac:dyDescent="0.2">
      <c r="F20" s="96"/>
    </row>
    <row r="21" spans="5:7" x14ac:dyDescent="0.2">
      <c r="F21" s="96"/>
    </row>
    <row r="22" spans="5:7" x14ac:dyDescent="0.2">
      <c r="F22" s="96"/>
    </row>
    <row r="23" spans="5:7" x14ac:dyDescent="0.2">
      <c r="F23" s="96"/>
    </row>
    <row r="24" spans="5:7" x14ac:dyDescent="0.2">
      <c r="F24" s="96"/>
    </row>
    <row r="25" spans="5:7" x14ac:dyDescent="0.2">
      <c r="F25" s="96"/>
    </row>
    <row r="26" spans="5:7" x14ac:dyDescent="0.2">
      <c r="F26" s="96"/>
    </row>
    <row r="35" spans="1:6" ht="15" x14ac:dyDescent="0.2">
      <c r="A35" s="836" t="s">
        <v>595</v>
      </c>
      <c r="B35" s="836"/>
      <c r="C35" s="836"/>
      <c r="D35" s="836"/>
      <c r="E35" s="836"/>
      <c r="F35" s="836"/>
    </row>
    <row r="36" spans="1:6" ht="13.5" thickBot="1" x14ac:dyDescent="0.25"/>
    <row r="37" spans="1:6" ht="16.5" thickBot="1" x14ac:dyDescent="0.3">
      <c r="B37" s="839" t="s">
        <v>288</v>
      </c>
      <c r="C37" s="843" t="s">
        <v>290</v>
      </c>
      <c r="D37" s="843"/>
      <c r="E37" s="843"/>
    </row>
    <row r="38" spans="1:6" ht="15.75" thickBot="1" x14ac:dyDescent="0.3">
      <c r="A38" s="228" t="s">
        <v>617</v>
      </c>
      <c r="B38" s="840"/>
      <c r="C38" s="229" t="s">
        <v>273</v>
      </c>
      <c r="D38" s="147"/>
      <c r="E38" s="96"/>
    </row>
    <row r="39" spans="1:6" x14ac:dyDescent="0.2">
      <c r="A39" s="230" t="s">
        <v>291</v>
      </c>
      <c r="B39" s="53">
        <v>195695956.46949822</v>
      </c>
      <c r="C39" s="232">
        <f>B39/$B$46</f>
        <v>0.21893165460683295</v>
      </c>
      <c r="D39" s="147" t="s">
        <v>292</v>
      </c>
      <c r="E39" s="96"/>
    </row>
    <row r="40" spans="1:6" x14ac:dyDescent="0.2">
      <c r="A40" s="233" t="s">
        <v>293</v>
      </c>
      <c r="B40" s="53">
        <v>251847527.30233741</v>
      </c>
      <c r="C40" s="232">
        <f t="shared" ref="C40:C45" si="1">B40/$B$46</f>
        <v>0.28175030724017108</v>
      </c>
      <c r="D40" s="147" t="s">
        <v>294</v>
      </c>
      <c r="E40" s="96"/>
    </row>
    <row r="41" spans="1:6" x14ac:dyDescent="0.2">
      <c r="A41" s="233" t="s">
        <v>295</v>
      </c>
      <c r="B41" s="53">
        <v>107390913.11616108</v>
      </c>
      <c r="C41" s="232">
        <f t="shared" si="1"/>
        <v>0.12014182981815633</v>
      </c>
      <c r="D41" s="147" t="s">
        <v>296</v>
      </c>
      <c r="E41" s="96"/>
    </row>
    <row r="42" spans="1:6" x14ac:dyDescent="0.2">
      <c r="A42" s="233" t="s">
        <v>297</v>
      </c>
      <c r="B42" s="53">
        <v>158374124.71524087</v>
      </c>
      <c r="C42" s="232">
        <f t="shared" si="1"/>
        <v>0.17717846498387338</v>
      </c>
      <c r="D42" s="147" t="s">
        <v>298</v>
      </c>
      <c r="E42" s="96"/>
    </row>
    <row r="43" spans="1:6" x14ac:dyDescent="0.2">
      <c r="A43" s="233" t="s">
        <v>299</v>
      </c>
      <c r="B43" s="53">
        <v>68845213.93335031</v>
      </c>
      <c r="C43" s="232">
        <f t="shared" si="1"/>
        <v>7.701945850137687E-2</v>
      </c>
      <c r="D43" s="147" t="s">
        <v>300</v>
      </c>
      <c r="E43" s="96"/>
    </row>
    <row r="44" spans="1:6" x14ac:dyDescent="0.2">
      <c r="A44" s="233" t="s">
        <v>301</v>
      </c>
      <c r="B44" s="53">
        <v>86839101.12195079</v>
      </c>
      <c r="C44" s="232">
        <f t="shared" si="1"/>
        <v>9.7149825863479269E-2</v>
      </c>
      <c r="D44" s="147" t="s">
        <v>301</v>
      </c>
      <c r="E44" s="96"/>
    </row>
    <row r="45" spans="1:6" x14ac:dyDescent="0.2">
      <c r="A45" s="233" t="s">
        <v>302</v>
      </c>
      <c r="B45" s="53">
        <v>24874963.413303863</v>
      </c>
      <c r="C45" s="232">
        <f t="shared" si="1"/>
        <v>2.7828458986110249E-2</v>
      </c>
      <c r="D45" s="147" t="s">
        <v>302</v>
      </c>
      <c r="E45" s="96"/>
    </row>
    <row r="46" spans="1:6" ht="13.5" thickBot="1" x14ac:dyDescent="0.25">
      <c r="A46" s="235" t="s">
        <v>288</v>
      </c>
      <c r="B46" s="154">
        <f>SUM(B39:B45)</f>
        <v>893867800.07184243</v>
      </c>
      <c r="C46" s="686">
        <f>B46/$B$46</f>
        <v>1</v>
      </c>
      <c r="D46" s="147"/>
      <c r="E46" s="96"/>
    </row>
  </sheetData>
  <mergeCells count="7">
    <mergeCell ref="A4:F4"/>
    <mergeCell ref="B6:B7"/>
    <mergeCell ref="C6:C7"/>
    <mergeCell ref="D6:F6"/>
    <mergeCell ref="B37:B38"/>
    <mergeCell ref="C37:E37"/>
    <mergeCell ref="A35:F35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151"/>
  <sheetViews>
    <sheetView zoomScale="90" zoomScaleNormal="90" workbookViewId="0">
      <selection activeCell="N4" sqref="N4"/>
    </sheetView>
  </sheetViews>
  <sheetFormatPr baseColWidth="10" defaultRowHeight="12.75" x14ac:dyDescent="0.2"/>
  <cols>
    <col min="1" max="1" width="50.140625" style="25" bestFit="1" customWidth="1"/>
    <col min="2" max="2" width="17" style="25" customWidth="1"/>
    <col min="3" max="3" width="15.140625" style="25" customWidth="1"/>
    <col min="4" max="4" width="14.7109375" style="25" customWidth="1"/>
    <col min="5" max="5" width="16.140625" style="25" customWidth="1"/>
    <col min="6" max="6" width="14.5703125" style="25" customWidth="1"/>
    <col min="7" max="7" width="15.28515625" style="25" customWidth="1"/>
    <col min="8" max="8" width="15" style="25" customWidth="1"/>
    <col min="9" max="9" width="14.5703125" style="25" customWidth="1"/>
    <col min="10" max="10" width="15" style="25" customWidth="1"/>
    <col min="11" max="11" width="16" style="25" customWidth="1"/>
    <col min="12" max="12" width="13.7109375" style="25" bestFit="1" customWidth="1"/>
    <col min="13" max="14" width="11.42578125" style="25"/>
    <col min="15" max="15" width="20.42578125" style="25" customWidth="1"/>
    <col min="16" max="256" width="11.42578125" style="25"/>
    <col min="257" max="257" width="50.140625" style="25" bestFit="1" customWidth="1"/>
    <col min="258" max="258" width="17" style="25" customWidth="1"/>
    <col min="259" max="260" width="13.7109375" style="25" bestFit="1" customWidth="1"/>
    <col min="261" max="261" width="16.140625" style="25" customWidth="1"/>
    <col min="262" max="262" width="13.7109375" style="25" customWidth="1"/>
    <col min="263" max="263" width="13.7109375" style="25" bestFit="1" customWidth="1"/>
    <col min="264" max="264" width="12.7109375" style="25" bestFit="1" customWidth="1"/>
    <col min="265" max="265" width="13.7109375" style="25" customWidth="1"/>
    <col min="266" max="266" width="12.7109375" style="25" bestFit="1" customWidth="1"/>
    <col min="267" max="267" width="16" style="25" customWidth="1"/>
    <col min="268" max="268" width="13.7109375" style="25" bestFit="1" customWidth="1"/>
    <col min="269" max="270" width="11.42578125" style="25"/>
    <col min="271" max="271" width="20.42578125" style="25" customWidth="1"/>
    <col min="272" max="512" width="11.42578125" style="25"/>
    <col min="513" max="513" width="50.140625" style="25" bestFit="1" customWidth="1"/>
    <col min="514" max="514" width="17" style="25" customWidth="1"/>
    <col min="515" max="516" width="13.7109375" style="25" bestFit="1" customWidth="1"/>
    <col min="517" max="517" width="16.140625" style="25" customWidth="1"/>
    <col min="518" max="518" width="13.7109375" style="25" customWidth="1"/>
    <col min="519" max="519" width="13.7109375" style="25" bestFit="1" customWidth="1"/>
    <col min="520" max="520" width="12.7109375" style="25" bestFit="1" customWidth="1"/>
    <col min="521" max="521" width="13.7109375" style="25" customWidth="1"/>
    <col min="522" max="522" width="12.7109375" style="25" bestFit="1" customWidth="1"/>
    <col min="523" max="523" width="16" style="25" customWidth="1"/>
    <col min="524" max="524" width="13.7109375" style="25" bestFit="1" customWidth="1"/>
    <col min="525" max="526" width="11.42578125" style="25"/>
    <col min="527" max="527" width="20.42578125" style="25" customWidth="1"/>
    <col min="528" max="768" width="11.42578125" style="25"/>
    <col min="769" max="769" width="50.140625" style="25" bestFit="1" customWidth="1"/>
    <col min="770" max="770" width="17" style="25" customWidth="1"/>
    <col min="771" max="772" width="13.7109375" style="25" bestFit="1" customWidth="1"/>
    <col min="773" max="773" width="16.140625" style="25" customWidth="1"/>
    <col min="774" max="774" width="13.7109375" style="25" customWidth="1"/>
    <col min="775" max="775" width="13.7109375" style="25" bestFit="1" customWidth="1"/>
    <col min="776" max="776" width="12.7109375" style="25" bestFit="1" customWidth="1"/>
    <col min="777" max="777" width="13.7109375" style="25" customWidth="1"/>
    <col min="778" max="778" width="12.7109375" style="25" bestFit="1" customWidth="1"/>
    <col min="779" max="779" width="16" style="25" customWidth="1"/>
    <col min="780" max="780" width="13.7109375" style="25" bestFit="1" customWidth="1"/>
    <col min="781" max="782" width="11.42578125" style="25"/>
    <col min="783" max="783" width="20.42578125" style="25" customWidth="1"/>
    <col min="784" max="1024" width="11.42578125" style="25"/>
    <col min="1025" max="1025" width="50.140625" style="25" bestFit="1" customWidth="1"/>
    <col min="1026" max="1026" width="17" style="25" customWidth="1"/>
    <col min="1027" max="1028" width="13.7109375" style="25" bestFit="1" customWidth="1"/>
    <col min="1029" max="1029" width="16.140625" style="25" customWidth="1"/>
    <col min="1030" max="1030" width="13.7109375" style="25" customWidth="1"/>
    <col min="1031" max="1031" width="13.7109375" style="25" bestFit="1" customWidth="1"/>
    <col min="1032" max="1032" width="12.7109375" style="25" bestFit="1" customWidth="1"/>
    <col min="1033" max="1033" width="13.7109375" style="25" customWidth="1"/>
    <col min="1034" max="1034" width="12.7109375" style="25" bestFit="1" customWidth="1"/>
    <col min="1035" max="1035" width="16" style="25" customWidth="1"/>
    <col min="1036" max="1036" width="13.7109375" style="25" bestFit="1" customWidth="1"/>
    <col min="1037" max="1038" width="11.42578125" style="25"/>
    <col min="1039" max="1039" width="20.42578125" style="25" customWidth="1"/>
    <col min="1040" max="1280" width="11.42578125" style="25"/>
    <col min="1281" max="1281" width="50.140625" style="25" bestFit="1" customWidth="1"/>
    <col min="1282" max="1282" width="17" style="25" customWidth="1"/>
    <col min="1283" max="1284" width="13.7109375" style="25" bestFit="1" customWidth="1"/>
    <col min="1285" max="1285" width="16.140625" style="25" customWidth="1"/>
    <col min="1286" max="1286" width="13.7109375" style="25" customWidth="1"/>
    <col min="1287" max="1287" width="13.7109375" style="25" bestFit="1" customWidth="1"/>
    <col min="1288" max="1288" width="12.7109375" style="25" bestFit="1" customWidth="1"/>
    <col min="1289" max="1289" width="13.7109375" style="25" customWidth="1"/>
    <col min="1290" max="1290" width="12.7109375" style="25" bestFit="1" customWidth="1"/>
    <col min="1291" max="1291" width="16" style="25" customWidth="1"/>
    <col min="1292" max="1292" width="13.7109375" style="25" bestFit="1" customWidth="1"/>
    <col min="1293" max="1294" width="11.42578125" style="25"/>
    <col min="1295" max="1295" width="20.42578125" style="25" customWidth="1"/>
    <col min="1296" max="1536" width="11.42578125" style="25"/>
    <col min="1537" max="1537" width="50.140625" style="25" bestFit="1" customWidth="1"/>
    <col min="1538" max="1538" width="17" style="25" customWidth="1"/>
    <col min="1539" max="1540" width="13.7109375" style="25" bestFit="1" customWidth="1"/>
    <col min="1541" max="1541" width="16.140625" style="25" customWidth="1"/>
    <col min="1542" max="1542" width="13.7109375" style="25" customWidth="1"/>
    <col min="1543" max="1543" width="13.7109375" style="25" bestFit="1" customWidth="1"/>
    <col min="1544" max="1544" width="12.7109375" style="25" bestFit="1" customWidth="1"/>
    <col min="1545" max="1545" width="13.7109375" style="25" customWidth="1"/>
    <col min="1546" max="1546" width="12.7109375" style="25" bestFit="1" customWidth="1"/>
    <col min="1547" max="1547" width="16" style="25" customWidth="1"/>
    <col min="1548" max="1548" width="13.7109375" style="25" bestFit="1" customWidth="1"/>
    <col min="1549" max="1550" width="11.42578125" style="25"/>
    <col min="1551" max="1551" width="20.42578125" style="25" customWidth="1"/>
    <col min="1552" max="1792" width="11.42578125" style="25"/>
    <col min="1793" max="1793" width="50.140625" style="25" bestFit="1" customWidth="1"/>
    <col min="1794" max="1794" width="17" style="25" customWidth="1"/>
    <col min="1795" max="1796" width="13.7109375" style="25" bestFit="1" customWidth="1"/>
    <col min="1797" max="1797" width="16.140625" style="25" customWidth="1"/>
    <col min="1798" max="1798" width="13.7109375" style="25" customWidth="1"/>
    <col min="1799" max="1799" width="13.7109375" style="25" bestFit="1" customWidth="1"/>
    <col min="1800" max="1800" width="12.7109375" style="25" bestFit="1" customWidth="1"/>
    <col min="1801" max="1801" width="13.7109375" style="25" customWidth="1"/>
    <col min="1802" max="1802" width="12.7109375" style="25" bestFit="1" customWidth="1"/>
    <col min="1803" max="1803" width="16" style="25" customWidth="1"/>
    <col min="1804" max="1804" width="13.7109375" style="25" bestFit="1" customWidth="1"/>
    <col min="1805" max="1806" width="11.42578125" style="25"/>
    <col min="1807" max="1807" width="20.42578125" style="25" customWidth="1"/>
    <col min="1808" max="2048" width="11.42578125" style="25"/>
    <col min="2049" max="2049" width="50.140625" style="25" bestFit="1" customWidth="1"/>
    <col min="2050" max="2050" width="17" style="25" customWidth="1"/>
    <col min="2051" max="2052" width="13.7109375" style="25" bestFit="1" customWidth="1"/>
    <col min="2053" max="2053" width="16.140625" style="25" customWidth="1"/>
    <col min="2054" max="2054" width="13.7109375" style="25" customWidth="1"/>
    <col min="2055" max="2055" width="13.7109375" style="25" bestFit="1" customWidth="1"/>
    <col min="2056" max="2056" width="12.7109375" style="25" bestFit="1" customWidth="1"/>
    <col min="2057" max="2057" width="13.7109375" style="25" customWidth="1"/>
    <col min="2058" max="2058" width="12.7109375" style="25" bestFit="1" customWidth="1"/>
    <col min="2059" max="2059" width="16" style="25" customWidth="1"/>
    <col min="2060" max="2060" width="13.7109375" style="25" bestFit="1" customWidth="1"/>
    <col min="2061" max="2062" width="11.42578125" style="25"/>
    <col min="2063" max="2063" width="20.42578125" style="25" customWidth="1"/>
    <col min="2064" max="2304" width="11.42578125" style="25"/>
    <col min="2305" max="2305" width="50.140625" style="25" bestFit="1" customWidth="1"/>
    <col min="2306" max="2306" width="17" style="25" customWidth="1"/>
    <col min="2307" max="2308" width="13.7109375" style="25" bestFit="1" customWidth="1"/>
    <col min="2309" max="2309" width="16.140625" style="25" customWidth="1"/>
    <col min="2310" max="2310" width="13.7109375" style="25" customWidth="1"/>
    <col min="2311" max="2311" width="13.7109375" style="25" bestFit="1" customWidth="1"/>
    <col min="2312" max="2312" width="12.7109375" style="25" bestFit="1" customWidth="1"/>
    <col min="2313" max="2313" width="13.7109375" style="25" customWidth="1"/>
    <col min="2314" max="2314" width="12.7109375" style="25" bestFit="1" customWidth="1"/>
    <col min="2315" max="2315" width="16" style="25" customWidth="1"/>
    <col min="2316" max="2316" width="13.7109375" style="25" bestFit="1" customWidth="1"/>
    <col min="2317" max="2318" width="11.42578125" style="25"/>
    <col min="2319" max="2319" width="20.42578125" style="25" customWidth="1"/>
    <col min="2320" max="2560" width="11.42578125" style="25"/>
    <col min="2561" max="2561" width="50.140625" style="25" bestFit="1" customWidth="1"/>
    <col min="2562" max="2562" width="17" style="25" customWidth="1"/>
    <col min="2563" max="2564" width="13.7109375" style="25" bestFit="1" customWidth="1"/>
    <col min="2565" max="2565" width="16.140625" style="25" customWidth="1"/>
    <col min="2566" max="2566" width="13.7109375" style="25" customWidth="1"/>
    <col min="2567" max="2567" width="13.7109375" style="25" bestFit="1" customWidth="1"/>
    <col min="2568" max="2568" width="12.7109375" style="25" bestFit="1" customWidth="1"/>
    <col min="2569" max="2569" width="13.7109375" style="25" customWidth="1"/>
    <col min="2570" max="2570" width="12.7109375" style="25" bestFit="1" customWidth="1"/>
    <col min="2571" max="2571" width="16" style="25" customWidth="1"/>
    <col min="2572" max="2572" width="13.7109375" style="25" bestFit="1" customWidth="1"/>
    <col min="2573" max="2574" width="11.42578125" style="25"/>
    <col min="2575" max="2575" width="20.42578125" style="25" customWidth="1"/>
    <col min="2576" max="2816" width="11.42578125" style="25"/>
    <col min="2817" max="2817" width="50.140625" style="25" bestFit="1" customWidth="1"/>
    <col min="2818" max="2818" width="17" style="25" customWidth="1"/>
    <col min="2819" max="2820" width="13.7109375" style="25" bestFit="1" customWidth="1"/>
    <col min="2821" max="2821" width="16.140625" style="25" customWidth="1"/>
    <col min="2822" max="2822" width="13.7109375" style="25" customWidth="1"/>
    <col min="2823" max="2823" width="13.7109375" style="25" bestFit="1" customWidth="1"/>
    <col min="2824" max="2824" width="12.7109375" style="25" bestFit="1" customWidth="1"/>
    <col min="2825" max="2825" width="13.7109375" style="25" customWidth="1"/>
    <col min="2826" max="2826" width="12.7109375" style="25" bestFit="1" customWidth="1"/>
    <col min="2827" max="2827" width="16" style="25" customWidth="1"/>
    <col min="2828" max="2828" width="13.7109375" style="25" bestFit="1" customWidth="1"/>
    <col min="2829" max="2830" width="11.42578125" style="25"/>
    <col min="2831" max="2831" width="20.42578125" style="25" customWidth="1"/>
    <col min="2832" max="3072" width="11.42578125" style="25"/>
    <col min="3073" max="3073" width="50.140625" style="25" bestFit="1" customWidth="1"/>
    <col min="3074" max="3074" width="17" style="25" customWidth="1"/>
    <col min="3075" max="3076" width="13.7109375" style="25" bestFit="1" customWidth="1"/>
    <col min="3077" max="3077" width="16.140625" style="25" customWidth="1"/>
    <col min="3078" max="3078" width="13.7109375" style="25" customWidth="1"/>
    <col min="3079" max="3079" width="13.7109375" style="25" bestFit="1" customWidth="1"/>
    <col min="3080" max="3080" width="12.7109375" style="25" bestFit="1" customWidth="1"/>
    <col min="3081" max="3081" width="13.7109375" style="25" customWidth="1"/>
    <col min="3082" max="3082" width="12.7109375" style="25" bestFit="1" customWidth="1"/>
    <col min="3083" max="3083" width="16" style="25" customWidth="1"/>
    <col min="3084" max="3084" width="13.7109375" style="25" bestFit="1" customWidth="1"/>
    <col min="3085" max="3086" width="11.42578125" style="25"/>
    <col min="3087" max="3087" width="20.42578125" style="25" customWidth="1"/>
    <col min="3088" max="3328" width="11.42578125" style="25"/>
    <col min="3329" max="3329" width="50.140625" style="25" bestFit="1" customWidth="1"/>
    <col min="3330" max="3330" width="17" style="25" customWidth="1"/>
    <col min="3331" max="3332" width="13.7109375" style="25" bestFit="1" customWidth="1"/>
    <col min="3333" max="3333" width="16.140625" style="25" customWidth="1"/>
    <col min="3334" max="3334" width="13.7109375" style="25" customWidth="1"/>
    <col min="3335" max="3335" width="13.7109375" style="25" bestFit="1" customWidth="1"/>
    <col min="3336" max="3336" width="12.7109375" style="25" bestFit="1" customWidth="1"/>
    <col min="3337" max="3337" width="13.7109375" style="25" customWidth="1"/>
    <col min="3338" max="3338" width="12.7109375" style="25" bestFit="1" customWidth="1"/>
    <col min="3339" max="3339" width="16" style="25" customWidth="1"/>
    <col min="3340" max="3340" width="13.7109375" style="25" bestFit="1" customWidth="1"/>
    <col min="3341" max="3342" width="11.42578125" style="25"/>
    <col min="3343" max="3343" width="20.42578125" style="25" customWidth="1"/>
    <col min="3344" max="3584" width="11.42578125" style="25"/>
    <col min="3585" max="3585" width="50.140625" style="25" bestFit="1" customWidth="1"/>
    <col min="3586" max="3586" width="17" style="25" customWidth="1"/>
    <col min="3587" max="3588" width="13.7109375" style="25" bestFit="1" customWidth="1"/>
    <col min="3589" max="3589" width="16.140625" style="25" customWidth="1"/>
    <col min="3590" max="3590" width="13.7109375" style="25" customWidth="1"/>
    <col min="3591" max="3591" width="13.7109375" style="25" bestFit="1" customWidth="1"/>
    <col min="3592" max="3592" width="12.7109375" style="25" bestFit="1" customWidth="1"/>
    <col min="3593" max="3593" width="13.7109375" style="25" customWidth="1"/>
    <col min="3594" max="3594" width="12.7109375" style="25" bestFit="1" customWidth="1"/>
    <col min="3595" max="3595" width="16" style="25" customWidth="1"/>
    <col min="3596" max="3596" width="13.7109375" style="25" bestFit="1" customWidth="1"/>
    <col min="3597" max="3598" width="11.42578125" style="25"/>
    <col min="3599" max="3599" width="20.42578125" style="25" customWidth="1"/>
    <col min="3600" max="3840" width="11.42578125" style="25"/>
    <col min="3841" max="3841" width="50.140625" style="25" bestFit="1" customWidth="1"/>
    <col min="3842" max="3842" width="17" style="25" customWidth="1"/>
    <col min="3843" max="3844" width="13.7109375" style="25" bestFit="1" customWidth="1"/>
    <col min="3845" max="3845" width="16.140625" style="25" customWidth="1"/>
    <col min="3846" max="3846" width="13.7109375" style="25" customWidth="1"/>
    <col min="3847" max="3847" width="13.7109375" style="25" bestFit="1" customWidth="1"/>
    <col min="3848" max="3848" width="12.7109375" style="25" bestFit="1" customWidth="1"/>
    <col min="3849" max="3849" width="13.7109375" style="25" customWidth="1"/>
    <col min="3850" max="3850" width="12.7109375" style="25" bestFit="1" customWidth="1"/>
    <col min="3851" max="3851" width="16" style="25" customWidth="1"/>
    <col min="3852" max="3852" width="13.7109375" style="25" bestFit="1" customWidth="1"/>
    <col min="3853" max="3854" width="11.42578125" style="25"/>
    <col min="3855" max="3855" width="20.42578125" style="25" customWidth="1"/>
    <col min="3856" max="4096" width="11.42578125" style="25"/>
    <col min="4097" max="4097" width="50.140625" style="25" bestFit="1" customWidth="1"/>
    <col min="4098" max="4098" width="17" style="25" customWidth="1"/>
    <col min="4099" max="4100" width="13.7109375" style="25" bestFit="1" customWidth="1"/>
    <col min="4101" max="4101" width="16.140625" style="25" customWidth="1"/>
    <col min="4102" max="4102" width="13.7109375" style="25" customWidth="1"/>
    <col min="4103" max="4103" width="13.7109375" style="25" bestFit="1" customWidth="1"/>
    <col min="4104" max="4104" width="12.7109375" style="25" bestFit="1" customWidth="1"/>
    <col min="4105" max="4105" width="13.7109375" style="25" customWidth="1"/>
    <col min="4106" max="4106" width="12.7109375" style="25" bestFit="1" customWidth="1"/>
    <col min="4107" max="4107" width="16" style="25" customWidth="1"/>
    <col min="4108" max="4108" width="13.7109375" style="25" bestFit="1" customWidth="1"/>
    <col min="4109" max="4110" width="11.42578125" style="25"/>
    <col min="4111" max="4111" width="20.42578125" style="25" customWidth="1"/>
    <col min="4112" max="4352" width="11.42578125" style="25"/>
    <col min="4353" max="4353" width="50.140625" style="25" bestFit="1" customWidth="1"/>
    <col min="4354" max="4354" width="17" style="25" customWidth="1"/>
    <col min="4355" max="4356" width="13.7109375" style="25" bestFit="1" customWidth="1"/>
    <col min="4357" max="4357" width="16.140625" style="25" customWidth="1"/>
    <col min="4358" max="4358" width="13.7109375" style="25" customWidth="1"/>
    <col min="4359" max="4359" width="13.7109375" style="25" bestFit="1" customWidth="1"/>
    <col min="4360" max="4360" width="12.7109375" style="25" bestFit="1" customWidth="1"/>
    <col min="4361" max="4361" width="13.7109375" style="25" customWidth="1"/>
    <col min="4362" max="4362" width="12.7109375" style="25" bestFit="1" customWidth="1"/>
    <col min="4363" max="4363" width="16" style="25" customWidth="1"/>
    <col min="4364" max="4364" width="13.7109375" style="25" bestFit="1" customWidth="1"/>
    <col min="4365" max="4366" width="11.42578125" style="25"/>
    <col min="4367" max="4367" width="20.42578125" style="25" customWidth="1"/>
    <col min="4368" max="4608" width="11.42578125" style="25"/>
    <col min="4609" max="4609" width="50.140625" style="25" bestFit="1" customWidth="1"/>
    <col min="4610" max="4610" width="17" style="25" customWidth="1"/>
    <col min="4611" max="4612" width="13.7109375" style="25" bestFit="1" customWidth="1"/>
    <col min="4613" max="4613" width="16.140625" style="25" customWidth="1"/>
    <col min="4614" max="4614" width="13.7109375" style="25" customWidth="1"/>
    <col min="4615" max="4615" width="13.7109375" style="25" bestFit="1" customWidth="1"/>
    <col min="4616" max="4616" width="12.7109375" style="25" bestFit="1" customWidth="1"/>
    <col min="4617" max="4617" width="13.7109375" style="25" customWidth="1"/>
    <col min="4618" max="4618" width="12.7109375" style="25" bestFit="1" customWidth="1"/>
    <col min="4619" max="4619" width="16" style="25" customWidth="1"/>
    <col min="4620" max="4620" width="13.7109375" style="25" bestFit="1" customWidth="1"/>
    <col min="4621" max="4622" width="11.42578125" style="25"/>
    <col min="4623" max="4623" width="20.42578125" style="25" customWidth="1"/>
    <col min="4624" max="4864" width="11.42578125" style="25"/>
    <col min="4865" max="4865" width="50.140625" style="25" bestFit="1" customWidth="1"/>
    <col min="4866" max="4866" width="17" style="25" customWidth="1"/>
    <col min="4867" max="4868" width="13.7109375" style="25" bestFit="1" customWidth="1"/>
    <col min="4869" max="4869" width="16.140625" style="25" customWidth="1"/>
    <col min="4870" max="4870" width="13.7109375" style="25" customWidth="1"/>
    <col min="4871" max="4871" width="13.7109375" style="25" bestFit="1" customWidth="1"/>
    <col min="4872" max="4872" width="12.7109375" style="25" bestFit="1" customWidth="1"/>
    <col min="4873" max="4873" width="13.7109375" style="25" customWidth="1"/>
    <col min="4874" max="4874" width="12.7109375" style="25" bestFit="1" customWidth="1"/>
    <col min="4875" max="4875" width="16" style="25" customWidth="1"/>
    <col min="4876" max="4876" width="13.7109375" style="25" bestFit="1" customWidth="1"/>
    <col min="4877" max="4878" width="11.42578125" style="25"/>
    <col min="4879" max="4879" width="20.42578125" style="25" customWidth="1"/>
    <col min="4880" max="5120" width="11.42578125" style="25"/>
    <col min="5121" max="5121" width="50.140625" style="25" bestFit="1" customWidth="1"/>
    <col min="5122" max="5122" width="17" style="25" customWidth="1"/>
    <col min="5123" max="5124" width="13.7109375" style="25" bestFit="1" customWidth="1"/>
    <col min="5125" max="5125" width="16.140625" style="25" customWidth="1"/>
    <col min="5126" max="5126" width="13.7109375" style="25" customWidth="1"/>
    <col min="5127" max="5127" width="13.7109375" style="25" bestFit="1" customWidth="1"/>
    <col min="5128" max="5128" width="12.7109375" style="25" bestFit="1" customWidth="1"/>
    <col min="5129" max="5129" width="13.7109375" style="25" customWidth="1"/>
    <col min="5130" max="5130" width="12.7109375" style="25" bestFit="1" customWidth="1"/>
    <col min="5131" max="5131" width="16" style="25" customWidth="1"/>
    <col min="5132" max="5132" width="13.7109375" style="25" bestFit="1" customWidth="1"/>
    <col min="5133" max="5134" width="11.42578125" style="25"/>
    <col min="5135" max="5135" width="20.42578125" style="25" customWidth="1"/>
    <col min="5136" max="5376" width="11.42578125" style="25"/>
    <col min="5377" max="5377" width="50.140625" style="25" bestFit="1" customWidth="1"/>
    <col min="5378" max="5378" width="17" style="25" customWidth="1"/>
    <col min="5379" max="5380" width="13.7109375" style="25" bestFit="1" customWidth="1"/>
    <col min="5381" max="5381" width="16.140625" style="25" customWidth="1"/>
    <col min="5382" max="5382" width="13.7109375" style="25" customWidth="1"/>
    <col min="5383" max="5383" width="13.7109375" style="25" bestFit="1" customWidth="1"/>
    <col min="5384" max="5384" width="12.7109375" style="25" bestFit="1" customWidth="1"/>
    <col min="5385" max="5385" width="13.7109375" style="25" customWidth="1"/>
    <col min="5386" max="5386" width="12.7109375" style="25" bestFit="1" customWidth="1"/>
    <col min="5387" max="5387" width="16" style="25" customWidth="1"/>
    <col min="5388" max="5388" width="13.7109375" style="25" bestFit="1" customWidth="1"/>
    <col min="5389" max="5390" width="11.42578125" style="25"/>
    <col min="5391" max="5391" width="20.42578125" style="25" customWidth="1"/>
    <col min="5392" max="5632" width="11.42578125" style="25"/>
    <col min="5633" max="5633" width="50.140625" style="25" bestFit="1" customWidth="1"/>
    <col min="5634" max="5634" width="17" style="25" customWidth="1"/>
    <col min="5635" max="5636" width="13.7109375" style="25" bestFit="1" customWidth="1"/>
    <col min="5637" max="5637" width="16.140625" style="25" customWidth="1"/>
    <col min="5638" max="5638" width="13.7109375" style="25" customWidth="1"/>
    <col min="5639" max="5639" width="13.7109375" style="25" bestFit="1" customWidth="1"/>
    <col min="5640" max="5640" width="12.7109375" style="25" bestFit="1" customWidth="1"/>
    <col min="5641" max="5641" width="13.7109375" style="25" customWidth="1"/>
    <col min="5642" max="5642" width="12.7109375" style="25" bestFit="1" customWidth="1"/>
    <col min="5643" max="5643" width="16" style="25" customWidth="1"/>
    <col min="5644" max="5644" width="13.7109375" style="25" bestFit="1" customWidth="1"/>
    <col min="5645" max="5646" width="11.42578125" style="25"/>
    <col min="5647" max="5647" width="20.42578125" style="25" customWidth="1"/>
    <col min="5648" max="5888" width="11.42578125" style="25"/>
    <col min="5889" max="5889" width="50.140625" style="25" bestFit="1" customWidth="1"/>
    <col min="5890" max="5890" width="17" style="25" customWidth="1"/>
    <col min="5891" max="5892" width="13.7109375" style="25" bestFit="1" customWidth="1"/>
    <col min="5893" max="5893" width="16.140625" style="25" customWidth="1"/>
    <col min="5894" max="5894" width="13.7109375" style="25" customWidth="1"/>
    <col min="5895" max="5895" width="13.7109375" style="25" bestFit="1" customWidth="1"/>
    <col min="5896" max="5896" width="12.7109375" style="25" bestFit="1" customWidth="1"/>
    <col min="5897" max="5897" width="13.7109375" style="25" customWidth="1"/>
    <col min="5898" max="5898" width="12.7109375" style="25" bestFit="1" customWidth="1"/>
    <col min="5899" max="5899" width="16" style="25" customWidth="1"/>
    <col min="5900" max="5900" width="13.7109375" style="25" bestFit="1" customWidth="1"/>
    <col min="5901" max="5902" width="11.42578125" style="25"/>
    <col min="5903" max="5903" width="20.42578125" style="25" customWidth="1"/>
    <col min="5904" max="6144" width="11.42578125" style="25"/>
    <col min="6145" max="6145" width="50.140625" style="25" bestFit="1" customWidth="1"/>
    <col min="6146" max="6146" width="17" style="25" customWidth="1"/>
    <col min="6147" max="6148" width="13.7109375" style="25" bestFit="1" customWidth="1"/>
    <col min="6149" max="6149" width="16.140625" style="25" customWidth="1"/>
    <col min="6150" max="6150" width="13.7109375" style="25" customWidth="1"/>
    <col min="6151" max="6151" width="13.7109375" style="25" bestFit="1" customWidth="1"/>
    <col min="6152" max="6152" width="12.7109375" style="25" bestFit="1" customWidth="1"/>
    <col min="6153" max="6153" width="13.7109375" style="25" customWidth="1"/>
    <col min="6154" max="6154" width="12.7109375" style="25" bestFit="1" customWidth="1"/>
    <col min="6155" max="6155" width="16" style="25" customWidth="1"/>
    <col min="6156" max="6156" width="13.7109375" style="25" bestFit="1" customWidth="1"/>
    <col min="6157" max="6158" width="11.42578125" style="25"/>
    <col min="6159" max="6159" width="20.42578125" style="25" customWidth="1"/>
    <col min="6160" max="6400" width="11.42578125" style="25"/>
    <col min="6401" max="6401" width="50.140625" style="25" bestFit="1" customWidth="1"/>
    <col min="6402" max="6402" width="17" style="25" customWidth="1"/>
    <col min="6403" max="6404" width="13.7109375" style="25" bestFit="1" customWidth="1"/>
    <col min="6405" max="6405" width="16.140625" style="25" customWidth="1"/>
    <col min="6406" max="6406" width="13.7109375" style="25" customWidth="1"/>
    <col min="6407" max="6407" width="13.7109375" style="25" bestFit="1" customWidth="1"/>
    <col min="6408" max="6408" width="12.7109375" style="25" bestFit="1" customWidth="1"/>
    <col min="6409" max="6409" width="13.7109375" style="25" customWidth="1"/>
    <col min="6410" max="6410" width="12.7109375" style="25" bestFit="1" customWidth="1"/>
    <col min="6411" max="6411" width="16" style="25" customWidth="1"/>
    <col min="6412" max="6412" width="13.7109375" style="25" bestFit="1" customWidth="1"/>
    <col min="6413" max="6414" width="11.42578125" style="25"/>
    <col min="6415" max="6415" width="20.42578125" style="25" customWidth="1"/>
    <col min="6416" max="6656" width="11.42578125" style="25"/>
    <col min="6657" max="6657" width="50.140625" style="25" bestFit="1" customWidth="1"/>
    <col min="6658" max="6658" width="17" style="25" customWidth="1"/>
    <col min="6659" max="6660" width="13.7109375" style="25" bestFit="1" customWidth="1"/>
    <col min="6661" max="6661" width="16.140625" style="25" customWidth="1"/>
    <col min="6662" max="6662" width="13.7109375" style="25" customWidth="1"/>
    <col min="6663" max="6663" width="13.7109375" style="25" bestFit="1" customWidth="1"/>
    <col min="6664" max="6664" width="12.7109375" style="25" bestFit="1" customWidth="1"/>
    <col min="6665" max="6665" width="13.7109375" style="25" customWidth="1"/>
    <col min="6666" max="6666" width="12.7109375" style="25" bestFit="1" customWidth="1"/>
    <col min="6667" max="6667" width="16" style="25" customWidth="1"/>
    <col min="6668" max="6668" width="13.7109375" style="25" bestFit="1" customWidth="1"/>
    <col min="6669" max="6670" width="11.42578125" style="25"/>
    <col min="6671" max="6671" width="20.42578125" style="25" customWidth="1"/>
    <col min="6672" max="6912" width="11.42578125" style="25"/>
    <col min="6913" max="6913" width="50.140625" style="25" bestFit="1" customWidth="1"/>
    <col min="6914" max="6914" width="17" style="25" customWidth="1"/>
    <col min="6915" max="6916" width="13.7109375" style="25" bestFit="1" customWidth="1"/>
    <col min="6917" max="6917" width="16.140625" style="25" customWidth="1"/>
    <col min="6918" max="6918" width="13.7109375" style="25" customWidth="1"/>
    <col min="6919" max="6919" width="13.7109375" style="25" bestFit="1" customWidth="1"/>
    <col min="6920" max="6920" width="12.7109375" style="25" bestFit="1" customWidth="1"/>
    <col min="6921" max="6921" width="13.7109375" style="25" customWidth="1"/>
    <col min="6922" max="6922" width="12.7109375" style="25" bestFit="1" customWidth="1"/>
    <col min="6923" max="6923" width="16" style="25" customWidth="1"/>
    <col min="6924" max="6924" width="13.7109375" style="25" bestFit="1" customWidth="1"/>
    <col min="6925" max="6926" width="11.42578125" style="25"/>
    <col min="6927" max="6927" width="20.42578125" style="25" customWidth="1"/>
    <col min="6928" max="7168" width="11.42578125" style="25"/>
    <col min="7169" max="7169" width="50.140625" style="25" bestFit="1" customWidth="1"/>
    <col min="7170" max="7170" width="17" style="25" customWidth="1"/>
    <col min="7171" max="7172" width="13.7109375" style="25" bestFit="1" customWidth="1"/>
    <col min="7173" max="7173" width="16.140625" style="25" customWidth="1"/>
    <col min="7174" max="7174" width="13.7109375" style="25" customWidth="1"/>
    <col min="7175" max="7175" width="13.7109375" style="25" bestFit="1" customWidth="1"/>
    <col min="7176" max="7176" width="12.7109375" style="25" bestFit="1" customWidth="1"/>
    <col min="7177" max="7177" width="13.7109375" style="25" customWidth="1"/>
    <col min="7178" max="7178" width="12.7109375" style="25" bestFit="1" customWidth="1"/>
    <col min="7179" max="7179" width="16" style="25" customWidth="1"/>
    <col min="7180" max="7180" width="13.7109375" style="25" bestFit="1" customWidth="1"/>
    <col min="7181" max="7182" width="11.42578125" style="25"/>
    <col min="7183" max="7183" width="20.42578125" style="25" customWidth="1"/>
    <col min="7184" max="7424" width="11.42578125" style="25"/>
    <col min="7425" max="7425" width="50.140625" style="25" bestFit="1" customWidth="1"/>
    <col min="7426" max="7426" width="17" style="25" customWidth="1"/>
    <col min="7427" max="7428" width="13.7109375" style="25" bestFit="1" customWidth="1"/>
    <col min="7429" max="7429" width="16.140625" style="25" customWidth="1"/>
    <col min="7430" max="7430" width="13.7109375" style="25" customWidth="1"/>
    <col min="7431" max="7431" width="13.7109375" style="25" bestFit="1" customWidth="1"/>
    <col min="7432" max="7432" width="12.7109375" style="25" bestFit="1" customWidth="1"/>
    <col min="7433" max="7433" width="13.7109375" style="25" customWidth="1"/>
    <col min="7434" max="7434" width="12.7109375" style="25" bestFit="1" customWidth="1"/>
    <col min="7435" max="7435" width="16" style="25" customWidth="1"/>
    <col min="7436" max="7436" width="13.7109375" style="25" bestFit="1" customWidth="1"/>
    <col min="7437" max="7438" width="11.42578125" style="25"/>
    <col min="7439" max="7439" width="20.42578125" style="25" customWidth="1"/>
    <col min="7440" max="7680" width="11.42578125" style="25"/>
    <col min="7681" max="7681" width="50.140625" style="25" bestFit="1" customWidth="1"/>
    <col min="7682" max="7682" width="17" style="25" customWidth="1"/>
    <col min="7683" max="7684" width="13.7109375" style="25" bestFit="1" customWidth="1"/>
    <col min="7685" max="7685" width="16.140625" style="25" customWidth="1"/>
    <col min="7686" max="7686" width="13.7109375" style="25" customWidth="1"/>
    <col min="7687" max="7687" width="13.7109375" style="25" bestFit="1" customWidth="1"/>
    <col min="7688" max="7688" width="12.7109375" style="25" bestFit="1" customWidth="1"/>
    <col min="7689" max="7689" width="13.7109375" style="25" customWidth="1"/>
    <col min="7690" max="7690" width="12.7109375" style="25" bestFit="1" customWidth="1"/>
    <col min="7691" max="7691" width="16" style="25" customWidth="1"/>
    <col min="7692" max="7692" width="13.7109375" style="25" bestFit="1" customWidth="1"/>
    <col min="7693" max="7694" width="11.42578125" style="25"/>
    <col min="7695" max="7695" width="20.42578125" style="25" customWidth="1"/>
    <col min="7696" max="7936" width="11.42578125" style="25"/>
    <col min="7937" max="7937" width="50.140625" style="25" bestFit="1" customWidth="1"/>
    <col min="7938" max="7938" width="17" style="25" customWidth="1"/>
    <col min="7939" max="7940" width="13.7109375" style="25" bestFit="1" customWidth="1"/>
    <col min="7941" max="7941" width="16.140625" style="25" customWidth="1"/>
    <col min="7942" max="7942" width="13.7109375" style="25" customWidth="1"/>
    <col min="7943" max="7943" width="13.7109375" style="25" bestFit="1" customWidth="1"/>
    <col min="7944" max="7944" width="12.7109375" style="25" bestFit="1" customWidth="1"/>
    <col min="7945" max="7945" width="13.7109375" style="25" customWidth="1"/>
    <col min="7946" max="7946" width="12.7109375" style="25" bestFit="1" customWidth="1"/>
    <col min="7947" max="7947" width="16" style="25" customWidth="1"/>
    <col min="7948" max="7948" width="13.7109375" style="25" bestFit="1" customWidth="1"/>
    <col min="7949" max="7950" width="11.42578125" style="25"/>
    <col min="7951" max="7951" width="20.42578125" style="25" customWidth="1"/>
    <col min="7952" max="8192" width="11.42578125" style="25"/>
    <col min="8193" max="8193" width="50.140625" style="25" bestFit="1" customWidth="1"/>
    <col min="8194" max="8194" width="17" style="25" customWidth="1"/>
    <col min="8195" max="8196" width="13.7109375" style="25" bestFit="1" customWidth="1"/>
    <col min="8197" max="8197" width="16.140625" style="25" customWidth="1"/>
    <col min="8198" max="8198" width="13.7109375" style="25" customWidth="1"/>
    <col min="8199" max="8199" width="13.7109375" style="25" bestFit="1" customWidth="1"/>
    <col min="8200" max="8200" width="12.7109375" style="25" bestFit="1" customWidth="1"/>
    <col min="8201" max="8201" width="13.7109375" style="25" customWidth="1"/>
    <col min="8202" max="8202" width="12.7109375" style="25" bestFit="1" customWidth="1"/>
    <col min="8203" max="8203" width="16" style="25" customWidth="1"/>
    <col min="8204" max="8204" width="13.7109375" style="25" bestFit="1" customWidth="1"/>
    <col min="8205" max="8206" width="11.42578125" style="25"/>
    <col min="8207" max="8207" width="20.42578125" style="25" customWidth="1"/>
    <col min="8208" max="8448" width="11.42578125" style="25"/>
    <col min="8449" max="8449" width="50.140625" style="25" bestFit="1" customWidth="1"/>
    <col min="8450" max="8450" width="17" style="25" customWidth="1"/>
    <col min="8451" max="8452" width="13.7109375" style="25" bestFit="1" customWidth="1"/>
    <col min="8453" max="8453" width="16.140625" style="25" customWidth="1"/>
    <col min="8454" max="8454" width="13.7109375" style="25" customWidth="1"/>
    <col min="8455" max="8455" width="13.7109375" style="25" bestFit="1" customWidth="1"/>
    <col min="8456" max="8456" width="12.7109375" style="25" bestFit="1" customWidth="1"/>
    <col min="8457" max="8457" width="13.7109375" style="25" customWidth="1"/>
    <col min="8458" max="8458" width="12.7109375" style="25" bestFit="1" customWidth="1"/>
    <col min="8459" max="8459" width="16" style="25" customWidth="1"/>
    <col min="8460" max="8460" width="13.7109375" style="25" bestFit="1" customWidth="1"/>
    <col min="8461" max="8462" width="11.42578125" style="25"/>
    <col min="8463" max="8463" width="20.42578125" style="25" customWidth="1"/>
    <col min="8464" max="8704" width="11.42578125" style="25"/>
    <col min="8705" max="8705" width="50.140625" style="25" bestFit="1" customWidth="1"/>
    <col min="8706" max="8706" width="17" style="25" customWidth="1"/>
    <col min="8707" max="8708" width="13.7109375" style="25" bestFit="1" customWidth="1"/>
    <col min="8709" max="8709" width="16.140625" style="25" customWidth="1"/>
    <col min="8710" max="8710" width="13.7109375" style="25" customWidth="1"/>
    <col min="8711" max="8711" width="13.7109375" style="25" bestFit="1" customWidth="1"/>
    <col min="8712" max="8712" width="12.7109375" style="25" bestFit="1" customWidth="1"/>
    <col min="8713" max="8713" width="13.7109375" style="25" customWidth="1"/>
    <col min="8714" max="8714" width="12.7109375" style="25" bestFit="1" customWidth="1"/>
    <col min="8715" max="8715" width="16" style="25" customWidth="1"/>
    <col min="8716" max="8716" width="13.7109375" style="25" bestFit="1" customWidth="1"/>
    <col min="8717" max="8718" width="11.42578125" style="25"/>
    <col min="8719" max="8719" width="20.42578125" style="25" customWidth="1"/>
    <col min="8720" max="8960" width="11.42578125" style="25"/>
    <col min="8961" max="8961" width="50.140625" style="25" bestFit="1" customWidth="1"/>
    <col min="8962" max="8962" width="17" style="25" customWidth="1"/>
    <col min="8963" max="8964" width="13.7109375" style="25" bestFit="1" customWidth="1"/>
    <col min="8965" max="8965" width="16.140625" style="25" customWidth="1"/>
    <col min="8966" max="8966" width="13.7109375" style="25" customWidth="1"/>
    <col min="8967" max="8967" width="13.7109375" style="25" bestFit="1" customWidth="1"/>
    <col min="8968" max="8968" width="12.7109375" style="25" bestFit="1" customWidth="1"/>
    <col min="8969" max="8969" width="13.7109375" style="25" customWidth="1"/>
    <col min="8970" max="8970" width="12.7109375" style="25" bestFit="1" customWidth="1"/>
    <col min="8971" max="8971" width="16" style="25" customWidth="1"/>
    <col min="8972" max="8972" width="13.7109375" style="25" bestFit="1" customWidth="1"/>
    <col min="8973" max="8974" width="11.42578125" style="25"/>
    <col min="8975" max="8975" width="20.42578125" style="25" customWidth="1"/>
    <col min="8976" max="9216" width="11.42578125" style="25"/>
    <col min="9217" max="9217" width="50.140625" style="25" bestFit="1" customWidth="1"/>
    <col min="9218" max="9218" width="17" style="25" customWidth="1"/>
    <col min="9219" max="9220" width="13.7109375" style="25" bestFit="1" customWidth="1"/>
    <col min="9221" max="9221" width="16.140625" style="25" customWidth="1"/>
    <col min="9222" max="9222" width="13.7109375" style="25" customWidth="1"/>
    <col min="9223" max="9223" width="13.7109375" style="25" bestFit="1" customWidth="1"/>
    <col min="9224" max="9224" width="12.7109375" style="25" bestFit="1" customWidth="1"/>
    <col min="9225" max="9225" width="13.7109375" style="25" customWidth="1"/>
    <col min="9226" max="9226" width="12.7109375" style="25" bestFit="1" customWidth="1"/>
    <col min="9227" max="9227" width="16" style="25" customWidth="1"/>
    <col min="9228" max="9228" width="13.7109375" style="25" bestFit="1" customWidth="1"/>
    <col min="9229" max="9230" width="11.42578125" style="25"/>
    <col min="9231" max="9231" width="20.42578125" style="25" customWidth="1"/>
    <col min="9232" max="9472" width="11.42578125" style="25"/>
    <col min="9473" max="9473" width="50.140625" style="25" bestFit="1" customWidth="1"/>
    <col min="9474" max="9474" width="17" style="25" customWidth="1"/>
    <col min="9475" max="9476" width="13.7109375" style="25" bestFit="1" customWidth="1"/>
    <col min="9477" max="9477" width="16.140625" style="25" customWidth="1"/>
    <col min="9478" max="9478" width="13.7109375" style="25" customWidth="1"/>
    <col min="9479" max="9479" width="13.7109375" style="25" bestFit="1" customWidth="1"/>
    <col min="9480" max="9480" width="12.7109375" style="25" bestFit="1" customWidth="1"/>
    <col min="9481" max="9481" width="13.7109375" style="25" customWidth="1"/>
    <col min="9482" max="9482" width="12.7109375" style="25" bestFit="1" customWidth="1"/>
    <col min="9483" max="9483" width="16" style="25" customWidth="1"/>
    <col min="9484" max="9484" width="13.7109375" style="25" bestFit="1" customWidth="1"/>
    <col min="9485" max="9486" width="11.42578125" style="25"/>
    <col min="9487" max="9487" width="20.42578125" style="25" customWidth="1"/>
    <col min="9488" max="9728" width="11.42578125" style="25"/>
    <col min="9729" max="9729" width="50.140625" style="25" bestFit="1" customWidth="1"/>
    <col min="9730" max="9730" width="17" style="25" customWidth="1"/>
    <col min="9731" max="9732" width="13.7109375" style="25" bestFit="1" customWidth="1"/>
    <col min="9733" max="9733" width="16.140625" style="25" customWidth="1"/>
    <col min="9734" max="9734" width="13.7109375" style="25" customWidth="1"/>
    <col min="9735" max="9735" width="13.7109375" style="25" bestFit="1" customWidth="1"/>
    <col min="9736" max="9736" width="12.7109375" style="25" bestFit="1" customWidth="1"/>
    <col min="9737" max="9737" width="13.7109375" style="25" customWidth="1"/>
    <col min="9738" max="9738" width="12.7109375" style="25" bestFit="1" customWidth="1"/>
    <col min="9739" max="9739" width="16" style="25" customWidth="1"/>
    <col min="9740" max="9740" width="13.7109375" style="25" bestFit="1" customWidth="1"/>
    <col min="9741" max="9742" width="11.42578125" style="25"/>
    <col min="9743" max="9743" width="20.42578125" style="25" customWidth="1"/>
    <col min="9744" max="9984" width="11.42578125" style="25"/>
    <col min="9985" max="9985" width="50.140625" style="25" bestFit="1" customWidth="1"/>
    <col min="9986" max="9986" width="17" style="25" customWidth="1"/>
    <col min="9987" max="9988" width="13.7109375" style="25" bestFit="1" customWidth="1"/>
    <col min="9989" max="9989" width="16.140625" style="25" customWidth="1"/>
    <col min="9990" max="9990" width="13.7109375" style="25" customWidth="1"/>
    <col min="9991" max="9991" width="13.7109375" style="25" bestFit="1" customWidth="1"/>
    <col min="9992" max="9992" width="12.7109375" style="25" bestFit="1" customWidth="1"/>
    <col min="9993" max="9993" width="13.7109375" style="25" customWidth="1"/>
    <col min="9994" max="9994" width="12.7109375" style="25" bestFit="1" customWidth="1"/>
    <col min="9995" max="9995" width="16" style="25" customWidth="1"/>
    <col min="9996" max="9996" width="13.7109375" style="25" bestFit="1" customWidth="1"/>
    <col min="9997" max="9998" width="11.42578125" style="25"/>
    <col min="9999" max="9999" width="20.42578125" style="25" customWidth="1"/>
    <col min="10000" max="10240" width="11.42578125" style="25"/>
    <col min="10241" max="10241" width="50.140625" style="25" bestFit="1" customWidth="1"/>
    <col min="10242" max="10242" width="17" style="25" customWidth="1"/>
    <col min="10243" max="10244" width="13.7109375" style="25" bestFit="1" customWidth="1"/>
    <col min="10245" max="10245" width="16.140625" style="25" customWidth="1"/>
    <col min="10246" max="10246" width="13.7109375" style="25" customWidth="1"/>
    <col min="10247" max="10247" width="13.7109375" style="25" bestFit="1" customWidth="1"/>
    <col min="10248" max="10248" width="12.7109375" style="25" bestFit="1" customWidth="1"/>
    <col min="10249" max="10249" width="13.7109375" style="25" customWidth="1"/>
    <col min="10250" max="10250" width="12.7109375" style="25" bestFit="1" customWidth="1"/>
    <col min="10251" max="10251" width="16" style="25" customWidth="1"/>
    <col min="10252" max="10252" width="13.7109375" style="25" bestFit="1" customWidth="1"/>
    <col min="10253" max="10254" width="11.42578125" style="25"/>
    <col min="10255" max="10255" width="20.42578125" style="25" customWidth="1"/>
    <col min="10256" max="10496" width="11.42578125" style="25"/>
    <col min="10497" max="10497" width="50.140625" style="25" bestFit="1" customWidth="1"/>
    <col min="10498" max="10498" width="17" style="25" customWidth="1"/>
    <col min="10499" max="10500" width="13.7109375" style="25" bestFit="1" customWidth="1"/>
    <col min="10501" max="10501" width="16.140625" style="25" customWidth="1"/>
    <col min="10502" max="10502" width="13.7109375" style="25" customWidth="1"/>
    <col min="10503" max="10503" width="13.7109375" style="25" bestFit="1" customWidth="1"/>
    <col min="10504" max="10504" width="12.7109375" style="25" bestFit="1" customWidth="1"/>
    <col min="10505" max="10505" width="13.7109375" style="25" customWidth="1"/>
    <col min="10506" max="10506" width="12.7109375" style="25" bestFit="1" customWidth="1"/>
    <col min="10507" max="10507" width="16" style="25" customWidth="1"/>
    <col min="10508" max="10508" width="13.7109375" style="25" bestFit="1" customWidth="1"/>
    <col min="10509" max="10510" width="11.42578125" style="25"/>
    <col min="10511" max="10511" width="20.42578125" style="25" customWidth="1"/>
    <col min="10512" max="10752" width="11.42578125" style="25"/>
    <col min="10753" max="10753" width="50.140625" style="25" bestFit="1" customWidth="1"/>
    <col min="10754" max="10754" width="17" style="25" customWidth="1"/>
    <col min="10755" max="10756" width="13.7109375" style="25" bestFit="1" customWidth="1"/>
    <col min="10757" max="10757" width="16.140625" style="25" customWidth="1"/>
    <col min="10758" max="10758" width="13.7109375" style="25" customWidth="1"/>
    <col min="10759" max="10759" width="13.7109375" style="25" bestFit="1" customWidth="1"/>
    <col min="10760" max="10760" width="12.7109375" style="25" bestFit="1" customWidth="1"/>
    <col min="10761" max="10761" width="13.7109375" style="25" customWidth="1"/>
    <col min="10762" max="10762" width="12.7109375" style="25" bestFit="1" customWidth="1"/>
    <col min="10763" max="10763" width="16" style="25" customWidth="1"/>
    <col min="10764" max="10764" width="13.7109375" style="25" bestFit="1" customWidth="1"/>
    <col min="10765" max="10766" width="11.42578125" style="25"/>
    <col min="10767" max="10767" width="20.42578125" style="25" customWidth="1"/>
    <col min="10768" max="11008" width="11.42578125" style="25"/>
    <col min="11009" max="11009" width="50.140625" style="25" bestFit="1" customWidth="1"/>
    <col min="11010" max="11010" width="17" style="25" customWidth="1"/>
    <col min="11011" max="11012" width="13.7109375" style="25" bestFit="1" customWidth="1"/>
    <col min="11013" max="11013" width="16.140625" style="25" customWidth="1"/>
    <col min="11014" max="11014" width="13.7109375" style="25" customWidth="1"/>
    <col min="11015" max="11015" width="13.7109375" style="25" bestFit="1" customWidth="1"/>
    <col min="11016" max="11016" width="12.7109375" style="25" bestFit="1" customWidth="1"/>
    <col min="11017" max="11017" width="13.7109375" style="25" customWidth="1"/>
    <col min="11018" max="11018" width="12.7109375" style="25" bestFit="1" customWidth="1"/>
    <col min="11019" max="11019" width="16" style="25" customWidth="1"/>
    <col min="11020" max="11020" width="13.7109375" style="25" bestFit="1" customWidth="1"/>
    <col min="11021" max="11022" width="11.42578125" style="25"/>
    <col min="11023" max="11023" width="20.42578125" style="25" customWidth="1"/>
    <col min="11024" max="11264" width="11.42578125" style="25"/>
    <col min="11265" max="11265" width="50.140625" style="25" bestFit="1" customWidth="1"/>
    <col min="11266" max="11266" width="17" style="25" customWidth="1"/>
    <col min="11267" max="11268" width="13.7109375" style="25" bestFit="1" customWidth="1"/>
    <col min="11269" max="11269" width="16.140625" style="25" customWidth="1"/>
    <col min="11270" max="11270" width="13.7109375" style="25" customWidth="1"/>
    <col min="11271" max="11271" width="13.7109375" style="25" bestFit="1" customWidth="1"/>
    <col min="11272" max="11272" width="12.7109375" style="25" bestFit="1" customWidth="1"/>
    <col min="11273" max="11273" width="13.7109375" style="25" customWidth="1"/>
    <col min="11274" max="11274" width="12.7109375" style="25" bestFit="1" customWidth="1"/>
    <col min="11275" max="11275" width="16" style="25" customWidth="1"/>
    <col min="11276" max="11276" width="13.7109375" style="25" bestFit="1" customWidth="1"/>
    <col min="11277" max="11278" width="11.42578125" style="25"/>
    <col min="11279" max="11279" width="20.42578125" style="25" customWidth="1"/>
    <col min="11280" max="11520" width="11.42578125" style="25"/>
    <col min="11521" max="11521" width="50.140625" style="25" bestFit="1" customWidth="1"/>
    <col min="11522" max="11522" width="17" style="25" customWidth="1"/>
    <col min="11523" max="11524" width="13.7109375" style="25" bestFit="1" customWidth="1"/>
    <col min="11525" max="11525" width="16.140625" style="25" customWidth="1"/>
    <col min="11526" max="11526" width="13.7109375" style="25" customWidth="1"/>
    <col min="11527" max="11527" width="13.7109375" style="25" bestFit="1" customWidth="1"/>
    <col min="11528" max="11528" width="12.7109375" style="25" bestFit="1" customWidth="1"/>
    <col min="11529" max="11529" width="13.7109375" style="25" customWidth="1"/>
    <col min="11530" max="11530" width="12.7109375" style="25" bestFit="1" customWidth="1"/>
    <col min="11531" max="11531" width="16" style="25" customWidth="1"/>
    <col min="11532" max="11532" width="13.7109375" style="25" bestFit="1" customWidth="1"/>
    <col min="11533" max="11534" width="11.42578125" style="25"/>
    <col min="11535" max="11535" width="20.42578125" style="25" customWidth="1"/>
    <col min="11536" max="11776" width="11.42578125" style="25"/>
    <col min="11777" max="11777" width="50.140625" style="25" bestFit="1" customWidth="1"/>
    <col min="11778" max="11778" width="17" style="25" customWidth="1"/>
    <col min="11779" max="11780" width="13.7109375" style="25" bestFit="1" customWidth="1"/>
    <col min="11781" max="11781" width="16.140625" style="25" customWidth="1"/>
    <col min="11782" max="11782" width="13.7109375" style="25" customWidth="1"/>
    <col min="11783" max="11783" width="13.7109375" style="25" bestFit="1" customWidth="1"/>
    <col min="11784" max="11784" width="12.7109375" style="25" bestFit="1" customWidth="1"/>
    <col min="11785" max="11785" width="13.7109375" style="25" customWidth="1"/>
    <col min="11786" max="11786" width="12.7109375" style="25" bestFit="1" customWidth="1"/>
    <col min="11787" max="11787" width="16" style="25" customWidth="1"/>
    <col min="11788" max="11788" width="13.7109375" style="25" bestFit="1" customWidth="1"/>
    <col min="11789" max="11790" width="11.42578125" style="25"/>
    <col min="11791" max="11791" width="20.42578125" style="25" customWidth="1"/>
    <col min="11792" max="12032" width="11.42578125" style="25"/>
    <col min="12033" max="12033" width="50.140625" style="25" bestFit="1" customWidth="1"/>
    <col min="12034" max="12034" width="17" style="25" customWidth="1"/>
    <col min="12035" max="12036" width="13.7109375" style="25" bestFit="1" customWidth="1"/>
    <col min="12037" max="12037" width="16.140625" style="25" customWidth="1"/>
    <col min="12038" max="12038" width="13.7109375" style="25" customWidth="1"/>
    <col min="12039" max="12039" width="13.7109375" style="25" bestFit="1" customWidth="1"/>
    <col min="12040" max="12040" width="12.7109375" style="25" bestFit="1" customWidth="1"/>
    <col min="12041" max="12041" width="13.7109375" style="25" customWidth="1"/>
    <col min="12042" max="12042" width="12.7109375" style="25" bestFit="1" customWidth="1"/>
    <col min="12043" max="12043" width="16" style="25" customWidth="1"/>
    <col min="12044" max="12044" width="13.7109375" style="25" bestFit="1" customWidth="1"/>
    <col min="12045" max="12046" width="11.42578125" style="25"/>
    <col min="12047" max="12047" width="20.42578125" style="25" customWidth="1"/>
    <col min="12048" max="12288" width="11.42578125" style="25"/>
    <col min="12289" max="12289" width="50.140625" style="25" bestFit="1" customWidth="1"/>
    <col min="12290" max="12290" width="17" style="25" customWidth="1"/>
    <col min="12291" max="12292" width="13.7109375" style="25" bestFit="1" customWidth="1"/>
    <col min="12293" max="12293" width="16.140625" style="25" customWidth="1"/>
    <col min="12294" max="12294" width="13.7109375" style="25" customWidth="1"/>
    <col min="12295" max="12295" width="13.7109375" style="25" bestFit="1" customWidth="1"/>
    <col min="12296" max="12296" width="12.7109375" style="25" bestFit="1" customWidth="1"/>
    <col min="12297" max="12297" width="13.7109375" style="25" customWidth="1"/>
    <col min="12298" max="12298" width="12.7109375" style="25" bestFit="1" customWidth="1"/>
    <col min="12299" max="12299" width="16" style="25" customWidth="1"/>
    <col min="12300" max="12300" width="13.7109375" style="25" bestFit="1" customWidth="1"/>
    <col min="12301" max="12302" width="11.42578125" style="25"/>
    <col min="12303" max="12303" width="20.42578125" style="25" customWidth="1"/>
    <col min="12304" max="12544" width="11.42578125" style="25"/>
    <col min="12545" max="12545" width="50.140625" style="25" bestFit="1" customWidth="1"/>
    <col min="12546" max="12546" width="17" style="25" customWidth="1"/>
    <col min="12547" max="12548" width="13.7109375" style="25" bestFit="1" customWidth="1"/>
    <col min="12549" max="12549" width="16.140625" style="25" customWidth="1"/>
    <col min="12550" max="12550" width="13.7109375" style="25" customWidth="1"/>
    <col min="12551" max="12551" width="13.7109375" style="25" bestFit="1" customWidth="1"/>
    <col min="12552" max="12552" width="12.7109375" style="25" bestFit="1" customWidth="1"/>
    <col min="12553" max="12553" width="13.7109375" style="25" customWidth="1"/>
    <col min="12554" max="12554" width="12.7109375" style="25" bestFit="1" customWidth="1"/>
    <col min="12555" max="12555" width="16" style="25" customWidth="1"/>
    <col min="12556" max="12556" width="13.7109375" style="25" bestFit="1" customWidth="1"/>
    <col min="12557" max="12558" width="11.42578125" style="25"/>
    <col min="12559" max="12559" width="20.42578125" style="25" customWidth="1"/>
    <col min="12560" max="12800" width="11.42578125" style="25"/>
    <col min="12801" max="12801" width="50.140625" style="25" bestFit="1" customWidth="1"/>
    <col min="12802" max="12802" width="17" style="25" customWidth="1"/>
    <col min="12803" max="12804" width="13.7109375" style="25" bestFit="1" customWidth="1"/>
    <col min="12805" max="12805" width="16.140625" style="25" customWidth="1"/>
    <col min="12806" max="12806" width="13.7109375" style="25" customWidth="1"/>
    <col min="12807" max="12807" width="13.7109375" style="25" bestFit="1" customWidth="1"/>
    <col min="12808" max="12808" width="12.7109375" style="25" bestFit="1" customWidth="1"/>
    <col min="12809" max="12809" width="13.7109375" style="25" customWidth="1"/>
    <col min="12810" max="12810" width="12.7109375" style="25" bestFit="1" customWidth="1"/>
    <col min="12811" max="12811" width="16" style="25" customWidth="1"/>
    <col min="12812" max="12812" width="13.7109375" style="25" bestFit="1" customWidth="1"/>
    <col min="12813" max="12814" width="11.42578125" style="25"/>
    <col min="12815" max="12815" width="20.42578125" style="25" customWidth="1"/>
    <col min="12816" max="13056" width="11.42578125" style="25"/>
    <col min="13057" max="13057" width="50.140625" style="25" bestFit="1" customWidth="1"/>
    <col min="13058" max="13058" width="17" style="25" customWidth="1"/>
    <col min="13059" max="13060" width="13.7109375" style="25" bestFit="1" customWidth="1"/>
    <col min="13061" max="13061" width="16.140625" style="25" customWidth="1"/>
    <col min="13062" max="13062" width="13.7109375" style="25" customWidth="1"/>
    <col min="13063" max="13063" width="13.7109375" style="25" bestFit="1" customWidth="1"/>
    <col min="13064" max="13064" width="12.7109375" style="25" bestFit="1" customWidth="1"/>
    <col min="13065" max="13065" width="13.7109375" style="25" customWidth="1"/>
    <col min="13066" max="13066" width="12.7109375" style="25" bestFit="1" customWidth="1"/>
    <col min="13067" max="13067" width="16" style="25" customWidth="1"/>
    <col min="13068" max="13068" width="13.7109375" style="25" bestFit="1" customWidth="1"/>
    <col min="13069" max="13070" width="11.42578125" style="25"/>
    <col min="13071" max="13071" width="20.42578125" style="25" customWidth="1"/>
    <col min="13072" max="13312" width="11.42578125" style="25"/>
    <col min="13313" max="13313" width="50.140625" style="25" bestFit="1" customWidth="1"/>
    <col min="13314" max="13314" width="17" style="25" customWidth="1"/>
    <col min="13315" max="13316" width="13.7109375" style="25" bestFit="1" customWidth="1"/>
    <col min="13317" max="13317" width="16.140625" style="25" customWidth="1"/>
    <col min="13318" max="13318" width="13.7109375" style="25" customWidth="1"/>
    <col min="13319" max="13319" width="13.7109375" style="25" bestFit="1" customWidth="1"/>
    <col min="13320" max="13320" width="12.7109375" style="25" bestFit="1" customWidth="1"/>
    <col min="13321" max="13321" width="13.7109375" style="25" customWidth="1"/>
    <col min="13322" max="13322" width="12.7109375" style="25" bestFit="1" customWidth="1"/>
    <col min="13323" max="13323" width="16" style="25" customWidth="1"/>
    <col min="13324" max="13324" width="13.7109375" style="25" bestFit="1" customWidth="1"/>
    <col min="13325" max="13326" width="11.42578125" style="25"/>
    <col min="13327" max="13327" width="20.42578125" style="25" customWidth="1"/>
    <col min="13328" max="13568" width="11.42578125" style="25"/>
    <col min="13569" max="13569" width="50.140625" style="25" bestFit="1" customWidth="1"/>
    <col min="13570" max="13570" width="17" style="25" customWidth="1"/>
    <col min="13571" max="13572" width="13.7109375" style="25" bestFit="1" customWidth="1"/>
    <col min="13573" max="13573" width="16.140625" style="25" customWidth="1"/>
    <col min="13574" max="13574" width="13.7109375" style="25" customWidth="1"/>
    <col min="13575" max="13575" width="13.7109375" style="25" bestFit="1" customWidth="1"/>
    <col min="13576" max="13576" width="12.7109375" style="25" bestFit="1" customWidth="1"/>
    <col min="13577" max="13577" width="13.7109375" style="25" customWidth="1"/>
    <col min="13578" max="13578" width="12.7109375" style="25" bestFit="1" customWidth="1"/>
    <col min="13579" max="13579" width="16" style="25" customWidth="1"/>
    <col min="13580" max="13580" width="13.7109375" style="25" bestFit="1" customWidth="1"/>
    <col min="13581" max="13582" width="11.42578125" style="25"/>
    <col min="13583" max="13583" width="20.42578125" style="25" customWidth="1"/>
    <col min="13584" max="13824" width="11.42578125" style="25"/>
    <col min="13825" max="13825" width="50.140625" style="25" bestFit="1" customWidth="1"/>
    <col min="13826" max="13826" width="17" style="25" customWidth="1"/>
    <col min="13827" max="13828" width="13.7109375" style="25" bestFit="1" customWidth="1"/>
    <col min="13829" max="13829" width="16.140625" style="25" customWidth="1"/>
    <col min="13830" max="13830" width="13.7109375" style="25" customWidth="1"/>
    <col min="13831" max="13831" width="13.7109375" style="25" bestFit="1" customWidth="1"/>
    <col min="13832" max="13832" width="12.7109375" style="25" bestFit="1" customWidth="1"/>
    <col min="13833" max="13833" width="13.7109375" style="25" customWidth="1"/>
    <col min="13834" max="13834" width="12.7109375" style="25" bestFit="1" customWidth="1"/>
    <col min="13835" max="13835" width="16" style="25" customWidth="1"/>
    <col min="13836" max="13836" width="13.7109375" style="25" bestFit="1" customWidth="1"/>
    <col min="13837" max="13838" width="11.42578125" style="25"/>
    <col min="13839" max="13839" width="20.42578125" style="25" customWidth="1"/>
    <col min="13840" max="14080" width="11.42578125" style="25"/>
    <col min="14081" max="14081" width="50.140625" style="25" bestFit="1" customWidth="1"/>
    <col min="14082" max="14082" width="17" style="25" customWidth="1"/>
    <col min="14083" max="14084" width="13.7109375" style="25" bestFit="1" customWidth="1"/>
    <col min="14085" max="14085" width="16.140625" style="25" customWidth="1"/>
    <col min="14086" max="14086" width="13.7109375" style="25" customWidth="1"/>
    <col min="14087" max="14087" width="13.7109375" style="25" bestFit="1" customWidth="1"/>
    <col min="14088" max="14088" width="12.7109375" style="25" bestFit="1" customWidth="1"/>
    <col min="14089" max="14089" width="13.7109375" style="25" customWidth="1"/>
    <col min="14090" max="14090" width="12.7109375" style="25" bestFit="1" customWidth="1"/>
    <col min="14091" max="14091" width="16" style="25" customWidth="1"/>
    <col min="14092" max="14092" width="13.7109375" style="25" bestFit="1" customWidth="1"/>
    <col min="14093" max="14094" width="11.42578125" style="25"/>
    <col min="14095" max="14095" width="20.42578125" style="25" customWidth="1"/>
    <col min="14096" max="14336" width="11.42578125" style="25"/>
    <col min="14337" max="14337" width="50.140625" style="25" bestFit="1" customWidth="1"/>
    <col min="14338" max="14338" width="17" style="25" customWidth="1"/>
    <col min="14339" max="14340" width="13.7109375" style="25" bestFit="1" customWidth="1"/>
    <col min="14341" max="14341" width="16.140625" style="25" customWidth="1"/>
    <col min="14342" max="14342" width="13.7109375" style="25" customWidth="1"/>
    <col min="14343" max="14343" width="13.7109375" style="25" bestFit="1" customWidth="1"/>
    <col min="14344" max="14344" width="12.7109375" style="25" bestFit="1" customWidth="1"/>
    <col min="14345" max="14345" width="13.7109375" style="25" customWidth="1"/>
    <col min="14346" max="14346" width="12.7109375" style="25" bestFit="1" customWidth="1"/>
    <col min="14347" max="14347" width="16" style="25" customWidth="1"/>
    <col min="14348" max="14348" width="13.7109375" style="25" bestFit="1" customWidth="1"/>
    <col min="14349" max="14350" width="11.42578125" style="25"/>
    <col min="14351" max="14351" width="20.42578125" style="25" customWidth="1"/>
    <col min="14352" max="14592" width="11.42578125" style="25"/>
    <col min="14593" max="14593" width="50.140625" style="25" bestFit="1" customWidth="1"/>
    <col min="14594" max="14594" width="17" style="25" customWidth="1"/>
    <col min="14595" max="14596" width="13.7109375" style="25" bestFit="1" customWidth="1"/>
    <col min="14597" max="14597" width="16.140625" style="25" customWidth="1"/>
    <col min="14598" max="14598" width="13.7109375" style="25" customWidth="1"/>
    <col min="14599" max="14599" width="13.7109375" style="25" bestFit="1" customWidth="1"/>
    <col min="14600" max="14600" width="12.7109375" style="25" bestFit="1" customWidth="1"/>
    <col min="14601" max="14601" width="13.7109375" style="25" customWidth="1"/>
    <col min="14602" max="14602" width="12.7109375" style="25" bestFit="1" customWidth="1"/>
    <col min="14603" max="14603" width="16" style="25" customWidth="1"/>
    <col min="14604" max="14604" width="13.7109375" style="25" bestFit="1" customWidth="1"/>
    <col min="14605" max="14606" width="11.42578125" style="25"/>
    <col min="14607" max="14607" width="20.42578125" style="25" customWidth="1"/>
    <col min="14608" max="14848" width="11.42578125" style="25"/>
    <col min="14849" max="14849" width="50.140625" style="25" bestFit="1" customWidth="1"/>
    <col min="14850" max="14850" width="17" style="25" customWidth="1"/>
    <col min="14851" max="14852" width="13.7109375" style="25" bestFit="1" customWidth="1"/>
    <col min="14853" max="14853" width="16.140625" style="25" customWidth="1"/>
    <col min="14854" max="14854" width="13.7109375" style="25" customWidth="1"/>
    <col min="14855" max="14855" width="13.7109375" style="25" bestFit="1" customWidth="1"/>
    <col min="14856" max="14856" width="12.7109375" style="25" bestFit="1" customWidth="1"/>
    <col min="14857" max="14857" width="13.7109375" style="25" customWidth="1"/>
    <col min="14858" max="14858" width="12.7109375" style="25" bestFit="1" customWidth="1"/>
    <col min="14859" max="14859" width="16" style="25" customWidth="1"/>
    <col min="14860" max="14860" width="13.7109375" style="25" bestFit="1" customWidth="1"/>
    <col min="14861" max="14862" width="11.42578125" style="25"/>
    <col min="14863" max="14863" width="20.42578125" style="25" customWidth="1"/>
    <col min="14864" max="15104" width="11.42578125" style="25"/>
    <col min="15105" max="15105" width="50.140625" style="25" bestFit="1" customWidth="1"/>
    <col min="15106" max="15106" width="17" style="25" customWidth="1"/>
    <col min="15107" max="15108" width="13.7109375" style="25" bestFit="1" customWidth="1"/>
    <col min="15109" max="15109" width="16.140625" style="25" customWidth="1"/>
    <col min="15110" max="15110" width="13.7109375" style="25" customWidth="1"/>
    <col min="15111" max="15111" width="13.7109375" style="25" bestFit="1" customWidth="1"/>
    <col min="15112" max="15112" width="12.7109375" style="25" bestFit="1" customWidth="1"/>
    <col min="15113" max="15113" width="13.7109375" style="25" customWidth="1"/>
    <col min="15114" max="15114" width="12.7109375" style="25" bestFit="1" customWidth="1"/>
    <col min="15115" max="15115" width="16" style="25" customWidth="1"/>
    <col min="15116" max="15116" width="13.7109375" style="25" bestFit="1" customWidth="1"/>
    <col min="15117" max="15118" width="11.42578125" style="25"/>
    <col min="15119" max="15119" width="20.42578125" style="25" customWidth="1"/>
    <col min="15120" max="15360" width="11.42578125" style="25"/>
    <col min="15361" max="15361" width="50.140625" style="25" bestFit="1" customWidth="1"/>
    <col min="15362" max="15362" width="17" style="25" customWidth="1"/>
    <col min="15363" max="15364" width="13.7109375" style="25" bestFit="1" customWidth="1"/>
    <col min="15365" max="15365" width="16.140625" style="25" customWidth="1"/>
    <col min="15366" max="15366" width="13.7109375" style="25" customWidth="1"/>
    <col min="15367" max="15367" width="13.7109375" style="25" bestFit="1" customWidth="1"/>
    <col min="15368" max="15368" width="12.7109375" style="25" bestFit="1" customWidth="1"/>
    <col min="15369" max="15369" width="13.7109375" style="25" customWidth="1"/>
    <col min="15370" max="15370" width="12.7109375" style="25" bestFit="1" customWidth="1"/>
    <col min="15371" max="15371" width="16" style="25" customWidth="1"/>
    <col min="15372" max="15372" width="13.7109375" style="25" bestFit="1" customWidth="1"/>
    <col min="15373" max="15374" width="11.42578125" style="25"/>
    <col min="15375" max="15375" width="20.42578125" style="25" customWidth="1"/>
    <col min="15376" max="15616" width="11.42578125" style="25"/>
    <col min="15617" max="15617" width="50.140625" style="25" bestFit="1" customWidth="1"/>
    <col min="15618" max="15618" width="17" style="25" customWidth="1"/>
    <col min="15619" max="15620" width="13.7109375" style="25" bestFit="1" customWidth="1"/>
    <col min="15621" max="15621" width="16.140625" style="25" customWidth="1"/>
    <col min="15622" max="15622" width="13.7109375" style="25" customWidth="1"/>
    <col min="15623" max="15623" width="13.7109375" style="25" bestFit="1" customWidth="1"/>
    <col min="15624" max="15624" width="12.7109375" style="25" bestFit="1" customWidth="1"/>
    <col min="15625" max="15625" width="13.7109375" style="25" customWidth="1"/>
    <col min="15626" max="15626" width="12.7109375" style="25" bestFit="1" customWidth="1"/>
    <col min="15627" max="15627" width="16" style="25" customWidth="1"/>
    <col min="15628" max="15628" width="13.7109375" style="25" bestFit="1" customWidth="1"/>
    <col min="15629" max="15630" width="11.42578125" style="25"/>
    <col min="15631" max="15631" width="20.42578125" style="25" customWidth="1"/>
    <col min="15632" max="15872" width="11.42578125" style="25"/>
    <col min="15873" max="15873" width="50.140625" style="25" bestFit="1" customWidth="1"/>
    <col min="15874" max="15874" width="17" style="25" customWidth="1"/>
    <col min="15875" max="15876" width="13.7109375" style="25" bestFit="1" customWidth="1"/>
    <col min="15877" max="15877" width="16.140625" style="25" customWidth="1"/>
    <col min="15878" max="15878" width="13.7109375" style="25" customWidth="1"/>
    <col min="15879" max="15879" width="13.7109375" style="25" bestFit="1" customWidth="1"/>
    <col min="15880" max="15880" width="12.7109375" style="25" bestFit="1" customWidth="1"/>
    <col min="15881" max="15881" width="13.7109375" style="25" customWidth="1"/>
    <col min="15882" max="15882" width="12.7109375" style="25" bestFit="1" customWidth="1"/>
    <col min="15883" max="15883" width="16" style="25" customWidth="1"/>
    <col min="15884" max="15884" width="13.7109375" style="25" bestFit="1" customWidth="1"/>
    <col min="15885" max="15886" width="11.42578125" style="25"/>
    <col min="15887" max="15887" width="20.42578125" style="25" customWidth="1"/>
    <col min="15888" max="16128" width="11.42578125" style="25"/>
    <col min="16129" max="16129" width="50.140625" style="25" bestFit="1" customWidth="1"/>
    <col min="16130" max="16130" width="17" style="25" customWidth="1"/>
    <col min="16131" max="16132" width="13.7109375" style="25" bestFit="1" customWidth="1"/>
    <col min="16133" max="16133" width="16.140625" style="25" customWidth="1"/>
    <col min="16134" max="16134" width="13.7109375" style="25" customWidth="1"/>
    <col min="16135" max="16135" width="13.7109375" style="25" bestFit="1" customWidth="1"/>
    <col min="16136" max="16136" width="12.7109375" style="25" bestFit="1" customWidth="1"/>
    <col min="16137" max="16137" width="13.7109375" style="25" customWidth="1"/>
    <col min="16138" max="16138" width="12.7109375" style="25" bestFit="1" customWidth="1"/>
    <col min="16139" max="16139" width="16" style="25" customWidth="1"/>
    <col min="16140" max="16140" width="13.7109375" style="25" bestFit="1" customWidth="1"/>
    <col min="16141" max="16142" width="11.42578125" style="25"/>
    <col min="16143" max="16143" width="20.42578125" style="25" customWidth="1"/>
    <col min="16144" max="16384" width="11.42578125" style="25"/>
  </cols>
  <sheetData>
    <row r="4" spans="1:10" ht="15" x14ac:dyDescent="0.2">
      <c r="A4" s="836" t="s">
        <v>303</v>
      </c>
      <c r="B4" s="836"/>
      <c r="C4" s="836"/>
      <c r="D4" s="836"/>
      <c r="E4" s="836"/>
      <c r="F4" s="836"/>
      <c r="G4" s="836"/>
      <c r="H4" s="836"/>
      <c r="I4" s="836"/>
      <c r="J4" s="836"/>
    </row>
    <row r="7" spans="1:10" ht="13.5" thickBot="1" x14ac:dyDescent="0.25"/>
    <row r="8" spans="1:10" ht="18.75" thickBot="1" x14ac:dyDescent="0.3">
      <c r="A8" s="818" t="s">
        <v>190</v>
      </c>
      <c r="B8" s="819"/>
      <c r="C8" s="820"/>
    </row>
    <row r="9" spans="1:10" x14ac:dyDescent="0.2">
      <c r="B9" s="844" t="s">
        <v>288</v>
      </c>
    </row>
    <row r="10" spans="1:10" ht="15.75" thickBot="1" x14ac:dyDescent="0.3">
      <c r="A10" s="228" t="s">
        <v>617</v>
      </c>
      <c r="B10" s="840"/>
    </row>
    <row r="11" spans="1:10" x14ac:dyDescent="0.2">
      <c r="A11" s="241" t="s">
        <v>291</v>
      </c>
      <c r="B11" s="242">
        <v>182595339.05894339</v>
      </c>
    </row>
    <row r="12" spans="1:10" x14ac:dyDescent="0.2">
      <c r="A12" s="241" t="s">
        <v>293</v>
      </c>
      <c r="B12" s="242">
        <v>125511023.76835677</v>
      </c>
    </row>
    <row r="13" spans="1:10" x14ac:dyDescent="0.2">
      <c r="A13" s="241" t="s">
        <v>297</v>
      </c>
      <c r="B13" s="242">
        <v>60505599.512943462</v>
      </c>
    </row>
    <row r="14" spans="1:10" x14ac:dyDescent="0.2">
      <c r="A14" s="241" t="s">
        <v>295</v>
      </c>
      <c r="B14" s="242">
        <v>38803533.238136023</v>
      </c>
    </row>
    <row r="15" spans="1:10" x14ac:dyDescent="0.2">
      <c r="A15" s="241" t="s">
        <v>301</v>
      </c>
      <c r="B15" s="242">
        <v>32338109.040753163</v>
      </c>
    </row>
    <row r="16" spans="1:10" x14ac:dyDescent="0.2">
      <c r="A16" s="241" t="s">
        <v>299</v>
      </c>
      <c r="B16" s="242">
        <v>25775994.202624634</v>
      </c>
    </row>
    <row r="17" spans="1:6" x14ac:dyDescent="0.2">
      <c r="A17" s="241" t="s">
        <v>302</v>
      </c>
      <c r="B17" s="242">
        <v>12504264.666680928</v>
      </c>
    </row>
    <row r="18" spans="1:6" ht="13.5" thickBot="1" x14ac:dyDescent="0.25">
      <c r="A18" s="243" t="s">
        <v>288</v>
      </c>
      <c r="B18" s="244">
        <f>SUM(B11:B17)</f>
        <v>478033863.48843837</v>
      </c>
    </row>
    <row r="21" spans="1:6" x14ac:dyDescent="0.2">
      <c r="B21" s="63"/>
      <c r="C21" s="63"/>
      <c r="D21" s="63"/>
      <c r="E21" s="63"/>
      <c r="F21" s="132"/>
    </row>
    <row r="45" spans="1:11" x14ac:dyDescent="0.2">
      <c r="B45" s="24"/>
      <c r="C45" s="24"/>
      <c r="D45" s="24"/>
      <c r="E45" s="24"/>
      <c r="F45" s="24"/>
      <c r="G45" s="24"/>
      <c r="H45" s="24"/>
      <c r="I45" s="24"/>
      <c r="J45" s="24"/>
    </row>
    <row r="46" spans="1:11" x14ac:dyDescent="0.2">
      <c r="B46" s="31"/>
      <c r="C46" s="31"/>
      <c r="D46" s="31"/>
      <c r="E46" s="31"/>
      <c r="F46" s="31"/>
      <c r="G46" s="31"/>
      <c r="H46" s="31"/>
      <c r="I46" s="31"/>
      <c r="J46" s="31"/>
      <c r="K46" s="31"/>
    </row>
    <row r="47" spans="1:11" ht="13.5" thickBot="1" x14ac:dyDescent="0.25">
      <c r="B47" s="31"/>
      <c r="C47" s="31"/>
      <c r="D47" s="31"/>
      <c r="E47" s="31"/>
      <c r="F47" s="31"/>
      <c r="G47" s="31"/>
      <c r="H47" s="31"/>
      <c r="I47" s="31"/>
      <c r="J47" s="31"/>
      <c r="K47" s="31"/>
    </row>
    <row r="48" spans="1:11" ht="15.75" thickBot="1" x14ac:dyDescent="0.3">
      <c r="A48" s="228"/>
      <c r="B48" s="207" t="s">
        <v>191</v>
      </c>
      <c r="C48" s="207" t="s">
        <v>6</v>
      </c>
      <c r="D48" s="207" t="s">
        <v>18</v>
      </c>
      <c r="E48" s="207" t="s">
        <v>7</v>
      </c>
      <c r="F48" s="207" t="s">
        <v>8</v>
      </c>
      <c r="G48" s="207" t="s">
        <v>9</v>
      </c>
      <c r="H48" s="207" t="s">
        <v>10</v>
      </c>
      <c r="I48" s="207" t="s">
        <v>11</v>
      </c>
      <c r="J48" s="207" t="s">
        <v>12</v>
      </c>
    </row>
    <row r="49" spans="1:16" x14ac:dyDescent="0.2">
      <c r="A49" s="230" t="s">
        <v>291</v>
      </c>
      <c r="B49" s="245">
        <v>23227186.93875758</v>
      </c>
      <c r="C49" s="245">
        <v>15926414.350950761</v>
      </c>
      <c r="D49" s="245">
        <v>27202195.266387135</v>
      </c>
      <c r="E49" s="245">
        <v>13561290.297277037</v>
      </c>
      <c r="F49" s="245">
        <v>29398449.867234457</v>
      </c>
      <c r="G49" s="245">
        <v>19587867.002911814</v>
      </c>
      <c r="H49" s="245">
        <v>19189365.17730815</v>
      </c>
      <c r="I49" s="245">
        <v>20697138.46921647</v>
      </c>
      <c r="J49" s="245">
        <v>13805431.688899998</v>
      </c>
      <c r="K49" s="96">
        <f>SUM(B49:J49)</f>
        <v>182595339.05894339</v>
      </c>
      <c r="L49" s="96"/>
      <c r="O49" s="132"/>
      <c r="P49" s="63"/>
    </row>
    <row r="50" spans="1:16" x14ac:dyDescent="0.2">
      <c r="A50" s="233" t="s">
        <v>293</v>
      </c>
      <c r="B50" s="245">
        <v>15099232.374265993</v>
      </c>
      <c r="C50" s="245">
        <v>11631479.847372243</v>
      </c>
      <c r="D50" s="245">
        <v>22751197.538598809</v>
      </c>
      <c r="E50" s="245">
        <v>6880774.1052404353</v>
      </c>
      <c r="F50" s="245">
        <v>18372261.981038265</v>
      </c>
      <c r="G50" s="245">
        <v>14539670.317460163</v>
      </c>
      <c r="H50" s="245">
        <v>11578146.482790647</v>
      </c>
      <c r="I50" s="245">
        <v>15512338.190405749</v>
      </c>
      <c r="J50" s="245">
        <v>9145922.9311844818</v>
      </c>
      <c r="K50" s="96">
        <f t="shared" ref="K50:K56" si="0">SUM(B50:J50)</f>
        <v>125511023.76835679</v>
      </c>
      <c r="L50" s="96"/>
      <c r="O50" s="132"/>
      <c r="P50" s="63"/>
    </row>
    <row r="51" spans="1:16" x14ac:dyDescent="0.2">
      <c r="A51" s="233" t="s">
        <v>295</v>
      </c>
      <c r="B51" s="245">
        <v>3400240.9423896805</v>
      </c>
      <c r="C51" s="245">
        <v>8299892.7440534504</v>
      </c>
      <c r="D51" s="245">
        <v>9669665.8907802291</v>
      </c>
      <c r="E51" s="245">
        <v>2540787.2244961155</v>
      </c>
      <c r="F51" s="245">
        <v>4215087.4169857446</v>
      </c>
      <c r="G51" s="245">
        <v>5190233.2067309925</v>
      </c>
      <c r="H51" s="245">
        <v>1966802.7169859305</v>
      </c>
      <c r="I51" s="245">
        <v>2486607.4546830091</v>
      </c>
      <c r="J51" s="245">
        <v>1034215.6410308756</v>
      </c>
      <c r="K51" s="96">
        <f t="shared" si="0"/>
        <v>38803533.238136031</v>
      </c>
      <c r="L51" s="96"/>
      <c r="O51" s="132"/>
      <c r="P51" s="63"/>
    </row>
    <row r="52" spans="1:16" x14ac:dyDescent="0.2">
      <c r="A52" s="233" t="s">
        <v>297</v>
      </c>
      <c r="B52" s="245">
        <v>6501871.7312950017</v>
      </c>
      <c r="C52" s="245">
        <v>7734248.9371706415</v>
      </c>
      <c r="D52" s="245">
        <v>8331412.3845587838</v>
      </c>
      <c r="E52" s="245">
        <v>2705357.8337978153</v>
      </c>
      <c r="F52" s="245">
        <v>12658368.103764491</v>
      </c>
      <c r="G52" s="245">
        <v>6433008.7686690092</v>
      </c>
      <c r="H52" s="245">
        <v>2709142.4008271932</v>
      </c>
      <c r="I52" s="245">
        <v>7982200.936617841</v>
      </c>
      <c r="J52" s="245">
        <v>5449988.4162426814</v>
      </c>
      <c r="K52" s="96">
        <f t="shared" si="0"/>
        <v>60505599.512943462</v>
      </c>
      <c r="L52" s="96"/>
      <c r="O52" s="132"/>
      <c r="P52" s="63"/>
    </row>
    <row r="53" spans="1:16" x14ac:dyDescent="0.2">
      <c r="A53" s="233" t="s">
        <v>299</v>
      </c>
      <c r="B53" s="245">
        <v>2391156.7891170131</v>
      </c>
      <c r="C53" s="245">
        <v>3122896.4423575629</v>
      </c>
      <c r="D53" s="245">
        <v>6144203.6762305154</v>
      </c>
      <c r="E53" s="245">
        <v>957582.93496963102</v>
      </c>
      <c r="F53" s="245">
        <v>2180251.6962026735</v>
      </c>
      <c r="G53" s="245">
        <v>2899224.3427843861</v>
      </c>
      <c r="H53" s="245">
        <v>759709.5596410674</v>
      </c>
      <c r="I53" s="245">
        <v>2824908.9446507636</v>
      </c>
      <c r="J53" s="245">
        <v>4496059.8166710213</v>
      </c>
      <c r="K53" s="96">
        <f t="shared" si="0"/>
        <v>25775994.202624634</v>
      </c>
      <c r="L53" s="96"/>
      <c r="O53" s="132"/>
      <c r="P53" s="63"/>
    </row>
    <row r="54" spans="1:16" x14ac:dyDescent="0.2">
      <c r="A54" s="233" t="s">
        <v>301</v>
      </c>
      <c r="B54" s="245">
        <v>2109721.1200986765</v>
      </c>
      <c r="C54" s="245">
        <v>5053603.7783994311</v>
      </c>
      <c r="D54" s="245">
        <v>2555030.4121239078</v>
      </c>
      <c r="E54" s="245">
        <v>1946629.4483996013</v>
      </c>
      <c r="F54" s="245">
        <v>6943261.3072872702</v>
      </c>
      <c r="G54" s="245">
        <v>3246428.8391306172</v>
      </c>
      <c r="H54" s="245">
        <v>1306664.3503577297</v>
      </c>
      <c r="I54" s="245">
        <v>5523275.2628574604</v>
      </c>
      <c r="J54" s="245">
        <v>3653494.5220984654</v>
      </c>
      <c r="K54" s="96">
        <f t="shared" si="0"/>
        <v>32338109.04075316</v>
      </c>
      <c r="L54" s="96"/>
      <c r="O54" s="132"/>
      <c r="P54" s="63"/>
    </row>
    <row r="55" spans="1:16" x14ac:dyDescent="0.2">
      <c r="A55" s="233" t="s">
        <v>302</v>
      </c>
      <c r="B55" s="245">
        <v>339064.65702506091</v>
      </c>
      <c r="C55" s="245">
        <v>205283.99494617345</v>
      </c>
      <c r="D55" s="245">
        <v>143254.62430000337</v>
      </c>
      <c r="E55" s="245">
        <v>407548.49013388553</v>
      </c>
      <c r="F55" s="245">
        <v>266280.82082096953</v>
      </c>
      <c r="G55" s="245">
        <v>1391870.5031239749</v>
      </c>
      <c r="H55" s="245">
        <v>62503.153889725167</v>
      </c>
      <c r="I55" s="245">
        <v>9651826.3565169126</v>
      </c>
      <c r="J55" s="245">
        <v>36632.065924222254</v>
      </c>
      <c r="K55" s="96">
        <f t="shared" si="0"/>
        <v>12504264.666680926</v>
      </c>
      <c r="L55" s="96"/>
      <c r="O55" s="132"/>
      <c r="P55" s="63"/>
    </row>
    <row r="56" spans="1:16" ht="13.5" thickBot="1" x14ac:dyDescent="0.25">
      <c r="A56" s="235" t="s">
        <v>288</v>
      </c>
      <c r="B56" s="246">
        <f>SUM(B49:B55)</f>
        <v>53068474.552949019</v>
      </c>
      <c r="C56" s="246">
        <f t="shared" ref="C56:J56" si="1">SUM(C49:C55)</f>
        <v>51973820.095250264</v>
      </c>
      <c r="D56" s="246">
        <f t="shared" si="1"/>
        <v>76796959.792979375</v>
      </c>
      <c r="E56" s="246">
        <f t="shared" si="1"/>
        <v>28999970.334314518</v>
      </c>
      <c r="F56" s="246">
        <f t="shared" si="1"/>
        <v>74033961.193333879</v>
      </c>
      <c r="G56" s="246">
        <f t="shared" si="1"/>
        <v>53288302.980810955</v>
      </c>
      <c r="H56" s="246">
        <f t="shared" si="1"/>
        <v>37572333.841800444</v>
      </c>
      <c r="I56" s="246">
        <f t="shared" si="1"/>
        <v>64678295.614948206</v>
      </c>
      <c r="J56" s="246">
        <f t="shared" si="1"/>
        <v>37621745.082051747</v>
      </c>
      <c r="K56" s="96">
        <f t="shared" si="0"/>
        <v>478033863.48843843</v>
      </c>
      <c r="L56" s="96"/>
      <c r="O56" s="132"/>
      <c r="P56" s="63"/>
    </row>
    <row r="57" spans="1:16" ht="13.5" thickBot="1" x14ac:dyDescent="0.25">
      <c r="A57" s="85" t="s">
        <v>289</v>
      </c>
      <c r="B57" s="248">
        <v>83.818576690514689</v>
      </c>
      <c r="C57" s="248">
        <v>79.370307112031526</v>
      </c>
      <c r="D57" s="248">
        <v>81.78067407085743</v>
      </c>
      <c r="E57" s="248">
        <v>95.800847456202504</v>
      </c>
      <c r="F57" s="248">
        <v>85.893440279621828</v>
      </c>
      <c r="G57" s="248">
        <v>96.490108916178144</v>
      </c>
      <c r="H57" s="248">
        <v>89.7597012857522</v>
      </c>
      <c r="I57" s="248">
        <v>101.84355487926341</v>
      </c>
      <c r="J57" s="248">
        <v>114.74802077096524</v>
      </c>
      <c r="K57" s="248">
        <v>89.763947585406015</v>
      </c>
      <c r="O57" s="132"/>
    </row>
    <row r="58" spans="1:16" ht="18.75" thickBot="1" x14ac:dyDescent="0.3">
      <c r="A58" s="223" t="s">
        <v>304</v>
      </c>
      <c r="B58" s="249">
        <f>B56/$K$56</f>
        <v>0.11101404859832177</v>
      </c>
      <c r="C58" s="249">
        <f t="shared" ref="C58:I58" si="2">C56/$K$56</f>
        <v>0.10872413873773042</v>
      </c>
      <c r="D58" s="249">
        <f t="shared" si="2"/>
        <v>0.16065171457217645</v>
      </c>
      <c r="E58" s="249">
        <f t="shared" si="2"/>
        <v>6.0665096239601236E-2</v>
      </c>
      <c r="F58" s="249">
        <f t="shared" si="2"/>
        <v>0.15487179224725456</v>
      </c>
      <c r="G58" s="249">
        <f t="shared" si="2"/>
        <v>0.1114739081284767</v>
      </c>
      <c r="H58" s="249">
        <f t="shared" si="2"/>
        <v>7.8597640693522028E-2</v>
      </c>
      <c r="I58" s="249">
        <f t="shared" si="2"/>
        <v>0.13530065661658403</v>
      </c>
      <c r="J58" s="249">
        <f>J56/$K$56</f>
        <v>7.8701004166332772E-2</v>
      </c>
      <c r="K58" s="250">
        <f>SUM(B58:J58)</f>
        <v>1</v>
      </c>
      <c r="L58" s="818" t="s">
        <v>284</v>
      </c>
      <c r="M58" s="819"/>
      <c r="N58" s="820"/>
    </row>
    <row r="59" spans="1:16" x14ac:dyDescent="0.2">
      <c r="B59" s="96"/>
      <c r="C59" s="96"/>
      <c r="D59" s="96"/>
      <c r="E59" s="96"/>
      <c r="F59" s="96"/>
      <c r="G59" s="96"/>
      <c r="H59" s="96"/>
      <c r="I59" s="96"/>
      <c r="J59" s="96"/>
      <c r="K59" s="96"/>
    </row>
    <row r="60" spans="1:16" x14ac:dyDescent="0.2">
      <c r="B60" s="96"/>
      <c r="C60" s="96"/>
      <c r="D60" s="96"/>
      <c r="E60" s="96"/>
      <c r="F60" s="96"/>
      <c r="G60" s="96"/>
      <c r="H60" s="96"/>
      <c r="I60" s="96"/>
      <c r="J60" s="96"/>
    </row>
    <row r="96" spans="1:10" ht="15" x14ac:dyDescent="0.2">
      <c r="A96" s="836" t="s">
        <v>596</v>
      </c>
      <c r="B96" s="836"/>
      <c r="C96" s="836"/>
      <c r="D96" s="836"/>
      <c r="E96" s="836"/>
      <c r="F96" s="836"/>
      <c r="G96" s="836"/>
      <c r="H96" s="836"/>
      <c r="I96" s="836"/>
      <c r="J96" s="836"/>
    </row>
    <row r="99" spans="1:3" ht="13.5" thickBot="1" x14ac:dyDescent="0.25"/>
    <row r="100" spans="1:3" ht="18.75" thickBot="1" x14ac:dyDescent="0.3">
      <c r="A100" s="818" t="s">
        <v>190</v>
      </c>
      <c r="B100" s="819"/>
      <c r="C100" s="820"/>
    </row>
    <row r="101" spans="1:3" x14ac:dyDescent="0.2">
      <c r="B101" s="844" t="s">
        <v>288</v>
      </c>
    </row>
    <row r="102" spans="1:3" ht="15.75" thickBot="1" x14ac:dyDescent="0.3">
      <c r="A102" s="228" t="s">
        <v>617</v>
      </c>
      <c r="B102" s="840"/>
    </row>
    <row r="103" spans="1:3" x14ac:dyDescent="0.2">
      <c r="A103" s="241" t="s">
        <v>293</v>
      </c>
      <c r="B103" s="687">
        <v>251847527.30233741</v>
      </c>
    </row>
    <row r="104" spans="1:3" x14ac:dyDescent="0.2">
      <c r="A104" s="241" t="s">
        <v>291</v>
      </c>
      <c r="B104" s="687">
        <v>195695956.46949822</v>
      </c>
    </row>
    <row r="105" spans="1:3" x14ac:dyDescent="0.2">
      <c r="A105" s="241" t="s">
        <v>297</v>
      </c>
      <c r="B105" s="687">
        <v>158374124.71524087</v>
      </c>
    </row>
    <row r="106" spans="1:3" x14ac:dyDescent="0.2">
      <c r="A106" s="241" t="s">
        <v>295</v>
      </c>
      <c r="B106" s="687">
        <v>107390913.11616108</v>
      </c>
    </row>
    <row r="107" spans="1:3" x14ac:dyDescent="0.2">
      <c r="A107" s="241" t="s">
        <v>301</v>
      </c>
      <c r="B107" s="687">
        <v>86839101.12195079</v>
      </c>
    </row>
    <row r="108" spans="1:3" x14ac:dyDescent="0.2">
      <c r="A108" s="241" t="s">
        <v>299</v>
      </c>
      <c r="B108" s="687">
        <v>68845213.93335031</v>
      </c>
    </row>
    <row r="109" spans="1:3" x14ac:dyDescent="0.2">
      <c r="A109" s="241" t="s">
        <v>302</v>
      </c>
      <c r="B109" s="687">
        <v>24874963.413303863</v>
      </c>
    </row>
    <row r="110" spans="1:3" ht="13.5" thickBot="1" x14ac:dyDescent="0.25">
      <c r="A110" s="243" t="s">
        <v>288</v>
      </c>
      <c r="B110" s="244">
        <f>SUM(B103:B109)</f>
        <v>893867800.07184255</v>
      </c>
    </row>
    <row r="113" spans="2:6" x14ac:dyDescent="0.2">
      <c r="B113" s="63"/>
      <c r="C113" s="63"/>
      <c r="D113" s="63"/>
      <c r="E113" s="63"/>
      <c r="F113" s="132"/>
    </row>
    <row r="137" spans="1:16" x14ac:dyDescent="0.2">
      <c r="B137" s="24"/>
      <c r="C137" s="24"/>
      <c r="D137" s="24"/>
      <c r="E137" s="24"/>
      <c r="F137" s="24"/>
      <c r="G137" s="24"/>
      <c r="H137" s="24"/>
      <c r="I137" s="24"/>
      <c r="J137" s="24"/>
    </row>
    <row r="138" spans="1:16" x14ac:dyDescent="0.2">
      <c r="B138" s="31"/>
      <c r="C138" s="31"/>
      <c r="D138" s="31"/>
      <c r="E138" s="31"/>
      <c r="F138" s="31"/>
      <c r="G138" s="31"/>
      <c r="H138" s="31"/>
      <c r="I138" s="31"/>
      <c r="J138" s="31"/>
      <c r="K138" s="31"/>
    </row>
    <row r="139" spans="1:16" ht="13.5" thickBot="1" x14ac:dyDescent="0.25">
      <c r="B139" s="31"/>
      <c r="C139" s="31"/>
      <c r="D139" s="31"/>
      <c r="E139" s="31"/>
      <c r="F139" s="31"/>
      <c r="G139" s="31"/>
      <c r="H139" s="31"/>
      <c r="I139" s="31"/>
      <c r="J139" s="31"/>
      <c r="K139" s="31"/>
    </row>
    <row r="140" spans="1:16" ht="15.75" thickBot="1" x14ac:dyDescent="0.3">
      <c r="A140" s="228"/>
      <c r="B140" s="207" t="s">
        <v>191</v>
      </c>
      <c r="C140" s="207" t="s">
        <v>6</v>
      </c>
      <c r="D140" s="207" t="s">
        <v>18</v>
      </c>
      <c r="E140" s="207" t="s">
        <v>7</v>
      </c>
      <c r="F140" s="207" t="s">
        <v>8</v>
      </c>
      <c r="G140" s="207" t="s">
        <v>9</v>
      </c>
      <c r="H140" s="207" t="s">
        <v>10</v>
      </c>
      <c r="I140" s="207" t="s">
        <v>11</v>
      </c>
      <c r="J140" s="207" t="s">
        <v>12</v>
      </c>
    </row>
    <row r="141" spans="1:16" x14ac:dyDescent="0.2">
      <c r="A141" s="230" t="s">
        <v>291</v>
      </c>
      <c r="B141" s="245">
        <v>23391416.718689986</v>
      </c>
      <c r="C141" s="245">
        <v>19225450.967290137</v>
      </c>
      <c r="D141" s="245">
        <v>27528505.441097427</v>
      </c>
      <c r="E141" s="245">
        <v>13704985.462535707</v>
      </c>
      <c r="F141" s="245">
        <v>29694591.529717021</v>
      </c>
      <c r="G141" s="245">
        <v>20526706.993014243</v>
      </c>
      <c r="H141" s="245">
        <v>26379248.045198858</v>
      </c>
      <c r="I141" s="245">
        <v>21446066.086964317</v>
      </c>
      <c r="J141" s="245">
        <v>13830829.326948263</v>
      </c>
      <c r="K141" s="96">
        <f>SUM(B141:J141)</f>
        <v>195727800.57145596</v>
      </c>
      <c r="L141" s="96"/>
      <c r="O141" s="132"/>
      <c r="P141" s="63"/>
    </row>
    <row r="142" spans="1:16" x14ac:dyDescent="0.2">
      <c r="A142" s="233" t="s">
        <v>293</v>
      </c>
      <c r="B142" s="245">
        <v>26835427.551257774</v>
      </c>
      <c r="C142" s="245">
        <v>20447316.454361774</v>
      </c>
      <c r="D142" s="245">
        <v>36730703.164262667</v>
      </c>
      <c r="E142" s="245">
        <v>10357383.299282908</v>
      </c>
      <c r="F142" s="245">
        <v>36524697.655593976</v>
      </c>
      <c r="G142" s="245">
        <v>31982423.440371677</v>
      </c>
      <c r="H142" s="245">
        <v>41510035.974294074</v>
      </c>
      <c r="I142" s="245">
        <v>31637986.901220806</v>
      </c>
      <c r="J142" s="245">
        <v>15821552.861691769</v>
      </c>
      <c r="K142" s="96">
        <f t="shared" ref="K142:K147" si="3">SUM(B142:J142)</f>
        <v>251847527.30233741</v>
      </c>
      <c r="L142" s="96"/>
      <c r="O142" s="132"/>
      <c r="P142" s="63"/>
    </row>
    <row r="143" spans="1:16" x14ac:dyDescent="0.2">
      <c r="A143" s="233" t="s">
        <v>295</v>
      </c>
      <c r="B143" s="245">
        <v>6818566.9605753673</v>
      </c>
      <c r="C143" s="245">
        <v>20117597.306345876</v>
      </c>
      <c r="D143" s="245">
        <v>16213267.131995562</v>
      </c>
      <c r="E143" s="245">
        <v>4441299.1931046648</v>
      </c>
      <c r="F143" s="245">
        <v>8908560.458353499</v>
      </c>
      <c r="G143" s="245">
        <v>14317192.06755588</v>
      </c>
      <c r="H143" s="245">
        <v>21697791.037851512</v>
      </c>
      <c r="I143" s="245">
        <v>9717429.7618923225</v>
      </c>
      <c r="J143" s="245">
        <v>5159209.1984863766</v>
      </c>
      <c r="K143" s="96">
        <f t="shared" si="3"/>
        <v>107390913.11616105</v>
      </c>
      <c r="L143" s="96"/>
      <c r="O143" s="132"/>
      <c r="P143" s="63"/>
    </row>
    <row r="144" spans="1:16" x14ac:dyDescent="0.2">
      <c r="A144" s="233" t="s">
        <v>297</v>
      </c>
      <c r="B144" s="245">
        <v>13889558.196084347</v>
      </c>
      <c r="C144" s="245">
        <v>17360276.791102197</v>
      </c>
      <c r="D144" s="245">
        <v>17363221.662363298</v>
      </c>
      <c r="E144" s="245">
        <v>5084782.5529959947</v>
      </c>
      <c r="F144" s="245">
        <v>34646276.528356761</v>
      </c>
      <c r="G144" s="245">
        <v>22207809.07923976</v>
      </c>
      <c r="H144" s="245">
        <v>14940264.642854109</v>
      </c>
      <c r="I144" s="245">
        <v>22904240.907364402</v>
      </c>
      <c r="J144" s="245">
        <v>9945850.2529222388</v>
      </c>
      <c r="K144" s="96">
        <f t="shared" si="3"/>
        <v>158342280.6132831</v>
      </c>
      <c r="L144" s="96"/>
      <c r="O144" s="132"/>
      <c r="P144" s="63"/>
    </row>
    <row r="145" spans="1:16" x14ac:dyDescent="0.2">
      <c r="A145" s="233" t="s">
        <v>299</v>
      </c>
      <c r="B145" s="245">
        <v>3755536.2327985084</v>
      </c>
      <c r="C145" s="245">
        <v>7041690.6067693513</v>
      </c>
      <c r="D145" s="245">
        <v>10536374.230391959</v>
      </c>
      <c r="E145" s="245">
        <v>2930505.9607304689</v>
      </c>
      <c r="F145" s="245">
        <v>5441928.6348059336</v>
      </c>
      <c r="G145" s="245">
        <v>7317960.1430181228</v>
      </c>
      <c r="H145" s="245">
        <v>15600777.981166232</v>
      </c>
      <c r="I145" s="245">
        <v>7457650.9144491833</v>
      </c>
      <c r="J145" s="245">
        <v>8762789.2292205431</v>
      </c>
      <c r="K145" s="96">
        <f t="shared" si="3"/>
        <v>68845213.933350295</v>
      </c>
      <c r="L145" s="96"/>
      <c r="O145" s="132"/>
      <c r="P145" s="63"/>
    </row>
    <row r="146" spans="1:16" x14ac:dyDescent="0.2">
      <c r="A146" s="233" t="s">
        <v>301</v>
      </c>
      <c r="B146" s="245">
        <v>3831440.1720934794</v>
      </c>
      <c r="C146" s="245">
        <v>8102313.1220591385</v>
      </c>
      <c r="D146" s="245">
        <v>9207008.2344270106</v>
      </c>
      <c r="E146" s="245">
        <v>2936384.9369278587</v>
      </c>
      <c r="F146" s="245">
        <v>22202033.725705076</v>
      </c>
      <c r="G146" s="245">
        <v>12288312.322037447</v>
      </c>
      <c r="H146" s="245">
        <v>12088060.833715435</v>
      </c>
      <c r="I146" s="245">
        <v>8714176.0541010089</v>
      </c>
      <c r="J146" s="245">
        <v>7469371.7208843436</v>
      </c>
      <c r="K146" s="96">
        <f t="shared" si="3"/>
        <v>86839101.12195079</v>
      </c>
      <c r="L146" s="96"/>
      <c r="O146" s="132"/>
      <c r="P146" s="63"/>
    </row>
    <row r="147" spans="1:16" x14ac:dyDescent="0.2">
      <c r="A147" s="233" t="s">
        <v>302</v>
      </c>
      <c r="B147" s="245">
        <v>376204.74690538121</v>
      </c>
      <c r="C147" s="245">
        <v>455072.35724712897</v>
      </c>
      <c r="D147" s="245">
        <v>497091.2202731279</v>
      </c>
      <c r="E147" s="245">
        <v>765298.58838227519</v>
      </c>
      <c r="F147" s="245">
        <v>391299.94759398152</v>
      </c>
      <c r="G147" s="245">
        <v>3624010.0663703796</v>
      </c>
      <c r="H147" s="245">
        <v>824487.5948622009</v>
      </c>
      <c r="I147" s="245">
        <v>17902557.949558962</v>
      </c>
      <c r="J147" s="245">
        <v>38940.942110428252</v>
      </c>
      <c r="K147" s="96">
        <f t="shared" si="3"/>
        <v>24874963.413303863</v>
      </c>
      <c r="L147" s="96"/>
      <c r="O147" s="132"/>
      <c r="P147" s="63"/>
    </row>
    <row r="148" spans="1:16" ht="13.5" thickBot="1" x14ac:dyDescent="0.25">
      <c r="A148" s="235" t="s">
        <v>288</v>
      </c>
      <c r="B148" s="246">
        <f>SUM(B141:B147)</f>
        <v>78898150.578404844</v>
      </c>
      <c r="C148" s="246">
        <f t="shared" ref="C148:J148" si="4">SUM(C141:C147)</f>
        <v>92749717.605175614</v>
      </c>
      <c r="D148" s="246">
        <f t="shared" si="4"/>
        <v>118076171.08481103</v>
      </c>
      <c r="E148" s="246">
        <f t="shared" si="4"/>
        <v>40220639.993959889</v>
      </c>
      <c r="F148" s="246">
        <f t="shared" si="4"/>
        <v>137809388.48012626</v>
      </c>
      <c r="G148" s="246">
        <f t="shared" si="4"/>
        <v>112264414.11160752</v>
      </c>
      <c r="H148" s="246">
        <f t="shared" si="4"/>
        <v>133040666.10994242</v>
      </c>
      <c r="I148" s="246">
        <f t="shared" si="4"/>
        <v>119780108.57555099</v>
      </c>
      <c r="J148" s="246">
        <f t="shared" si="4"/>
        <v>61028543.532263964</v>
      </c>
      <c r="K148" s="96">
        <f>SUM(K141:K147)</f>
        <v>893867800.07184255</v>
      </c>
      <c r="L148" s="96"/>
      <c r="O148" s="132"/>
      <c r="P148" s="63"/>
    </row>
    <row r="149" spans="1:16" ht="18.75" thickBot="1" x14ac:dyDescent="0.3">
      <c r="A149" s="223" t="s">
        <v>304</v>
      </c>
      <c r="B149" s="249">
        <f>B148/$K$148</f>
        <v>8.8266017158313101E-2</v>
      </c>
      <c r="C149" s="249">
        <f>C148/$K$148</f>
        <v>0.1037622315041677</v>
      </c>
      <c r="D149" s="249">
        <f t="shared" ref="D149:J149" si="5">D148/$K$148</f>
        <v>0.13209578762689619</v>
      </c>
      <c r="E149" s="249">
        <f t="shared" si="5"/>
        <v>4.4996183989094635E-2</v>
      </c>
      <c r="F149" s="249">
        <f t="shared" si="5"/>
        <v>0.15417200224580208</v>
      </c>
      <c r="G149" s="249">
        <f t="shared" si="5"/>
        <v>0.12559397944817402</v>
      </c>
      <c r="H149" s="249">
        <f t="shared" si="5"/>
        <v>0.14883707199123805</v>
      </c>
      <c r="I149" s="249">
        <f t="shared" si="5"/>
        <v>0.13400203986084289</v>
      </c>
      <c r="J149" s="249">
        <f t="shared" si="5"/>
        <v>6.8274686175471291E-2</v>
      </c>
      <c r="K149" s="250">
        <f>SUM(B149:J149)</f>
        <v>1</v>
      </c>
      <c r="L149" s="818" t="s">
        <v>284</v>
      </c>
      <c r="M149" s="819"/>
      <c r="N149" s="820"/>
    </row>
    <row r="150" spans="1:16" x14ac:dyDescent="0.2">
      <c r="B150" s="96"/>
      <c r="C150" s="96"/>
      <c r="D150" s="96"/>
      <c r="E150" s="96"/>
      <c r="F150" s="96"/>
      <c r="G150" s="96"/>
      <c r="H150" s="96"/>
      <c r="I150" s="96"/>
      <c r="J150" s="96"/>
      <c r="K150" s="96"/>
    </row>
    <row r="151" spans="1:16" x14ac:dyDescent="0.2">
      <c r="B151" s="96"/>
      <c r="C151" s="96"/>
      <c r="D151" s="96"/>
      <c r="E151" s="96"/>
      <c r="F151" s="96"/>
      <c r="G151" s="96"/>
      <c r="H151" s="96"/>
      <c r="I151" s="96"/>
      <c r="J151" s="96"/>
    </row>
  </sheetData>
  <sortState ref="A103:B108">
    <sortCondition descending="1" ref="B103:B108"/>
  </sortState>
  <mergeCells count="8">
    <mergeCell ref="A100:C100"/>
    <mergeCell ref="B101:B102"/>
    <mergeCell ref="L149:N149"/>
    <mergeCell ref="A4:J4"/>
    <mergeCell ref="A8:C8"/>
    <mergeCell ref="B9:B10"/>
    <mergeCell ref="L58:N58"/>
    <mergeCell ref="A96:J96"/>
  </mergeCells>
  <pageMargins left="0.75" right="0.75" top="1" bottom="1" header="0" footer="0"/>
  <pageSetup paperSize="9" scale="5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41"/>
  <sheetViews>
    <sheetView zoomScale="85" zoomScaleNormal="100" workbookViewId="0">
      <selection activeCell="N4" sqref="N4"/>
    </sheetView>
  </sheetViews>
  <sheetFormatPr baseColWidth="10" defaultRowHeight="12.75" x14ac:dyDescent="0.2"/>
  <cols>
    <col min="1" max="1" width="46.5703125" style="25" customWidth="1"/>
    <col min="2" max="5" width="13.85546875" style="25" bestFit="1" customWidth="1"/>
    <col min="6" max="6" width="15.42578125" style="25" bestFit="1" customWidth="1"/>
    <col min="7" max="7" width="13.7109375" style="25" bestFit="1" customWidth="1"/>
    <col min="8" max="9" width="14.28515625" style="25" customWidth="1"/>
    <col min="10" max="10" width="13.7109375" style="25" customWidth="1"/>
    <col min="11" max="11" width="14.28515625" style="25" customWidth="1"/>
    <col min="12" max="12" width="13.42578125" style="25" customWidth="1"/>
    <col min="13" max="13" width="15" style="25" customWidth="1"/>
    <col min="14" max="14" width="15.5703125" style="25" customWidth="1"/>
    <col min="15" max="15" width="13.7109375" style="25" bestFit="1" customWidth="1"/>
    <col min="16" max="256" width="11.42578125" style="25"/>
    <col min="257" max="257" width="50.140625" style="25" bestFit="1" customWidth="1"/>
    <col min="258" max="261" width="13.85546875" style="25" bestFit="1" customWidth="1"/>
    <col min="262" max="262" width="15.42578125" style="25" bestFit="1" customWidth="1"/>
    <col min="263" max="263" width="13.7109375" style="25" bestFit="1" customWidth="1"/>
    <col min="264" max="265" width="14.28515625" style="25" customWidth="1"/>
    <col min="266" max="266" width="13.7109375" style="25" customWidth="1"/>
    <col min="267" max="267" width="14.28515625" style="25" customWidth="1"/>
    <col min="268" max="269" width="12.7109375" style="25" bestFit="1" customWidth="1"/>
    <col min="270" max="270" width="15.5703125" style="25" customWidth="1"/>
    <col min="271" max="271" width="13.7109375" style="25" bestFit="1" customWidth="1"/>
    <col min="272" max="512" width="11.42578125" style="25"/>
    <col min="513" max="513" width="50.140625" style="25" bestFit="1" customWidth="1"/>
    <col min="514" max="517" width="13.85546875" style="25" bestFit="1" customWidth="1"/>
    <col min="518" max="518" width="15.42578125" style="25" bestFit="1" customWidth="1"/>
    <col min="519" max="519" width="13.7109375" style="25" bestFit="1" customWidth="1"/>
    <col min="520" max="521" width="14.28515625" style="25" customWidth="1"/>
    <col min="522" max="522" width="13.7109375" style="25" customWidth="1"/>
    <col min="523" max="523" width="14.28515625" style="25" customWidth="1"/>
    <col min="524" max="525" width="12.7109375" style="25" bestFit="1" customWidth="1"/>
    <col min="526" max="526" width="15.5703125" style="25" customWidth="1"/>
    <col min="527" max="527" width="13.7109375" style="25" bestFit="1" customWidth="1"/>
    <col min="528" max="768" width="11.42578125" style="25"/>
    <col min="769" max="769" width="50.140625" style="25" bestFit="1" customWidth="1"/>
    <col min="770" max="773" width="13.85546875" style="25" bestFit="1" customWidth="1"/>
    <col min="774" max="774" width="15.42578125" style="25" bestFit="1" customWidth="1"/>
    <col min="775" max="775" width="13.7109375" style="25" bestFit="1" customWidth="1"/>
    <col min="776" max="777" width="14.28515625" style="25" customWidth="1"/>
    <col min="778" max="778" width="13.7109375" style="25" customWidth="1"/>
    <col min="779" max="779" width="14.28515625" style="25" customWidth="1"/>
    <col min="780" max="781" width="12.7109375" style="25" bestFit="1" customWidth="1"/>
    <col min="782" max="782" width="15.5703125" style="25" customWidth="1"/>
    <col min="783" max="783" width="13.7109375" style="25" bestFit="1" customWidth="1"/>
    <col min="784" max="1024" width="11.42578125" style="25"/>
    <col min="1025" max="1025" width="50.140625" style="25" bestFit="1" customWidth="1"/>
    <col min="1026" max="1029" width="13.85546875" style="25" bestFit="1" customWidth="1"/>
    <col min="1030" max="1030" width="15.42578125" style="25" bestFit="1" customWidth="1"/>
    <col min="1031" max="1031" width="13.7109375" style="25" bestFit="1" customWidth="1"/>
    <col min="1032" max="1033" width="14.28515625" style="25" customWidth="1"/>
    <col min="1034" max="1034" width="13.7109375" style="25" customWidth="1"/>
    <col min="1035" max="1035" width="14.28515625" style="25" customWidth="1"/>
    <col min="1036" max="1037" width="12.7109375" style="25" bestFit="1" customWidth="1"/>
    <col min="1038" max="1038" width="15.5703125" style="25" customWidth="1"/>
    <col min="1039" max="1039" width="13.7109375" style="25" bestFit="1" customWidth="1"/>
    <col min="1040" max="1280" width="11.42578125" style="25"/>
    <col min="1281" max="1281" width="50.140625" style="25" bestFit="1" customWidth="1"/>
    <col min="1282" max="1285" width="13.85546875" style="25" bestFit="1" customWidth="1"/>
    <col min="1286" max="1286" width="15.42578125" style="25" bestFit="1" customWidth="1"/>
    <col min="1287" max="1287" width="13.7109375" style="25" bestFit="1" customWidth="1"/>
    <col min="1288" max="1289" width="14.28515625" style="25" customWidth="1"/>
    <col min="1290" max="1290" width="13.7109375" style="25" customWidth="1"/>
    <col min="1291" max="1291" width="14.28515625" style="25" customWidth="1"/>
    <col min="1292" max="1293" width="12.7109375" style="25" bestFit="1" customWidth="1"/>
    <col min="1294" max="1294" width="15.5703125" style="25" customWidth="1"/>
    <col min="1295" max="1295" width="13.7109375" style="25" bestFit="1" customWidth="1"/>
    <col min="1296" max="1536" width="11.42578125" style="25"/>
    <col min="1537" max="1537" width="50.140625" style="25" bestFit="1" customWidth="1"/>
    <col min="1538" max="1541" width="13.85546875" style="25" bestFit="1" customWidth="1"/>
    <col min="1542" max="1542" width="15.42578125" style="25" bestFit="1" customWidth="1"/>
    <col min="1543" max="1543" width="13.7109375" style="25" bestFit="1" customWidth="1"/>
    <col min="1544" max="1545" width="14.28515625" style="25" customWidth="1"/>
    <col min="1546" max="1546" width="13.7109375" style="25" customWidth="1"/>
    <col min="1547" max="1547" width="14.28515625" style="25" customWidth="1"/>
    <col min="1548" max="1549" width="12.7109375" style="25" bestFit="1" customWidth="1"/>
    <col min="1550" max="1550" width="15.5703125" style="25" customWidth="1"/>
    <col min="1551" max="1551" width="13.7109375" style="25" bestFit="1" customWidth="1"/>
    <col min="1552" max="1792" width="11.42578125" style="25"/>
    <col min="1793" max="1793" width="50.140625" style="25" bestFit="1" customWidth="1"/>
    <col min="1794" max="1797" width="13.85546875" style="25" bestFit="1" customWidth="1"/>
    <col min="1798" max="1798" width="15.42578125" style="25" bestFit="1" customWidth="1"/>
    <col min="1799" max="1799" width="13.7109375" style="25" bestFit="1" customWidth="1"/>
    <col min="1800" max="1801" width="14.28515625" style="25" customWidth="1"/>
    <col min="1802" max="1802" width="13.7109375" style="25" customWidth="1"/>
    <col min="1803" max="1803" width="14.28515625" style="25" customWidth="1"/>
    <col min="1804" max="1805" width="12.7109375" style="25" bestFit="1" customWidth="1"/>
    <col min="1806" max="1806" width="15.5703125" style="25" customWidth="1"/>
    <col min="1807" max="1807" width="13.7109375" style="25" bestFit="1" customWidth="1"/>
    <col min="1808" max="2048" width="11.42578125" style="25"/>
    <col min="2049" max="2049" width="50.140625" style="25" bestFit="1" customWidth="1"/>
    <col min="2050" max="2053" width="13.85546875" style="25" bestFit="1" customWidth="1"/>
    <col min="2054" max="2054" width="15.42578125" style="25" bestFit="1" customWidth="1"/>
    <col min="2055" max="2055" width="13.7109375" style="25" bestFit="1" customWidth="1"/>
    <col min="2056" max="2057" width="14.28515625" style="25" customWidth="1"/>
    <col min="2058" max="2058" width="13.7109375" style="25" customWidth="1"/>
    <col min="2059" max="2059" width="14.28515625" style="25" customWidth="1"/>
    <col min="2060" max="2061" width="12.7109375" style="25" bestFit="1" customWidth="1"/>
    <col min="2062" max="2062" width="15.5703125" style="25" customWidth="1"/>
    <col min="2063" max="2063" width="13.7109375" style="25" bestFit="1" customWidth="1"/>
    <col min="2064" max="2304" width="11.42578125" style="25"/>
    <col min="2305" max="2305" width="50.140625" style="25" bestFit="1" customWidth="1"/>
    <col min="2306" max="2309" width="13.85546875" style="25" bestFit="1" customWidth="1"/>
    <col min="2310" max="2310" width="15.42578125" style="25" bestFit="1" customWidth="1"/>
    <col min="2311" max="2311" width="13.7109375" style="25" bestFit="1" customWidth="1"/>
    <col min="2312" max="2313" width="14.28515625" style="25" customWidth="1"/>
    <col min="2314" max="2314" width="13.7109375" style="25" customWidth="1"/>
    <col min="2315" max="2315" width="14.28515625" style="25" customWidth="1"/>
    <col min="2316" max="2317" width="12.7109375" style="25" bestFit="1" customWidth="1"/>
    <col min="2318" max="2318" width="15.5703125" style="25" customWidth="1"/>
    <col min="2319" max="2319" width="13.7109375" style="25" bestFit="1" customWidth="1"/>
    <col min="2320" max="2560" width="11.42578125" style="25"/>
    <col min="2561" max="2561" width="50.140625" style="25" bestFit="1" customWidth="1"/>
    <col min="2562" max="2565" width="13.85546875" style="25" bestFit="1" customWidth="1"/>
    <col min="2566" max="2566" width="15.42578125" style="25" bestFit="1" customWidth="1"/>
    <col min="2567" max="2567" width="13.7109375" style="25" bestFit="1" customWidth="1"/>
    <col min="2568" max="2569" width="14.28515625" style="25" customWidth="1"/>
    <col min="2570" max="2570" width="13.7109375" style="25" customWidth="1"/>
    <col min="2571" max="2571" width="14.28515625" style="25" customWidth="1"/>
    <col min="2572" max="2573" width="12.7109375" style="25" bestFit="1" customWidth="1"/>
    <col min="2574" max="2574" width="15.5703125" style="25" customWidth="1"/>
    <col min="2575" max="2575" width="13.7109375" style="25" bestFit="1" customWidth="1"/>
    <col min="2576" max="2816" width="11.42578125" style="25"/>
    <col min="2817" max="2817" width="50.140625" style="25" bestFit="1" customWidth="1"/>
    <col min="2818" max="2821" width="13.85546875" style="25" bestFit="1" customWidth="1"/>
    <col min="2822" max="2822" width="15.42578125" style="25" bestFit="1" customWidth="1"/>
    <col min="2823" max="2823" width="13.7109375" style="25" bestFit="1" customWidth="1"/>
    <col min="2824" max="2825" width="14.28515625" style="25" customWidth="1"/>
    <col min="2826" max="2826" width="13.7109375" style="25" customWidth="1"/>
    <col min="2827" max="2827" width="14.28515625" style="25" customWidth="1"/>
    <col min="2828" max="2829" width="12.7109375" style="25" bestFit="1" customWidth="1"/>
    <col min="2830" max="2830" width="15.5703125" style="25" customWidth="1"/>
    <col min="2831" max="2831" width="13.7109375" style="25" bestFit="1" customWidth="1"/>
    <col min="2832" max="3072" width="11.42578125" style="25"/>
    <col min="3073" max="3073" width="50.140625" style="25" bestFit="1" customWidth="1"/>
    <col min="3074" max="3077" width="13.85546875" style="25" bestFit="1" customWidth="1"/>
    <col min="3078" max="3078" width="15.42578125" style="25" bestFit="1" customWidth="1"/>
    <col min="3079" max="3079" width="13.7109375" style="25" bestFit="1" customWidth="1"/>
    <col min="3080" max="3081" width="14.28515625" style="25" customWidth="1"/>
    <col min="3082" max="3082" width="13.7109375" style="25" customWidth="1"/>
    <col min="3083" max="3083" width="14.28515625" style="25" customWidth="1"/>
    <col min="3084" max="3085" width="12.7109375" style="25" bestFit="1" customWidth="1"/>
    <col min="3086" max="3086" width="15.5703125" style="25" customWidth="1"/>
    <col min="3087" max="3087" width="13.7109375" style="25" bestFit="1" customWidth="1"/>
    <col min="3088" max="3328" width="11.42578125" style="25"/>
    <col min="3329" max="3329" width="50.140625" style="25" bestFit="1" customWidth="1"/>
    <col min="3330" max="3333" width="13.85546875" style="25" bestFit="1" customWidth="1"/>
    <col min="3334" max="3334" width="15.42578125" style="25" bestFit="1" customWidth="1"/>
    <col min="3335" max="3335" width="13.7109375" style="25" bestFit="1" customWidth="1"/>
    <col min="3336" max="3337" width="14.28515625" style="25" customWidth="1"/>
    <col min="3338" max="3338" width="13.7109375" style="25" customWidth="1"/>
    <col min="3339" max="3339" width="14.28515625" style="25" customWidth="1"/>
    <col min="3340" max="3341" width="12.7109375" style="25" bestFit="1" customWidth="1"/>
    <col min="3342" max="3342" width="15.5703125" style="25" customWidth="1"/>
    <col min="3343" max="3343" width="13.7109375" style="25" bestFit="1" customWidth="1"/>
    <col min="3344" max="3584" width="11.42578125" style="25"/>
    <col min="3585" max="3585" width="50.140625" style="25" bestFit="1" customWidth="1"/>
    <col min="3586" max="3589" width="13.85546875" style="25" bestFit="1" customWidth="1"/>
    <col min="3590" max="3590" width="15.42578125" style="25" bestFit="1" customWidth="1"/>
    <col min="3591" max="3591" width="13.7109375" style="25" bestFit="1" customWidth="1"/>
    <col min="3592" max="3593" width="14.28515625" style="25" customWidth="1"/>
    <col min="3594" max="3594" width="13.7109375" style="25" customWidth="1"/>
    <col min="3595" max="3595" width="14.28515625" style="25" customWidth="1"/>
    <col min="3596" max="3597" width="12.7109375" style="25" bestFit="1" customWidth="1"/>
    <col min="3598" max="3598" width="15.5703125" style="25" customWidth="1"/>
    <col min="3599" max="3599" width="13.7109375" style="25" bestFit="1" customWidth="1"/>
    <col min="3600" max="3840" width="11.42578125" style="25"/>
    <col min="3841" max="3841" width="50.140625" style="25" bestFit="1" customWidth="1"/>
    <col min="3842" max="3845" width="13.85546875" style="25" bestFit="1" customWidth="1"/>
    <col min="3846" max="3846" width="15.42578125" style="25" bestFit="1" customWidth="1"/>
    <col min="3847" max="3847" width="13.7109375" style="25" bestFit="1" customWidth="1"/>
    <col min="3848" max="3849" width="14.28515625" style="25" customWidth="1"/>
    <col min="3850" max="3850" width="13.7109375" style="25" customWidth="1"/>
    <col min="3851" max="3851" width="14.28515625" style="25" customWidth="1"/>
    <col min="3852" max="3853" width="12.7109375" style="25" bestFit="1" customWidth="1"/>
    <col min="3854" max="3854" width="15.5703125" style="25" customWidth="1"/>
    <col min="3855" max="3855" width="13.7109375" style="25" bestFit="1" customWidth="1"/>
    <col min="3856" max="4096" width="11.42578125" style="25"/>
    <col min="4097" max="4097" width="50.140625" style="25" bestFit="1" customWidth="1"/>
    <col min="4098" max="4101" width="13.85546875" style="25" bestFit="1" customWidth="1"/>
    <col min="4102" max="4102" width="15.42578125" style="25" bestFit="1" customWidth="1"/>
    <col min="4103" max="4103" width="13.7109375" style="25" bestFit="1" customWidth="1"/>
    <col min="4104" max="4105" width="14.28515625" style="25" customWidth="1"/>
    <col min="4106" max="4106" width="13.7109375" style="25" customWidth="1"/>
    <col min="4107" max="4107" width="14.28515625" style="25" customWidth="1"/>
    <col min="4108" max="4109" width="12.7109375" style="25" bestFit="1" customWidth="1"/>
    <col min="4110" max="4110" width="15.5703125" style="25" customWidth="1"/>
    <col min="4111" max="4111" width="13.7109375" style="25" bestFit="1" customWidth="1"/>
    <col min="4112" max="4352" width="11.42578125" style="25"/>
    <col min="4353" max="4353" width="50.140625" style="25" bestFit="1" customWidth="1"/>
    <col min="4354" max="4357" width="13.85546875" style="25" bestFit="1" customWidth="1"/>
    <col min="4358" max="4358" width="15.42578125" style="25" bestFit="1" customWidth="1"/>
    <col min="4359" max="4359" width="13.7109375" style="25" bestFit="1" customWidth="1"/>
    <col min="4360" max="4361" width="14.28515625" style="25" customWidth="1"/>
    <col min="4362" max="4362" width="13.7109375" style="25" customWidth="1"/>
    <col min="4363" max="4363" width="14.28515625" style="25" customWidth="1"/>
    <col min="4364" max="4365" width="12.7109375" style="25" bestFit="1" customWidth="1"/>
    <col min="4366" max="4366" width="15.5703125" style="25" customWidth="1"/>
    <col min="4367" max="4367" width="13.7109375" style="25" bestFit="1" customWidth="1"/>
    <col min="4368" max="4608" width="11.42578125" style="25"/>
    <col min="4609" max="4609" width="50.140625" style="25" bestFit="1" customWidth="1"/>
    <col min="4610" max="4613" width="13.85546875" style="25" bestFit="1" customWidth="1"/>
    <col min="4614" max="4614" width="15.42578125" style="25" bestFit="1" customWidth="1"/>
    <col min="4615" max="4615" width="13.7109375" style="25" bestFit="1" customWidth="1"/>
    <col min="4616" max="4617" width="14.28515625" style="25" customWidth="1"/>
    <col min="4618" max="4618" width="13.7109375" style="25" customWidth="1"/>
    <col min="4619" max="4619" width="14.28515625" style="25" customWidth="1"/>
    <col min="4620" max="4621" width="12.7109375" style="25" bestFit="1" customWidth="1"/>
    <col min="4622" max="4622" width="15.5703125" style="25" customWidth="1"/>
    <col min="4623" max="4623" width="13.7109375" style="25" bestFit="1" customWidth="1"/>
    <col min="4624" max="4864" width="11.42578125" style="25"/>
    <col min="4865" max="4865" width="50.140625" style="25" bestFit="1" customWidth="1"/>
    <col min="4866" max="4869" width="13.85546875" style="25" bestFit="1" customWidth="1"/>
    <col min="4870" max="4870" width="15.42578125" style="25" bestFit="1" customWidth="1"/>
    <col min="4871" max="4871" width="13.7109375" style="25" bestFit="1" customWidth="1"/>
    <col min="4872" max="4873" width="14.28515625" style="25" customWidth="1"/>
    <col min="4874" max="4874" width="13.7109375" style="25" customWidth="1"/>
    <col min="4875" max="4875" width="14.28515625" style="25" customWidth="1"/>
    <col min="4876" max="4877" width="12.7109375" style="25" bestFit="1" customWidth="1"/>
    <col min="4878" max="4878" width="15.5703125" style="25" customWidth="1"/>
    <col min="4879" max="4879" width="13.7109375" style="25" bestFit="1" customWidth="1"/>
    <col min="4880" max="5120" width="11.42578125" style="25"/>
    <col min="5121" max="5121" width="50.140625" style="25" bestFit="1" customWidth="1"/>
    <col min="5122" max="5125" width="13.85546875" style="25" bestFit="1" customWidth="1"/>
    <col min="5126" max="5126" width="15.42578125" style="25" bestFit="1" customWidth="1"/>
    <col min="5127" max="5127" width="13.7109375" style="25" bestFit="1" customWidth="1"/>
    <col min="5128" max="5129" width="14.28515625" style="25" customWidth="1"/>
    <col min="5130" max="5130" width="13.7109375" style="25" customWidth="1"/>
    <col min="5131" max="5131" width="14.28515625" style="25" customWidth="1"/>
    <col min="5132" max="5133" width="12.7109375" style="25" bestFit="1" customWidth="1"/>
    <col min="5134" max="5134" width="15.5703125" style="25" customWidth="1"/>
    <col min="5135" max="5135" width="13.7109375" style="25" bestFit="1" customWidth="1"/>
    <col min="5136" max="5376" width="11.42578125" style="25"/>
    <col min="5377" max="5377" width="50.140625" style="25" bestFit="1" customWidth="1"/>
    <col min="5378" max="5381" width="13.85546875" style="25" bestFit="1" customWidth="1"/>
    <col min="5382" max="5382" width="15.42578125" style="25" bestFit="1" customWidth="1"/>
    <col min="5383" max="5383" width="13.7109375" style="25" bestFit="1" customWidth="1"/>
    <col min="5384" max="5385" width="14.28515625" style="25" customWidth="1"/>
    <col min="5386" max="5386" width="13.7109375" style="25" customWidth="1"/>
    <col min="5387" max="5387" width="14.28515625" style="25" customWidth="1"/>
    <col min="5388" max="5389" width="12.7109375" style="25" bestFit="1" customWidth="1"/>
    <col min="5390" max="5390" width="15.5703125" style="25" customWidth="1"/>
    <col min="5391" max="5391" width="13.7109375" style="25" bestFit="1" customWidth="1"/>
    <col min="5392" max="5632" width="11.42578125" style="25"/>
    <col min="5633" max="5633" width="50.140625" style="25" bestFit="1" customWidth="1"/>
    <col min="5634" max="5637" width="13.85546875" style="25" bestFit="1" customWidth="1"/>
    <col min="5638" max="5638" width="15.42578125" style="25" bestFit="1" customWidth="1"/>
    <col min="5639" max="5639" width="13.7109375" style="25" bestFit="1" customWidth="1"/>
    <col min="5640" max="5641" width="14.28515625" style="25" customWidth="1"/>
    <col min="5642" max="5642" width="13.7109375" style="25" customWidth="1"/>
    <col min="5643" max="5643" width="14.28515625" style="25" customWidth="1"/>
    <col min="5644" max="5645" width="12.7109375" style="25" bestFit="1" customWidth="1"/>
    <col min="5646" max="5646" width="15.5703125" style="25" customWidth="1"/>
    <col min="5647" max="5647" width="13.7109375" style="25" bestFit="1" customWidth="1"/>
    <col min="5648" max="5888" width="11.42578125" style="25"/>
    <col min="5889" max="5889" width="50.140625" style="25" bestFit="1" customWidth="1"/>
    <col min="5890" max="5893" width="13.85546875" style="25" bestFit="1" customWidth="1"/>
    <col min="5894" max="5894" width="15.42578125" style="25" bestFit="1" customWidth="1"/>
    <col min="5895" max="5895" width="13.7109375" style="25" bestFit="1" customWidth="1"/>
    <col min="5896" max="5897" width="14.28515625" style="25" customWidth="1"/>
    <col min="5898" max="5898" width="13.7109375" style="25" customWidth="1"/>
    <col min="5899" max="5899" width="14.28515625" style="25" customWidth="1"/>
    <col min="5900" max="5901" width="12.7109375" style="25" bestFit="1" customWidth="1"/>
    <col min="5902" max="5902" width="15.5703125" style="25" customWidth="1"/>
    <col min="5903" max="5903" width="13.7109375" style="25" bestFit="1" customWidth="1"/>
    <col min="5904" max="6144" width="11.42578125" style="25"/>
    <col min="6145" max="6145" width="50.140625" style="25" bestFit="1" customWidth="1"/>
    <col min="6146" max="6149" width="13.85546875" style="25" bestFit="1" customWidth="1"/>
    <col min="6150" max="6150" width="15.42578125" style="25" bestFit="1" customWidth="1"/>
    <col min="6151" max="6151" width="13.7109375" style="25" bestFit="1" customWidth="1"/>
    <col min="6152" max="6153" width="14.28515625" style="25" customWidth="1"/>
    <col min="6154" max="6154" width="13.7109375" style="25" customWidth="1"/>
    <col min="6155" max="6155" width="14.28515625" style="25" customWidth="1"/>
    <col min="6156" max="6157" width="12.7109375" style="25" bestFit="1" customWidth="1"/>
    <col min="6158" max="6158" width="15.5703125" style="25" customWidth="1"/>
    <col min="6159" max="6159" width="13.7109375" style="25" bestFit="1" customWidth="1"/>
    <col min="6160" max="6400" width="11.42578125" style="25"/>
    <col min="6401" max="6401" width="50.140625" style="25" bestFit="1" customWidth="1"/>
    <col min="6402" max="6405" width="13.85546875" style="25" bestFit="1" customWidth="1"/>
    <col min="6406" max="6406" width="15.42578125" style="25" bestFit="1" customWidth="1"/>
    <col min="6407" max="6407" width="13.7109375" style="25" bestFit="1" customWidth="1"/>
    <col min="6408" max="6409" width="14.28515625" style="25" customWidth="1"/>
    <col min="6410" max="6410" width="13.7109375" style="25" customWidth="1"/>
    <col min="6411" max="6411" width="14.28515625" style="25" customWidth="1"/>
    <col min="6412" max="6413" width="12.7109375" style="25" bestFit="1" customWidth="1"/>
    <col min="6414" max="6414" width="15.5703125" style="25" customWidth="1"/>
    <col min="6415" max="6415" width="13.7109375" style="25" bestFit="1" customWidth="1"/>
    <col min="6416" max="6656" width="11.42578125" style="25"/>
    <col min="6657" max="6657" width="50.140625" style="25" bestFit="1" customWidth="1"/>
    <col min="6658" max="6661" width="13.85546875" style="25" bestFit="1" customWidth="1"/>
    <col min="6662" max="6662" width="15.42578125" style="25" bestFit="1" customWidth="1"/>
    <col min="6663" max="6663" width="13.7109375" style="25" bestFit="1" customWidth="1"/>
    <col min="6664" max="6665" width="14.28515625" style="25" customWidth="1"/>
    <col min="6666" max="6666" width="13.7109375" style="25" customWidth="1"/>
    <col min="6667" max="6667" width="14.28515625" style="25" customWidth="1"/>
    <col min="6668" max="6669" width="12.7109375" style="25" bestFit="1" customWidth="1"/>
    <col min="6670" max="6670" width="15.5703125" style="25" customWidth="1"/>
    <col min="6671" max="6671" width="13.7109375" style="25" bestFit="1" customWidth="1"/>
    <col min="6672" max="6912" width="11.42578125" style="25"/>
    <col min="6913" max="6913" width="50.140625" style="25" bestFit="1" customWidth="1"/>
    <col min="6914" max="6917" width="13.85546875" style="25" bestFit="1" customWidth="1"/>
    <col min="6918" max="6918" width="15.42578125" style="25" bestFit="1" customWidth="1"/>
    <col min="6919" max="6919" width="13.7109375" style="25" bestFit="1" customWidth="1"/>
    <col min="6920" max="6921" width="14.28515625" style="25" customWidth="1"/>
    <col min="6922" max="6922" width="13.7109375" style="25" customWidth="1"/>
    <col min="6923" max="6923" width="14.28515625" style="25" customWidth="1"/>
    <col min="6924" max="6925" width="12.7109375" style="25" bestFit="1" customWidth="1"/>
    <col min="6926" max="6926" width="15.5703125" style="25" customWidth="1"/>
    <col min="6927" max="6927" width="13.7109375" style="25" bestFit="1" customWidth="1"/>
    <col min="6928" max="7168" width="11.42578125" style="25"/>
    <col min="7169" max="7169" width="50.140625" style="25" bestFit="1" customWidth="1"/>
    <col min="7170" max="7173" width="13.85546875" style="25" bestFit="1" customWidth="1"/>
    <col min="7174" max="7174" width="15.42578125" style="25" bestFit="1" customWidth="1"/>
    <col min="7175" max="7175" width="13.7109375" style="25" bestFit="1" customWidth="1"/>
    <col min="7176" max="7177" width="14.28515625" style="25" customWidth="1"/>
    <col min="7178" max="7178" width="13.7109375" style="25" customWidth="1"/>
    <col min="7179" max="7179" width="14.28515625" style="25" customWidth="1"/>
    <col min="7180" max="7181" width="12.7109375" style="25" bestFit="1" customWidth="1"/>
    <col min="7182" max="7182" width="15.5703125" style="25" customWidth="1"/>
    <col min="7183" max="7183" width="13.7109375" style="25" bestFit="1" customWidth="1"/>
    <col min="7184" max="7424" width="11.42578125" style="25"/>
    <col min="7425" max="7425" width="50.140625" style="25" bestFit="1" customWidth="1"/>
    <col min="7426" max="7429" width="13.85546875" style="25" bestFit="1" customWidth="1"/>
    <col min="7430" max="7430" width="15.42578125" style="25" bestFit="1" customWidth="1"/>
    <col min="7431" max="7431" width="13.7109375" style="25" bestFit="1" customWidth="1"/>
    <col min="7432" max="7433" width="14.28515625" style="25" customWidth="1"/>
    <col min="7434" max="7434" width="13.7109375" style="25" customWidth="1"/>
    <col min="7435" max="7435" width="14.28515625" style="25" customWidth="1"/>
    <col min="7436" max="7437" width="12.7109375" style="25" bestFit="1" customWidth="1"/>
    <col min="7438" max="7438" width="15.5703125" style="25" customWidth="1"/>
    <col min="7439" max="7439" width="13.7109375" style="25" bestFit="1" customWidth="1"/>
    <col min="7440" max="7680" width="11.42578125" style="25"/>
    <col min="7681" max="7681" width="50.140625" style="25" bestFit="1" customWidth="1"/>
    <col min="7682" max="7685" width="13.85546875" style="25" bestFit="1" customWidth="1"/>
    <col min="7686" max="7686" width="15.42578125" style="25" bestFit="1" customWidth="1"/>
    <col min="7687" max="7687" width="13.7109375" style="25" bestFit="1" customWidth="1"/>
    <col min="7688" max="7689" width="14.28515625" style="25" customWidth="1"/>
    <col min="7690" max="7690" width="13.7109375" style="25" customWidth="1"/>
    <col min="7691" max="7691" width="14.28515625" style="25" customWidth="1"/>
    <col min="7692" max="7693" width="12.7109375" style="25" bestFit="1" customWidth="1"/>
    <col min="7694" max="7694" width="15.5703125" style="25" customWidth="1"/>
    <col min="7695" max="7695" width="13.7109375" style="25" bestFit="1" customWidth="1"/>
    <col min="7696" max="7936" width="11.42578125" style="25"/>
    <col min="7937" max="7937" width="50.140625" style="25" bestFit="1" customWidth="1"/>
    <col min="7938" max="7941" width="13.85546875" style="25" bestFit="1" customWidth="1"/>
    <col min="7942" max="7942" width="15.42578125" style="25" bestFit="1" customWidth="1"/>
    <col min="7943" max="7943" width="13.7109375" style="25" bestFit="1" customWidth="1"/>
    <col min="7944" max="7945" width="14.28515625" style="25" customWidth="1"/>
    <col min="7946" max="7946" width="13.7109375" style="25" customWidth="1"/>
    <col min="7947" max="7947" width="14.28515625" style="25" customWidth="1"/>
    <col min="7948" max="7949" width="12.7109375" style="25" bestFit="1" customWidth="1"/>
    <col min="7950" max="7950" width="15.5703125" style="25" customWidth="1"/>
    <col min="7951" max="7951" width="13.7109375" style="25" bestFit="1" customWidth="1"/>
    <col min="7952" max="8192" width="11.42578125" style="25"/>
    <col min="8193" max="8193" width="50.140625" style="25" bestFit="1" customWidth="1"/>
    <col min="8194" max="8197" width="13.85546875" style="25" bestFit="1" customWidth="1"/>
    <col min="8198" max="8198" width="15.42578125" style="25" bestFit="1" customWidth="1"/>
    <col min="8199" max="8199" width="13.7109375" style="25" bestFit="1" customWidth="1"/>
    <col min="8200" max="8201" width="14.28515625" style="25" customWidth="1"/>
    <col min="8202" max="8202" width="13.7109375" style="25" customWidth="1"/>
    <col min="8203" max="8203" width="14.28515625" style="25" customWidth="1"/>
    <col min="8204" max="8205" width="12.7109375" style="25" bestFit="1" customWidth="1"/>
    <col min="8206" max="8206" width="15.5703125" style="25" customWidth="1"/>
    <col min="8207" max="8207" width="13.7109375" style="25" bestFit="1" customWidth="1"/>
    <col min="8208" max="8448" width="11.42578125" style="25"/>
    <col min="8449" max="8449" width="50.140625" style="25" bestFit="1" customWidth="1"/>
    <col min="8450" max="8453" width="13.85546875" style="25" bestFit="1" customWidth="1"/>
    <col min="8454" max="8454" width="15.42578125" style="25" bestFit="1" customWidth="1"/>
    <col min="8455" max="8455" width="13.7109375" style="25" bestFit="1" customWidth="1"/>
    <col min="8456" max="8457" width="14.28515625" style="25" customWidth="1"/>
    <col min="8458" max="8458" width="13.7109375" style="25" customWidth="1"/>
    <col min="8459" max="8459" width="14.28515625" style="25" customWidth="1"/>
    <col min="8460" max="8461" width="12.7109375" style="25" bestFit="1" customWidth="1"/>
    <col min="8462" max="8462" width="15.5703125" style="25" customWidth="1"/>
    <col min="8463" max="8463" width="13.7109375" style="25" bestFit="1" customWidth="1"/>
    <col min="8464" max="8704" width="11.42578125" style="25"/>
    <col min="8705" max="8705" width="50.140625" style="25" bestFit="1" customWidth="1"/>
    <col min="8706" max="8709" width="13.85546875" style="25" bestFit="1" customWidth="1"/>
    <col min="8710" max="8710" width="15.42578125" style="25" bestFit="1" customWidth="1"/>
    <col min="8711" max="8711" width="13.7109375" style="25" bestFit="1" customWidth="1"/>
    <col min="8712" max="8713" width="14.28515625" style="25" customWidth="1"/>
    <col min="8714" max="8714" width="13.7109375" style="25" customWidth="1"/>
    <col min="8715" max="8715" width="14.28515625" style="25" customWidth="1"/>
    <col min="8716" max="8717" width="12.7109375" style="25" bestFit="1" customWidth="1"/>
    <col min="8718" max="8718" width="15.5703125" style="25" customWidth="1"/>
    <col min="8719" max="8719" width="13.7109375" style="25" bestFit="1" customWidth="1"/>
    <col min="8720" max="8960" width="11.42578125" style="25"/>
    <col min="8961" max="8961" width="50.140625" style="25" bestFit="1" customWidth="1"/>
    <col min="8962" max="8965" width="13.85546875" style="25" bestFit="1" customWidth="1"/>
    <col min="8966" max="8966" width="15.42578125" style="25" bestFit="1" customWidth="1"/>
    <col min="8967" max="8967" width="13.7109375" style="25" bestFit="1" customWidth="1"/>
    <col min="8968" max="8969" width="14.28515625" style="25" customWidth="1"/>
    <col min="8970" max="8970" width="13.7109375" style="25" customWidth="1"/>
    <col min="8971" max="8971" width="14.28515625" style="25" customWidth="1"/>
    <col min="8972" max="8973" width="12.7109375" style="25" bestFit="1" customWidth="1"/>
    <col min="8974" max="8974" width="15.5703125" style="25" customWidth="1"/>
    <col min="8975" max="8975" width="13.7109375" style="25" bestFit="1" customWidth="1"/>
    <col min="8976" max="9216" width="11.42578125" style="25"/>
    <col min="9217" max="9217" width="50.140625" style="25" bestFit="1" customWidth="1"/>
    <col min="9218" max="9221" width="13.85546875" style="25" bestFit="1" customWidth="1"/>
    <col min="9222" max="9222" width="15.42578125" style="25" bestFit="1" customWidth="1"/>
    <col min="9223" max="9223" width="13.7109375" style="25" bestFit="1" customWidth="1"/>
    <col min="9224" max="9225" width="14.28515625" style="25" customWidth="1"/>
    <col min="9226" max="9226" width="13.7109375" style="25" customWidth="1"/>
    <col min="9227" max="9227" width="14.28515625" style="25" customWidth="1"/>
    <col min="9228" max="9229" width="12.7109375" style="25" bestFit="1" customWidth="1"/>
    <col min="9230" max="9230" width="15.5703125" style="25" customWidth="1"/>
    <col min="9231" max="9231" width="13.7109375" style="25" bestFit="1" customWidth="1"/>
    <col min="9232" max="9472" width="11.42578125" style="25"/>
    <col min="9473" max="9473" width="50.140625" style="25" bestFit="1" customWidth="1"/>
    <col min="9474" max="9477" width="13.85546875" style="25" bestFit="1" customWidth="1"/>
    <col min="9478" max="9478" width="15.42578125" style="25" bestFit="1" customWidth="1"/>
    <col min="9479" max="9479" width="13.7109375" style="25" bestFit="1" customWidth="1"/>
    <col min="9480" max="9481" width="14.28515625" style="25" customWidth="1"/>
    <col min="9482" max="9482" width="13.7109375" style="25" customWidth="1"/>
    <col min="9483" max="9483" width="14.28515625" style="25" customWidth="1"/>
    <col min="9484" max="9485" width="12.7109375" style="25" bestFit="1" customWidth="1"/>
    <col min="9486" max="9486" width="15.5703125" style="25" customWidth="1"/>
    <col min="9487" max="9487" width="13.7109375" style="25" bestFit="1" customWidth="1"/>
    <col min="9488" max="9728" width="11.42578125" style="25"/>
    <col min="9729" max="9729" width="50.140625" style="25" bestFit="1" customWidth="1"/>
    <col min="9730" max="9733" width="13.85546875" style="25" bestFit="1" customWidth="1"/>
    <col min="9734" max="9734" width="15.42578125" style="25" bestFit="1" customWidth="1"/>
    <col min="9735" max="9735" width="13.7109375" style="25" bestFit="1" customWidth="1"/>
    <col min="9736" max="9737" width="14.28515625" style="25" customWidth="1"/>
    <col min="9738" max="9738" width="13.7109375" style="25" customWidth="1"/>
    <col min="9739" max="9739" width="14.28515625" style="25" customWidth="1"/>
    <col min="9740" max="9741" width="12.7109375" style="25" bestFit="1" customWidth="1"/>
    <col min="9742" max="9742" width="15.5703125" style="25" customWidth="1"/>
    <col min="9743" max="9743" width="13.7109375" style="25" bestFit="1" customWidth="1"/>
    <col min="9744" max="9984" width="11.42578125" style="25"/>
    <col min="9985" max="9985" width="50.140625" style="25" bestFit="1" customWidth="1"/>
    <col min="9986" max="9989" width="13.85546875" style="25" bestFit="1" customWidth="1"/>
    <col min="9990" max="9990" width="15.42578125" style="25" bestFit="1" customWidth="1"/>
    <col min="9991" max="9991" width="13.7109375" style="25" bestFit="1" customWidth="1"/>
    <col min="9992" max="9993" width="14.28515625" style="25" customWidth="1"/>
    <col min="9994" max="9994" width="13.7109375" style="25" customWidth="1"/>
    <col min="9995" max="9995" width="14.28515625" style="25" customWidth="1"/>
    <col min="9996" max="9997" width="12.7109375" style="25" bestFit="1" customWidth="1"/>
    <col min="9998" max="9998" width="15.5703125" style="25" customWidth="1"/>
    <col min="9999" max="9999" width="13.7109375" style="25" bestFit="1" customWidth="1"/>
    <col min="10000" max="10240" width="11.42578125" style="25"/>
    <col min="10241" max="10241" width="50.140625" style="25" bestFit="1" customWidth="1"/>
    <col min="10242" max="10245" width="13.85546875" style="25" bestFit="1" customWidth="1"/>
    <col min="10246" max="10246" width="15.42578125" style="25" bestFit="1" customWidth="1"/>
    <col min="10247" max="10247" width="13.7109375" style="25" bestFit="1" customWidth="1"/>
    <col min="10248" max="10249" width="14.28515625" style="25" customWidth="1"/>
    <col min="10250" max="10250" width="13.7109375" style="25" customWidth="1"/>
    <col min="10251" max="10251" width="14.28515625" style="25" customWidth="1"/>
    <col min="10252" max="10253" width="12.7109375" style="25" bestFit="1" customWidth="1"/>
    <col min="10254" max="10254" width="15.5703125" style="25" customWidth="1"/>
    <col min="10255" max="10255" width="13.7109375" style="25" bestFit="1" customWidth="1"/>
    <col min="10256" max="10496" width="11.42578125" style="25"/>
    <col min="10497" max="10497" width="50.140625" style="25" bestFit="1" customWidth="1"/>
    <col min="10498" max="10501" width="13.85546875" style="25" bestFit="1" customWidth="1"/>
    <col min="10502" max="10502" width="15.42578125" style="25" bestFit="1" customWidth="1"/>
    <col min="10503" max="10503" width="13.7109375" style="25" bestFit="1" customWidth="1"/>
    <col min="10504" max="10505" width="14.28515625" style="25" customWidth="1"/>
    <col min="10506" max="10506" width="13.7109375" style="25" customWidth="1"/>
    <col min="10507" max="10507" width="14.28515625" style="25" customWidth="1"/>
    <col min="10508" max="10509" width="12.7109375" style="25" bestFit="1" customWidth="1"/>
    <col min="10510" max="10510" width="15.5703125" style="25" customWidth="1"/>
    <col min="10511" max="10511" width="13.7109375" style="25" bestFit="1" customWidth="1"/>
    <col min="10512" max="10752" width="11.42578125" style="25"/>
    <col min="10753" max="10753" width="50.140625" style="25" bestFit="1" customWidth="1"/>
    <col min="10754" max="10757" width="13.85546875" style="25" bestFit="1" customWidth="1"/>
    <col min="10758" max="10758" width="15.42578125" style="25" bestFit="1" customWidth="1"/>
    <col min="10759" max="10759" width="13.7109375" style="25" bestFit="1" customWidth="1"/>
    <col min="10760" max="10761" width="14.28515625" style="25" customWidth="1"/>
    <col min="10762" max="10762" width="13.7109375" style="25" customWidth="1"/>
    <col min="10763" max="10763" width="14.28515625" style="25" customWidth="1"/>
    <col min="10764" max="10765" width="12.7109375" style="25" bestFit="1" customWidth="1"/>
    <col min="10766" max="10766" width="15.5703125" style="25" customWidth="1"/>
    <col min="10767" max="10767" width="13.7109375" style="25" bestFit="1" customWidth="1"/>
    <col min="10768" max="11008" width="11.42578125" style="25"/>
    <col min="11009" max="11009" width="50.140625" style="25" bestFit="1" customWidth="1"/>
    <col min="11010" max="11013" width="13.85546875" style="25" bestFit="1" customWidth="1"/>
    <col min="11014" max="11014" width="15.42578125" style="25" bestFit="1" customWidth="1"/>
    <col min="11015" max="11015" width="13.7109375" style="25" bestFit="1" customWidth="1"/>
    <col min="11016" max="11017" width="14.28515625" style="25" customWidth="1"/>
    <col min="11018" max="11018" width="13.7109375" style="25" customWidth="1"/>
    <col min="11019" max="11019" width="14.28515625" style="25" customWidth="1"/>
    <col min="11020" max="11021" width="12.7109375" style="25" bestFit="1" customWidth="1"/>
    <col min="11022" max="11022" width="15.5703125" style="25" customWidth="1"/>
    <col min="11023" max="11023" width="13.7109375" style="25" bestFit="1" customWidth="1"/>
    <col min="11024" max="11264" width="11.42578125" style="25"/>
    <col min="11265" max="11265" width="50.140625" style="25" bestFit="1" customWidth="1"/>
    <col min="11266" max="11269" width="13.85546875" style="25" bestFit="1" customWidth="1"/>
    <col min="11270" max="11270" width="15.42578125" style="25" bestFit="1" customWidth="1"/>
    <col min="11271" max="11271" width="13.7109375" style="25" bestFit="1" customWidth="1"/>
    <col min="11272" max="11273" width="14.28515625" style="25" customWidth="1"/>
    <col min="11274" max="11274" width="13.7109375" style="25" customWidth="1"/>
    <col min="11275" max="11275" width="14.28515625" style="25" customWidth="1"/>
    <col min="11276" max="11277" width="12.7109375" style="25" bestFit="1" customWidth="1"/>
    <col min="11278" max="11278" width="15.5703125" style="25" customWidth="1"/>
    <col min="11279" max="11279" width="13.7109375" style="25" bestFit="1" customWidth="1"/>
    <col min="11280" max="11520" width="11.42578125" style="25"/>
    <col min="11521" max="11521" width="50.140625" style="25" bestFit="1" customWidth="1"/>
    <col min="11522" max="11525" width="13.85546875" style="25" bestFit="1" customWidth="1"/>
    <col min="11526" max="11526" width="15.42578125" style="25" bestFit="1" customWidth="1"/>
    <col min="11527" max="11527" width="13.7109375" style="25" bestFit="1" customWidth="1"/>
    <col min="11528" max="11529" width="14.28515625" style="25" customWidth="1"/>
    <col min="11530" max="11530" width="13.7109375" style="25" customWidth="1"/>
    <col min="11531" max="11531" width="14.28515625" style="25" customWidth="1"/>
    <col min="11532" max="11533" width="12.7109375" style="25" bestFit="1" customWidth="1"/>
    <col min="11534" max="11534" width="15.5703125" style="25" customWidth="1"/>
    <col min="11535" max="11535" width="13.7109375" style="25" bestFit="1" customWidth="1"/>
    <col min="11536" max="11776" width="11.42578125" style="25"/>
    <col min="11777" max="11777" width="50.140625" style="25" bestFit="1" customWidth="1"/>
    <col min="11778" max="11781" width="13.85546875" style="25" bestFit="1" customWidth="1"/>
    <col min="11782" max="11782" width="15.42578125" style="25" bestFit="1" customWidth="1"/>
    <col min="11783" max="11783" width="13.7109375" style="25" bestFit="1" customWidth="1"/>
    <col min="11784" max="11785" width="14.28515625" style="25" customWidth="1"/>
    <col min="11786" max="11786" width="13.7109375" style="25" customWidth="1"/>
    <col min="11787" max="11787" width="14.28515625" style="25" customWidth="1"/>
    <col min="11788" max="11789" width="12.7109375" style="25" bestFit="1" customWidth="1"/>
    <col min="11790" max="11790" width="15.5703125" style="25" customWidth="1"/>
    <col min="11791" max="11791" width="13.7109375" style="25" bestFit="1" customWidth="1"/>
    <col min="11792" max="12032" width="11.42578125" style="25"/>
    <col min="12033" max="12033" width="50.140625" style="25" bestFit="1" customWidth="1"/>
    <col min="12034" max="12037" width="13.85546875" style="25" bestFit="1" customWidth="1"/>
    <col min="12038" max="12038" width="15.42578125" style="25" bestFit="1" customWidth="1"/>
    <col min="12039" max="12039" width="13.7109375" style="25" bestFit="1" customWidth="1"/>
    <col min="12040" max="12041" width="14.28515625" style="25" customWidth="1"/>
    <col min="12042" max="12042" width="13.7109375" style="25" customWidth="1"/>
    <col min="12043" max="12043" width="14.28515625" style="25" customWidth="1"/>
    <col min="12044" max="12045" width="12.7109375" style="25" bestFit="1" customWidth="1"/>
    <col min="12046" max="12046" width="15.5703125" style="25" customWidth="1"/>
    <col min="12047" max="12047" width="13.7109375" style="25" bestFit="1" customWidth="1"/>
    <col min="12048" max="12288" width="11.42578125" style="25"/>
    <col min="12289" max="12289" width="50.140625" style="25" bestFit="1" customWidth="1"/>
    <col min="12290" max="12293" width="13.85546875" style="25" bestFit="1" customWidth="1"/>
    <col min="12294" max="12294" width="15.42578125" style="25" bestFit="1" customWidth="1"/>
    <col min="12295" max="12295" width="13.7109375" style="25" bestFit="1" customWidth="1"/>
    <col min="12296" max="12297" width="14.28515625" style="25" customWidth="1"/>
    <col min="12298" max="12298" width="13.7109375" style="25" customWidth="1"/>
    <col min="12299" max="12299" width="14.28515625" style="25" customWidth="1"/>
    <col min="12300" max="12301" width="12.7109375" style="25" bestFit="1" customWidth="1"/>
    <col min="12302" max="12302" width="15.5703125" style="25" customWidth="1"/>
    <col min="12303" max="12303" width="13.7109375" style="25" bestFit="1" customWidth="1"/>
    <col min="12304" max="12544" width="11.42578125" style="25"/>
    <col min="12545" max="12545" width="50.140625" style="25" bestFit="1" customWidth="1"/>
    <col min="12546" max="12549" width="13.85546875" style="25" bestFit="1" customWidth="1"/>
    <col min="12550" max="12550" width="15.42578125" style="25" bestFit="1" customWidth="1"/>
    <col min="12551" max="12551" width="13.7109375" style="25" bestFit="1" customWidth="1"/>
    <col min="12552" max="12553" width="14.28515625" style="25" customWidth="1"/>
    <col min="12554" max="12554" width="13.7109375" style="25" customWidth="1"/>
    <col min="12555" max="12555" width="14.28515625" style="25" customWidth="1"/>
    <col min="12556" max="12557" width="12.7109375" style="25" bestFit="1" customWidth="1"/>
    <col min="12558" max="12558" width="15.5703125" style="25" customWidth="1"/>
    <col min="12559" max="12559" width="13.7109375" style="25" bestFit="1" customWidth="1"/>
    <col min="12560" max="12800" width="11.42578125" style="25"/>
    <col min="12801" max="12801" width="50.140625" style="25" bestFit="1" customWidth="1"/>
    <col min="12802" max="12805" width="13.85546875" style="25" bestFit="1" customWidth="1"/>
    <col min="12806" max="12806" width="15.42578125" style="25" bestFit="1" customWidth="1"/>
    <col min="12807" max="12807" width="13.7109375" style="25" bestFit="1" customWidth="1"/>
    <col min="12808" max="12809" width="14.28515625" style="25" customWidth="1"/>
    <col min="12810" max="12810" width="13.7109375" style="25" customWidth="1"/>
    <col min="12811" max="12811" width="14.28515625" style="25" customWidth="1"/>
    <col min="12812" max="12813" width="12.7109375" style="25" bestFit="1" customWidth="1"/>
    <col min="12814" max="12814" width="15.5703125" style="25" customWidth="1"/>
    <col min="12815" max="12815" width="13.7109375" style="25" bestFit="1" customWidth="1"/>
    <col min="12816" max="13056" width="11.42578125" style="25"/>
    <col min="13057" max="13057" width="50.140625" style="25" bestFit="1" customWidth="1"/>
    <col min="13058" max="13061" width="13.85546875" style="25" bestFit="1" customWidth="1"/>
    <col min="13062" max="13062" width="15.42578125" style="25" bestFit="1" customWidth="1"/>
    <col min="13063" max="13063" width="13.7109375" style="25" bestFit="1" customWidth="1"/>
    <col min="13064" max="13065" width="14.28515625" style="25" customWidth="1"/>
    <col min="13066" max="13066" width="13.7109375" style="25" customWidth="1"/>
    <col min="13067" max="13067" width="14.28515625" style="25" customWidth="1"/>
    <col min="13068" max="13069" width="12.7109375" style="25" bestFit="1" customWidth="1"/>
    <col min="13070" max="13070" width="15.5703125" style="25" customWidth="1"/>
    <col min="13071" max="13071" width="13.7109375" style="25" bestFit="1" customWidth="1"/>
    <col min="13072" max="13312" width="11.42578125" style="25"/>
    <col min="13313" max="13313" width="50.140625" style="25" bestFit="1" customWidth="1"/>
    <col min="13314" max="13317" width="13.85546875" style="25" bestFit="1" customWidth="1"/>
    <col min="13318" max="13318" width="15.42578125" style="25" bestFit="1" customWidth="1"/>
    <col min="13319" max="13319" width="13.7109375" style="25" bestFit="1" customWidth="1"/>
    <col min="13320" max="13321" width="14.28515625" style="25" customWidth="1"/>
    <col min="13322" max="13322" width="13.7109375" style="25" customWidth="1"/>
    <col min="13323" max="13323" width="14.28515625" style="25" customWidth="1"/>
    <col min="13324" max="13325" width="12.7109375" style="25" bestFit="1" customWidth="1"/>
    <col min="13326" max="13326" width="15.5703125" style="25" customWidth="1"/>
    <col min="13327" max="13327" width="13.7109375" style="25" bestFit="1" customWidth="1"/>
    <col min="13328" max="13568" width="11.42578125" style="25"/>
    <col min="13569" max="13569" width="50.140625" style="25" bestFit="1" customWidth="1"/>
    <col min="13570" max="13573" width="13.85546875" style="25" bestFit="1" customWidth="1"/>
    <col min="13574" max="13574" width="15.42578125" style="25" bestFit="1" customWidth="1"/>
    <col min="13575" max="13575" width="13.7109375" style="25" bestFit="1" customWidth="1"/>
    <col min="13576" max="13577" width="14.28515625" style="25" customWidth="1"/>
    <col min="13578" max="13578" width="13.7109375" style="25" customWidth="1"/>
    <col min="13579" max="13579" width="14.28515625" style="25" customWidth="1"/>
    <col min="13580" max="13581" width="12.7109375" style="25" bestFit="1" customWidth="1"/>
    <col min="13582" max="13582" width="15.5703125" style="25" customWidth="1"/>
    <col min="13583" max="13583" width="13.7109375" style="25" bestFit="1" customWidth="1"/>
    <col min="13584" max="13824" width="11.42578125" style="25"/>
    <col min="13825" max="13825" width="50.140625" style="25" bestFit="1" customWidth="1"/>
    <col min="13826" max="13829" width="13.85546875" style="25" bestFit="1" customWidth="1"/>
    <col min="13830" max="13830" width="15.42578125" style="25" bestFit="1" customWidth="1"/>
    <col min="13831" max="13831" width="13.7109375" style="25" bestFit="1" customWidth="1"/>
    <col min="13832" max="13833" width="14.28515625" style="25" customWidth="1"/>
    <col min="13834" max="13834" width="13.7109375" style="25" customWidth="1"/>
    <col min="13835" max="13835" width="14.28515625" style="25" customWidth="1"/>
    <col min="13836" max="13837" width="12.7109375" style="25" bestFit="1" customWidth="1"/>
    <col min="13838" max="13838" width="15.5703125" style="25" customWidth="1"/>
    <col min="13839" max="13839" width="13.7109375" style="25" bestFit="1" customWidth="1"/>
    <col min="13840" max="14080" width="11.42578125" style="25"/>
    <col min="14081" max="14081" width="50.140625" style="25" bestFit="1" customWidth="1"/>
    <col min="14082" max="14085" width="13.85546875" style="25" bestFit="1" customWidth="1"/>
    <col min="14086" max="14086" width="15.42578125" style="25" bestFit="1" customWidth="1"/>
    <col min="14087" max="14087" width="13.7109375" style="25" bestFit="1" customWidth="1"/>
    <col min="14088" max="14089" width="14.28515625" style="25" customWidth="1"/>
    <col min="14090" max="14090" width="13.7109375" style="25" customWidth="1"/>
    <col min="14091" max="14091" width="14.28515625" style="25" customWidth="1"/>
    <col min="14092" max="14093" width="12.7109375" style="25" bestFit="1" customWidth="1"/>
    <col min="14094" max="14094" width="15.5703125" style="25" customWidth="1"/>
    <col min="14095" max="14095" width="13.7109375" style="25" bestFit="1" customWidth="1"/>
    <col min="14096" max="14336" width="11.42578125" style="25"/>
    <col min="14337" max="14337" width="50.140625" style="25" bestFit="1" customWidth="1"/>
    <col min="14338" max="14341" width="13.85546875" style="25" bestFit="1" customWidth="1"/>
    <col min="14342" max="14342" width="15.42578125" style="25" bestFit="1" customWidth="1"/>
    <col min="14343" max="14343" width="13.7109375" style="25" bestFit="1" customWidth="1"/>
    <col min="14344" max="14345" width="14.28515625" style="25" customWidth="1"/>
    <col min="14346" max="14346" width="13.7109375" style="25" customWidth="1"/>
    <col min="14347" max="14347" width="14.28515625" style="25" customWidth="1"/>
    <col min="14348" max="14349" width="12.7109375" style="25" bestFit="1" customWidth="1"/>
    <col min="14350" max="14350" width="15.5703125" style="25" customWidth="1"/>
    <col min="14351" max="14351" width="13.7109375" style="25" bestFit="1" customWidth="1"/>
    <col min="14352" max="14592" width="11.42578125" style="25"/>
    <col min="14593" max="14593" width="50.140625" style="25" bestFit="1" customWidth="1"/>
    <col min="14594" max="14597" width="13.85546875" style="25" bestFit="1" customWidth="1"/>
    <col min="14598" max="14598" width="15.42578125" style="25" bestFit="1" customWidth="1"/>
    <col min="14599" max="14599" width="13.7109375" style="25" bestFit="1" customWidth="1"/>
    <col min="14600" max="14601" width="14.28515625" style="25" customWidth="1"/>
    <col min="14602" max="14602" width="13.7109375" style="25" customWidth="1"/>
    <col min="14603" max="14603" width="14.28515625" style="25" customWidth="1"/>
    <col min="14604" max="14605" width="12.7109375" style="25" bestFit="1" customWidth="1"/>
    <col min="14606" max="14606" width="15.5703125" style="25" customWidth="1"/>
    <col min="14607" max="14607" width="13.7109375" style="25" bestFit="1" customWidth="1"/>
    <col min="14608" max="14848" width="11.42578125" style="25"/>
    <col min="14849" max="14849" width="50.140625" style="25" bestFit="1" customWidth="1"/>
    <col min="14850" max="14853" width="13.85546875" style="25" bestFit="1" customWidth="1"/>
    <col min="14854" max="14854" width="15.42578125" style="25" bestFit="1" customWidth="1"/>
    <col min="14855" max="14855" width="13.7109375" style="25" bestFit="1" customWidth="1"/>
    <col min="14856" max="14857" width="14.28515625" style="25" customWidth="1"/>
    <col min="14858" max="14858" width="13.7109375" style="25" customWidth="1"/>
    <col min="14859" max="14859" width="14.28515625" style="25" customWidth="1"/>
    <col min="14860" max="14861" width="12.7109375" style="25" bestFit="1" customWidth="1"/>
    <col min="14862" max="14862" width="15.5703125" style="25" customWidth="1"/>
    <col min="14863" max="14863" width="13.7109375" style="25" bestFit="1" customWidth="1"/>
    <col min="14864" max="15104" width="11.42578125" style="25"/>
    <col min="15105" max="15105" width="50.140625" style="25" bestFit="1" customWidth="1"/>
    <col min="15106" max="15109" width="13.85546875" style="25" bestFit="1" customWidth="1"/>
    <col min="15110" max="15110" width="15.42578125" style="25" bestFit="1" customWidth="1"/>
    <col min="15111" max="15111" width="13.7109375" style="25" bestFit="1" customWidth="1"/>
    <col min="15112" max="15113" width="14.28515625" style="25" customWidth="1"/>
    <col min="15114" max="15114" width="13.7109375" style="25" customWidth="1"/>
    <col min="15115" max="15115" width="14.28515625" style="25" customWidth="1"/>
    <col min="15116" max="15117" width="12.7109375" style="25" bestFit="1" customWidth="1"/>
    <col min="15118" max="15118" width="15.5703125" style="25" customWidth="1"/>
    <col min="15119" max="15119" width="13.7109375" style="25" bestFit="1" customWidth="1"/>
    <col min="15120" max="15360" width="11.42578125" style="25"/>
    <col min="15361" max="15361" width="50.140625" style="25" bestFit="1" customWidth="1"/>
    <col min="15362" max="15365" width="13.85546875" style="25" bestFit="1" customWidth="1"/>
    <col min="15366" max="15366" width="15.42578125" style="25" bestFit="1" customWidth="1"/>
    <col min="15367" max="15367" width="13.7109375" style="25" bestFit="1" customWidth="1"/>
    <col min="15368" max="15369" width="14.28515625" style="25" customWidth="1"/>
    <col min="15370" max="15370" width="13.7109375" style="25" customWidth="1"/>
    <col min="15371" max="15371" width="14.28515625" style="25" customWidth="1"/>
    <col min="15372" max="15373" width="12.7109375" style="25" bestFit="1" customWidth="1"/>
    <col min="15374" max="15374" width="15.5703125" style="25" customWidth="1"/>
    <col min="15375" max="15375" width="13.7109375" style="25" bestFit="1" customWidth="1"/>
    <col min="15376" max="15616" width="11.42578125" style="25"/>
    <col min="15617" max="15617" width="50.140625" style="25" bestFit="1" customWidth="1"/>
    <col min="15618" max="15621" width="13.85546875" style="25" bestFit="1" customWidth="1"/>
    <col min="15622" max="15622" width="15.42578125" style="25" bestFit="1" customWidth="1"/>
    <col min="15623" max="15623" width="13.7109375" style="25" bestFit="1" customWidth="1"/>
    <col min="15624" max="15625" width="14.28515625" style="25" customWidth="1"/>
    <col min="15626" max="15626" width="13.7109375" style="25" customWidth="1"/>
    <col min="15627" max="15627" width="14.28515625" style="25" customWidth="1"/>
    <col min="15628" max="15629" width="12.7109375" style="25" bestFit="1" customWidth="1"/>
    <col min="15630" max="15630" width="15.5703125" style="25" customWidth="1"/>
    <col min="15631" max="15631" width="13.7109375" style="25" bestFit="1" customWidth="1"/>
    <col min="15632" max="15872" width="11.42578125" style="25"/>
    <col min="15873" max="15873" width="50.140625" style="25" bestFit="1" customWidth="1"/>
    <col min="15874" max="15877" width="13.85546875" style="25" bestFit="1" customWidth="1"/>
    <col min="15878" max="15878" width="15.42578125" style="25" bestFit="1" customWidth="1"/>
    <col min="15879" max="15879" width="13.7109375" style="25" bestFit="1" customWidth="1"/>
    <col min="15880" max="15881" width="14.28515625" style="25" customWidth="1"/>
    <col min="15882" max="15882" width="13.7109375" style="25" customWidth="1"/>
    <col min="15883" max="15883" width="14.28515625" style="25" customWidth="1"/>
    <col min="15884" max="15885" width="12.7109375" style="25" bestFit="1" customWidth="1"/>
    <col min="15886" max="15886" width="15.5703125" style="25" customWidth="1"/>
    <col min="15887" max="15887" width="13.7109375" style="25" bestFit="1" customWidth="1"/>
    <col min="15888" max="16128" width="11.42578125" style="25"/>
    <col min="16129" max="16129" width="50.140625" style="25" bestFit="1" customWidth="1"/>
    <col min="16130" max="16133" width="13.85546875" style="25" bestFit="1" customWidth="1"/>
    <col min="16134" max="16134" width="15.42578125" style="25" bestFit="1" customWidth="1"/>
    <col min="16135" max="16135" width="13.7109375" style="25" bestFit="1" customWidth="1"/>
    <col min="16136" max="16137" width="14.28515625" style="25" customWidth="1"/>
    <col min="16138" max="16138" width="13.7109375" style="25" customWidth="1"/>
    <col min="16139" max="16139" width="14.28515625" style="25" customWidth="1"/>
    <col min="16140" max="16141" width="12.7109375" style="25" bestFit="1" customWidth="1"/>
    <col min="16142" max="16142" width="15.5703125" style="25" customWidth="1"/>
    <col min="16143" max="16143" width="13.7109375" style="25" bestFit="1" customWidth="1"/>
    <col min="16144" max="16384" width="11.42578125" style="25"/>
  </cols>
  <sheetData>
    <row r="4" spans="1:14" ht="15" x14ac:dyDescent="0.2">
      <c r="A4" s="836" t="s">
        <v>305</v>
      </c>
      <c r="B4" s="836"/>
      <c r="C4" s="836"/>
      <c r="D4" s="836"/>
      <c r="E4" s="836"/>
      <c r="F4" s="836"/>
      <c r="G4" s="836"/>
      <c r="H4" s="836"/>
      <c r="I4" s="836"/>
      <c r="J4" s="836"/>
    </row>
    <row r="6" spans="1:14" x14ac:dyDescent="0.2">
      <c r="B6" s="24"/>
      <c r="C6" s="24"/>
      <c r="D6" s="24"/>
    </row>
    <row r="7" spans="1:14" ht="15.75" x14ac:dyDescent="0.25">
      <c r="A7" s="823" t="s">
        <v>306</v>
      </c>
      <c r="B7" s="823"/>
      <c r="C7" s="823"/>
      <c r="D7" s="823"/>
      <c r="E7" s="823"/>
      <c r="F7" s="125"/>
      <c r="G7" s="125"/>
      <c r="H7" s="125"/>
      <c r="I7" s="125"/>
      <c r="J7" s="125"/>
      <c r="K7" s="125"/>
      <c r="L7" s="125"/>
      <c r="M7" s="125"/>
      <c r="N7" s="125"/>
    </row>
    <row r="8" spans="1:14" ht="16.5" thickBot="1" x14ac:dyDescent="0.3">
      <c r="A8" s="125"/>
      <c r="B8" s="125"/>
      <c r="C8" s="125"/>
      <c r="D8" s="125"/>
      <c r="N8" s="125"/>
    </row>
    <row r="9" spans="1:14" ht="15.75" thickBot="1" x14ac:dyDescent="0.3">
      <c r="A9" s="228"/>
      <c r="B9" s="207" t="s">
        <v>46</v>
      </c>
      <c r="C9" s="207" t="s">
        <v>47</v>
      </c>
      <c r="D9" s="207" t="s">
        <v>48</v>
      </c>
    </row>
    <row r="10" spans="1:14" x14ac:dyDescent="0.2">
      <c r="A10" s="230" t="s">
        <v>291</v>
      </c>
      <c r="B10" s="231">
        <v>25762546.670101196</v>
      </c>
      <c r="C10" s="231">
        <v>30430402.064096853</v>
      </c>
      <c r="D10" s="231">
        <v>13433449.565482987</v>
      </c>
    </row>
    <row r="11" spans="1:14" x14ac:dyDescent="0.2">
      <c r="A11" s="233" t="s">
        <v>293</v>
      </c>
      <c r="B11" s="251">
        <v>18606039.864431079</v>
      </c>
      <c r="C11" s="251">
        <v>22281569.816361219</v>
      </c>
      <c r="D11" s="251">
        <v>10143106.630355289</v>
      </c>
      <c r="E11" s="132"/>
    </row>
    <row r="12" spans="1:14" x14ac:dyDescent="0.2">
      <c r="A12" s="233" t="s">
        <v>295</v>
      </c>
      <c r="B12" s="234">
        <v>4080012.6046890002</v>
      </c>
      <c r="C12" s="234">
        <v>5035443.7234083181</v>
      </c>
      <c r="D12" s="234">
        <v>1963162.6551628879</v>
      </c>
      <c r="E12" s="132"/>
    </row>
    <row r="13" spans="1:14" x14ac:dyDescent="0.2">
      <c r="A13" s="233" t="s">
        <v>297</v>
      </c>
      <c r="B13" s="251">
        <v>8779083.493986275</v>
      </c>
      <c r="C13" s="251">
        <v>10436680.646784132</v>
      </c>
      <c r="D13" s="251">
        <v>4339926.4510328993</v>
      </c>
      <c r="E13" s="132"/>
    </row>
    <row r="14" spans="1:14" x14ac:dyDescent="0.2">
      <c r="A14" s="233" t="s">
        <v>299</v>
      </c>
      <c r="B14" s="234">
        <v>3793937.9028415773</v>
      </c>
      <c r="C14" s="234">
        <v>4385798.025261269</v>
      </c>
      <c r="D14" s="234">
        <v>1991473.8634716286</v>
      </c>
      <c r="E14" s="132"/>
    </row>
    <row r="15" spans="1:14" x14ac:dyDescent="0.2">
      <c r="A15" s="233" t="s">
        <v>301</v>
      </c>
      <c r="B15" s="251">
        <v>4538995.3731786106</v>
      </c>
      <c r="C15" s="251">
        <v>5320803.1206962205</v>
      </c>
      <c r="D15" s="251">
        <v>2011996.7018178736</v>
      </c>
      <c r="E15" s="132"/>
    </row>
    <row r="16" spans="1:14" x14ac:dyDescent="0.2">
      <c r="A16" s="233" t="s">
        <v>302</v>
      </c>
      <c r="B16" s="234">
        <v>3138687.1846155999</v>
      </c>
      <c r="C16" s="234">
        <v>3630164.0940427892</v>
      </c>
      <c r="D16" s="234">
        <v>1212278.9530602624</v>
      </c>
      <c r="E16" s="132"/>
    </row>
    <row r="17" spans="1:13" ht="13.5" thickBot="1" x14ac:dyDescent="0.25">
      <c r="A17" s="235" t="s">
        <v>288</v>
      </c>
      <c r="B17" s="252">
        <v>68699303.093843341</v>
      </c>
      <c r="C17" s="252">
        <v>81520861.490650803</v>
      </c>
      <c r="D17" s="252">
        <v>35095394.820383824</v>
      </c>
      <c r="E17" s="132"/>
    </row>
    <row r="18" spans="1:13" ht="13.5" thickBot="1" x14ac:dyDescent="0.25">
      <c r="A18" s="253" t="s">
        <v>289</v>
      </c>
      <c r="B18" s="254">
        <v>99.011518449566296</v>
      </c>
      <c r="C18" s="254">
        <v>99.508093783853241</v>
      </c>
      <c r="D18" s="254">
        <v>96.868406690836935</v>
      </c>
    </row>
    <row r="19" spans="1:13" x14ac:dyDescent="0.2">
      <c r="B19" s="24"/>
      <c r="C19" s="24"/>
      <c r="D19" s="24"/>
    </row>
    <row r="20" spans="1:13" ht="13.5" thickBot="1" x14ac:dyDescent="0.25">
      <c r="B20" s="50"/>
      <c r="C20" s="50"/>
      <c r="D20" s="50"/>
      <c r="E20" s="50"/>
      <c r="L20" s="255"/>
      <c r="M20" s="255"/>
    </row>
    <row r="21" spans="1:13" ht="15.75" thickBot="1" x14ac:dyDescent="0.3">
      <c r="A21" s="228"/>
      <c r="B21" s="207" t="s">
        <v>49</v>
      </c>
      <c r="C21" s="207" t="s">
        <v>50</v>
      </c>
      <c r="D21" s="207" t="s">
        <v>51</v>
      </c>
    </row>
    <row r="22" spans="1:13" x14ac:dyDescent="0.2">
      <c r="A22" s="230" t="s">
        <v>291</v>
      </c>
      <c r="B22" s="231">
        <v>0</v>
      </c>
      <c r="C22" s="231">
        <v>1248267.4354549074</v>
      </c>
      <c r="D22" s="231">
        <v>6254638.0507450281</v>
      </c>
    </row>
    <row r="23" spans="1:13" x14ac:dyDescent="0.2">
      <c r="A23" s="233" t="s">
        <v>293</v>
      </c>
      <c r="B23" s="251">
        <v>0</v>
      </c>
      <c r="C23" s="251">
        <v>937560.16765785404</v>
      </c>
      <c r="D23" s="251">
        <v>4773410.6001594048</v>
      </c>
    </row>
    <row r="24" spans="1:13" x14ac:dyDescent="0.2">
      <c r="A24" s="233" t="s">
        <v>295</v>
      </c>
      <c r="B24" s="234">
        <v>0</v>
      </c>
      <c r="C24" s="234">
        <v>210911.71426469364</v>
      </c>
      <c r="D24" s="234">
        <v>1273980.1541841361</v>
      </c>
    </row>
    <row r="25" spans="1:13" x14ac:dyDescent="0.2">
      <c r="A25" s="233" t="s">
        <v>297</v>
      </c>
      <c r="B25" s="251">
        <v>0</v>
      </c>
      <c r="C25" s="251">
        <v>431770.92612661264</v>
      </c>
      <c r="D25" s="251">
        <v>2172469.4607712887</v>
      </c>
    </row>
    <row r="26" spans="1:13" x14ac:dyDescent="0.2">
      <c r="A26" s="233" t="s">
        <v>299</v>
      </c>
      <c r="B26" s="234">
        <v>0</v>
      </c>
      <c r="C26" s="234">
        <v>287302.31949254597</v>
      </c>
      <c r="D26" s="234">
        <v>1047936.6053654447</v>
      </c>
    </row>
    <row r="27" spans="1:13" x14ac:dyDescent="0.2">
      <c r="A27" s="233" t="s">
        <v>301</v>
      </c>
      <c r="B27" s="251">
        <v>0</v>
      </c>
      <c r="C27" s="251">
        <v>227548.97492049425</v>
      </c>
      <c r="D27" s="251">
        <v>943117.27248329215</v>
      </c>
    </row>
    <row r="28" spans="1:13" x14ac:dyDescent="0.2">
      <c r="A28" s="233" t="s">
        <v>302</v>
      </c>
      <c r="B28" s="234">
        <v>0</v>
      </c>
      <c r="C28" s="234">
        <v>262204.30136203417</v>
      </c>
      <c r="D28" s="234">
        <v>558937.92956142861</v>
      </c>
    </row>
    <row r="29" spans="1:13" ht="13.5" thickBot="1" x14ac:dyDescent="0.25">
      <c r="A29" s="235" t="s">
        <v>288</v>
      </c>
      <c r="B29" s="252">
        <v>0</v>
      </c>
      <c r="C29" s="252">
        <v>3605565.8392791422</v>
      </c>
      <c r="D29" s="252">
        <v>17024490.073270023</v>
      </c>
    </row>
    <row r="30" spans="1:13" ht="13.5" thickBot="1" x14ac:dyDescent="0.25">
      <c r="A30" s="85" t="s">
        <v>289</v>
      </c>
      <c r="B30" s="254">
        <v>0</v>
      </c>
      <c r="C30" s="254">
        <v>90.420030442524805</v>
      </c>
      <c r="D30" s="254">
        <v>97.887739381473622</v>
      </c>
    </row>
    <row r="31" spans="1:13" x14ac:dyDescent="0.2">
      <c r="B31" s="24"/>
      <c r="C31" s="24"/>
      <c r="D31" s="24"/>
    </row>
    <row r="32" spans="1:13" ht="13.5" thickBot="1" x14ac:dyDescent="0.25">
      <c r="B32" s="50"/>
      <c r="C32" s="50"/>
      <c r="D32" s="50"/>
    </row>
    <row r="33" spans="1:5" ht="15.75" thickBot="1" x14ac:dyDescent="0.3">
      <c r="A33" s="228"/>
      <c r="B33" s="207" t="s">
        <v>52</v>
      </c>
      <c r="C33" s="207" t="s">
        <v>53</v>
      </c>
      <c r="D33" s="207" t="s">
        <v>54</v>
      </c>
    </row>
    <row r="34" spans="1:5" x14ac:dyDescent="0.2">
      <c r="A34" s="230" t="s">
        <v>291</v>
      </c>
      <c r="B34" s="231">
        <v>28487219.985694088</v>
      </c>
      <c r="C34" s="231">
        <v>38722869.130657576</v>
      </c>
      <c r="D34" s="231">
        <v>17148274.608005971</v>
      </c>
      <c r="E34" s="96"/>
    </row>
    <row r="35" spans="1:5" x14ac:dyDescent="0.2">
      <c r="A35" s="233" t="s">
        <v>293</v>
      </c>
      <c r="B35" s="251">
        <v>17985173.286838431</v>
      </c>
      <c r="C35" s="251">
        <v>24203848.920201153</v>
      </c>
      <c r="D35" s="251">
        <v>10862837.366046892</v>
      </c>
      <c r="E35" s="96"/>
    </row>
    <row r="36" spans="1:5" x14ac:dyDescent="0.2">
      <c r="A36" s="233" t="s">
        <v>295</v>
      </c>
      <c r="B36" s="234">
        <v>8011389.6200368721</v>
      </c>
      <c r="C36" s="234">
        <v>9888377.5248749107</v>
      </c>
      <c r="D36" s="234">
        <v>4480152.8287204681</v>
      </c>
      <c r="E36" s="96"/>
    </row>
    <row r="37" spans="1:5" x14ac:dyDescent="0.2">
      <c r="A37" s="233" t="s">
        <v>297</v>
      </c>
      <c r="B37" s="251">
        <v>8040753.7334394604</v>
      </c>
      <c r="C37" s="251">
        <v>10586848.115774803</v>
      </c>
      <c r="D37" s="251">
        <v>4619965.2664360702</v>
      </c>
      <c r="E37" s="96"/>
    </row>
    <row r="38" spans="1:5" x14ac:dyDescent="0.2">
      <c r="A38" s="233" t="s">
        <v>299</v>
      </c>
      <c r="B38" s="234">
        <v>4108484.0373242935</v>
      </c>
      <c r="C38" s="234">
        <v>5077047.9502944844</v>
      </c>
      <c r="D38" s="234">
        <v>2543530.1160464943</v>
      </c>
      <c r="E38" s="96"/>
    </row>
    <row r="39" spans="1:5" x14ac:dyDescent="0.2">
      <c r="A39" s="233" t="s">
        <v>301</v>
      </c>
      <c r="B39" s="251">
        <v>4809697.7441735044</v>
      </c>
      <c r="C39" s="251">
        <v>5959461.0494829938</v>
      </c>
      <c r="D39" s="251">
        <v>2777138.1902254838</v>
      </c>
      <c r="E39" s="96"/>
    </row>
    <row r="40" spans="1:5" x14ac:dyDescent="0.2">
      <c r="A40" s="233" t="s">
        <v>302</v>
      </c>
      <c r="B40" s="234">
        <v>1063583.6829965299</v>
      </c>
      <c r="C40" s="234">
        <v>1115202.1256514997</v>
      </c>
      <c r="D40" s="234">
        <v>494877.1862688479</v>
      </c>
      <c r="E40" s="96"/>
    </row>
    <row r="41" spans="1:5" ht="13.5" thickBot="1" x14ac:dyDescent="0.25">
      <c r="A41" s="235" t="s">
        <v>288</v>
      </c>
      <c r="B41" s="252">
        <v>72506302.090503171</v>
      </c>
      <c r="C41" s="252">
        <v>95553654.816937402</v>
      </c>
      <c r="D41" s="252">
        <v>42926775.561750226</v>
      </c>
      <c r="E41" s="96"/>
    </row>
    <row r="42" spans="1:5" ht="13.5" thickBot="1" x14ac:dyDescent="0.25">
      <c r="A42" s="85" t="s">
        <v>289</v>
      </c>
      <c r="B42" s="254">
        <v>92.009262897368984</v>
      </c>
      <c r="C42" s="254">
        <v>91.179851509272353</v>
      </c>
      <c r="D42" s="254">
        <v>92.870711986085098</v>
      </c>
      <c r="E42" s="96"/>
    </row>
    <row r="43" spans="1:5" x14ac:dyDescent="0.2">
      <c r="B43" s="24"/>
      <c r="C43" s="24"/>
      <c r="D43" s="24"/>
      <c r="E43" s="96"/>
    </row>
    <row r="44" spans="1:5" ht="13.5" thickBot="1" x14ac:dyDescent="0.25">
      <c r="B44" s="50"/>
      <c r="C44" s="50"/>
      <c r="D44" s="50"/>
      <c r="E44" s="96"/>
    </row>
    <row r="45" spans="1:5" ht="15.75" thickBot="1" x14ac:dyDescent="0.3">
      <c r="A45" s="228"/>
      <c r="B45" s="207" t="s">
        <v>55</v>
      </c>
      <c r="C45" s="207" t="s">
        <v>56</v>
      </c>
      <c r="D45" s="207" t="s">
        <v>57</v>
      </c>
      <c r="E45" s="96"/>
    </row>
    <row r="46" spans="1:5" x14ac:dyDescent="0.2">
      <c r="A46" s="230" t="s">
        <v>291</v>
      </c>
      <c r="B46" s="231">
        <v>11167294.989825649</v>
      </c>
      <c r="C46" s="231">
        <v>5233857.2016723473</v>
      </c>
      <c r="D46" s="231">
        <v>4706519.3572068065</v>
      </c>
      <c r="E46" s="96"/>
    </row>
    <row r="47" spans="1:5" x14ac:dyDescent="0.2">
      <c r="A47" s="233" t="s">
        <v>293</v>
      </c>
      <c r="B47" s="251">
        <v>8358987.1625754312</v>
      </c>
      <c r="C47" s="251">
        <v>3924081.6041147541</v>
      </c>
      <c r="D47" s="251">
        <v>3434408.3496152679</v>
      </c>
      <c r="E47" s="96"/>
    </row>
    <row r="48" spans="1:5" x14ac:dyDescent="0.2">
      <c r="A48" s="233" t="s">
        <v>295</v>
      </c>
      <c r="B48" s="234">
        <v>2051476.1667977665</v>
      </c>
      <c r="C48" s="234">
        <v>891371.43954885006</v>
      </c>
      <c r="D48" s="234">
        <v>917254.80644812807</v>
      </c>
      <c r="E48" s="96"/>
    </row>
    <row r="49" spans="1:6" x14ac:dyDescent="0.2">
      <c r="A49" s="233" t="s">
        <v>297</v>
      </c>
      <c r="B49" s="251">
        <v>5809543.2646950921</v>
      </c>
      <c r="C49" s="251">
        <v>2876975.8666775571</v>
      </c>
      <c r="D49" s="251">
        <v>2411582.2872192673</v>
      </c>
      <c r="E49" s="96"/>
    </row>
    <row r="50" spans="1:6" x14ac:dyDescent="0.2">
      <c r="A50" s="233" t="s">
        <v>299</v>
      </c>
      <c r="B50" s="234">
        <v>1324569.2441932997</v>
      </c>
      <c r="C50" s="234">
        <v>660726.15814843541</v>
      </c>
      <c r="D50" s="234">
        <v>555187.98018516146</v>
      </c>
      <c r="E50" s="96"/>
    </row>
    <row r="51" spans="1:6" x14ac:dyDescent="0.2">
      <c r="A51" s="233" t="s">
        <v>301</v>
      </c>
      <c r="B51" s="251">
        <v>3058683.3630344002</v>
      </c>
      <c r="C51" s="251">
        <v>1459062.652503642</v>
      </c>
      <c r="D51" s="251">
        <v>1231604.5982366414</v>
      </c>
      <c r="E51" s="96"/>
    </row>
    <row r="52" spans="1:6" x14ac:dyDescent="0.2">
      <c r="A52" s="233" t="s">
        <v>302</v>
      </c>
      <c r="B52" s="234">
        <v>511769.98942632857</v>
      </c>
      <c r="C52" s="234">
        <v>248836.2338179845</v>
      </c>
      <c r="D52" s="234">
        <v>267722.98587762291</v>
      </c>
      <c r="E52" s="96"/>
      <c r="F52" s="96"/>
    </row>
    <row r="53" spans="1:6" ht="13.5" thickBot="1" x14ac:dyDescent="0.25">
      <c r="A53" s="235" t="s">
        <v>288</v>
      </c>
      <c r="B53" s="252">
        <v>32282324.180547971</v>
      </c>
      <c r="C53" s="252">
        <v>15294911.15648357</v>
      </c>
      <c r="D53" s="252">
        <v>13524280.364788897</v>
      </c>
      <c r="E53" s="96"/>
      <c r="F53" s="96"/>
    </row>
    <row r="54" spans="1:6" ht="13.5" thickBot="1" x14ac:dyDescent="0.25">
      <c r="A54" s="85" t="s">
        <v>289</v>
      </c>
      <c r="B54" s="254">
        <v>102.00065755539791</v>
      </c>
      <c r="C54" s="254">
        <v>97.932278427895454</v>
      </c>
      <c r="D54" s="254">
        <v>96.832951609533112</v>
      </c>
    </row>
    <row r="55" spans="1:6" x14ac:dyDescent="0.2">
      <c r="A55" s="239"/>
      <c r="B55" s="24"/>
      <c r="C55" s="24"/>
      <c r="D55" s="24"/>
    </row>
    <row r="56" spans="1:6" x14ac:dyDescent="0.2">
      <c r="B56" s="255"/>
      <c r="C56" s="255"/>
      <c r="D56" s="255"/>
    </row>
    <row r="75" spans="1:15" ht="13.5" thickBot="1" x14ac:dyDescent="0.25"/>
    <row r="76" spans="1:15" ht="18.75" thickBot="1" x14ac:dyDescent="0.3">
      <c r="A76" s="256" t="s">
        <v>190</v>
      </c>
      <c r="B76" s="257"/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8"/>
    </row>
    <row r="77" spans="1:15" ht="15.75" thickBot="1" x14ac:dyDescent="0.3">
      <c r="A77" s="259"/>
      <c r="B77" s="260" t="s">
        <v>46</v>
      </c>
      <c r="C77" s="260" t="s">
        <v>47</v>
      </c>
      <c r="D77" s="260" t="s">
        <v>48</v>
      </c>
      <c r="E77" s="260" t="s">
        <v>49</v>
      </c>
      <c r="F77" s="260" t="s">
        <v>50</v>
      </c>
      <c r="G77" s="260" t="s">
        <v>51</v>
      </c>
      <c r="H77" s="260" t="s">
        <v>52</v>
      </c>
      <c r="I77" s="260" t="s">
        <v>53</v>
      </c>
      <c r="J77" s="260" t="s">
        <v>54</v>
      </c>
      <c r="K77" s="260" t="s">
        <v>55</v>
      </c>
      <c r="L77" s="260" t="s">
        <v>56</v>
      </c>
      <c r="M77" s="214" t="s">
        <v>57</v>
      </c>
      <c r="N77" s="147"/>
    </row>
    <row r="78" spans="1:15" ht="13.5" thickBot="1" x14ac:dyDescent="0.25">
      <c r="A78" s="261" t="s">
        <v>291</v>
      </c>
      <c r="B78" s="262">
        <f>B10</f>
        <v>25762546.670101196</v>
      </c>
      <c r="C78" s="262">
        <f>C10</f>
        <v>30430402.064096853</v>
      </c>
      <c r="D78" s="262">
        <f>D10</f>
        <v>13433449.565482987</v>
      </c>
      <c r="E78" s="262">
        <f>B22</f>
        <v>0</v>
      </c>
      <c r="F78" s="262">
        <f t="shared" ref="F78:G85" si="0">C22</f>
        <v>1248267.4354549074</v>
      </c>
      <c r="G78" s="262">
        <f t="shared" si="0"/>
        <v>6254638.0507450281</v>
      </c>
      <c r="H78" s="262">
        <f>B34</f>
        <v>28487219.985694088</v>
      </c>
      <c r="I78" s="262">
        <f t="shared" ref="I78:J85" si="1">C34</f>
        <v>38722869.130657576</v>
      </c>
      <c r="J78" s="262">
        <f t="shared" si="1"/>
        <v>17148274.608005971</v>
      </c>
      <c r="K78" s="262">
        <f>B46</f>
        <v>11167294.989825649</v>
      </c>
      <c r="L78" s="262">
        <f t="shared" ref="L78:M85" si="2">C46</f>
        <v>5233857.2016723473</v>
      </c>
      <c r="M78" s="262">
        <f t="shared" si="2"/>
        <v>4706519.3572068065</v>
      </c>
      <c r="N78" s="264"/>
      <c r="O78" s="96"/>
    </row>
    <row r="79" spans="1:15" ht="13.5" thickBot="1" x14ac:dyDescent="0.25">
      <c r="A79" s="241" t="s">
        <v>293</v>
      </c>
      <c r="B79" s="262">
        <f t="shared" ref="B79:D85" si="3">B11</f>
        <v>18606039.864431079</v>
      </c>
      <c r="C79" s="262">
        <f t="shared" si="3"/>
        <v>22281569.816361219</v>
      </c>
      <c r="D79" s="262">
        <f t="shared" si="3"/>
        <v>10143106.630355289</v>
      </c>
      <c r="E79" s="262">
        <f t="shared" ref="E79:E85" si="4">B23</f>
        <v>0</v>
      </c>
      <c r="F79" s="262">
        <f t="shared" si="0"/>
        <v>937560.16765785404</v>
      </c>
      <c r="G79" s="262">
        <f t="shared" si="0"/>
        <v>4773410.6001594048</v>
      </c>
      <c r="H79" s="262">
        <f t="shared" ref="H79:H85" si="5">B35</f>
        <v>17985173.286838431</v>
      </c>
      <c r="I79" s="262">
        <f t="shared" si="1"/>
        <v>24203848.920201153</v>
      </c>
      <c r="J79" s="262">
        <f t="shared" si="1"/>
        <v>10862837.366046892</v>
      </c>
      <c r="K79" s="262">
        <f t="shared" ref="K79:K85" si="6">B47</f>
        <v>8358987.1625754312</v>
      </c>
      <c r="L79" s="262">
        <f t="shared" si="2"/>
        <v>3924081.6041147541</v>
      </c>
      <c r="M79" s="262">
        <f t="shared" si="2"/>
        <v>3434408.3496152679</v>
      </c>
      <c r="N79" s="264"/>
      <c r="O79" s="96"/>
    </row>
    <row r="80" spans="1:15" ht="13.5" thickBot="1" x14ac:dyDescent="0.25">
      <c r="A80" s="241" t="s">
        <v>295</v>
      </c>
      <c r="B80" s="262">
        <f t="shared" si="3"/>
        <v>4080012.6046890002</v>
      </c>
      <c r="C80" s="262">
        <f t="shared" si="3"/>
        <v>5035443.7234083181</v>
      </c>
      <c r="D80" s="262">
        <f t="shared" si="3"/>
        <v>1963162.6551628879</v>
      </c>
      <c r="E80" s="262">
        <f t="shared" si="4"/>
        <v>0</v>
      </c>
      <c r="F80" s="262">
        <f t="shared" si="0"/>
        <v>210911.71426469364</v>
      </c>
      <c r="G80" s="262">
        <f t="shared" si="0"/>
        <v>1273980.1541841361</v>
      </c>
      <c r="H80" s="262">
        <f t="shared" si="5"/>
        <v>8011389.6200368721</v>
      </c>
      <c r="I80" s="262">
        <f t="shared" si="1"/>
        <v>9888377.5248749107</v>
      </c>
      <c r="J80" s="262">
        <f t="shared" si="1"/>
        <v>4480152.8287204681</v>
      </c>
      <c r="K80" s="262">
        <f t="shared" si="6"/>
        <v>2051476.1667977665</v>
      </c>
      <c r="L80" s="262">
        <f t="shared" si="2"/>
        <v>891371.43954885006</v>
      </c>
      <c r="M80" s="262">
        <f t="shared" si="2"/>
        <v>917254.80644812807</v>
      </c>
      <c r="N80" s="264"/>
      <c r="O80" s="96"/>
    </row>
    <row r="81" spans="1:15" ht="13.5" thickBot="1" x14ac:dyDescent="0.25">
      <c r="A81" s="241" t="s">
        <v>297</v>
      </c>
      <c r="B81" s="262">
        <f t="shared" si="3"/>
        <v>8779083.493986275</v>
      </c>
      <c r="C81" s="262">
        <f t="shared" si="3"/>
        <v>10436680.646784132</v>
      </c>
      <c r="D81" s="262">
        <f t="shared" si="3"/>
        <v>4339926.4510328993</v>
      </c>
      <c r="E81" s="262">
        <f t="shared" si="4"/>
        <v>0</v>
      </c>
      <c r="F81" s="262">
        <f t="shared" si="0"/>
        <v>431770.92612661264</v>
      </c>
      <c r="G81" s="262">
        <f t="shared" si="0"/>
        <v>2172469.4607712887</v>
      </c>
      <c r="H81" s="262">
        <f t="shared" si="5"/>
        <v>8040753.7334394604</v>
      </c>
      <c r="I81" s="262">
        <f t="shared" si="1"/>
        <v>10586848.115774803</v>
      </c>
      <c r="J81" s="262">
        <f t="shared" si="1"/>
        <v>4619965.2664360702</v>
      </c>
      <c r="K81" s="262">
        <f t="shared" si="6"/>
        <v>5809543.2646950921</v>
      </c>
      <c r="L81" s="262">
        <f t="shared" si="2"/>
        <v>2876975.8666775571</v>
      </c>
      <c r="M81" s="262">
        <f t="shared" si="2"/>
        <v>2411582.2872192673</v>
      </c>
      <c r="N81" s="264"/>
      <c r="O81" s="96"/>
    </row>
    <row r="82" spans="1:15" ht="13.5" thickBot="1" x14ac:dyDescent="0.25">
      <c r="A82" s="241" t="s">
        <v>299</v>
      </c>
      <c r="B82" s="262">
        <f t="shared" si="3"/>
        <v>3793937.9028415773</v>
      </c>
      <c r="C82" s="262">
        <f t="shared" si="3"/>
        <v>4385798.025261269</v>
      </c>
      <c r="D82" s="262">
        <f t="shared" si="3"/>
        <v>1991473.8634716286</v>
      </c>
      <c r="E82" s="262">
        <f t="shared" si="4"/>
        <v>0</v>
      </c>
      <c r="F82" s="262">
        <f t="shared" si="0"/>
        <v>287302.31949254597</v>
      </c>
      <c r="G82" s="262">
        <f t="shared" si="0"/>
        <v>1047936.6053654447</v>
      </c>
      <c r="H82" s="262">
        <f t="shared" si="5"/>
        <v>4108484.0373242935</v>
      </c>
      <c r="I82" s="262">
        <f t="shared" si="1"/>
        <v>5077047.9502944844</v>
      </c>
      <c r="J82" s="262">
        <f t="shared" si="1"/>
        <v>2543530.1160464943</v>
      </c>
      <c r="K82" s="262">
        <f t="shared" si="6"/>
        <v>1324569.2441932997</v>
      </c>
      <c r="L82" s="262">
        <f t="shared" si="2"/>
        <v>660726.15814843541</v>
      </c>
      <c r="M82" s="262">
        <f t="shared" si="2"/>
        <v>555187.98018516146</v>
      </c>
      <c r="N82" s="264"/>
      <c r="O82" s="96"/>
    </row>
    <row r="83" spans="1:15" ht="13.5" thickBot="1" x14ac:dyDescent="0.25">
      <c r="A83" s="241" t="s">
        <v>301</v>
      </c>
      <c r="B83" s="262">
        <f t="shared" si="3"/>
        <v>4538995.3731786106</v>
      </c>
      <c r="C83" s="262">
        <f t="shared" si="3"/>
        <v>5320803.1206962205</v>
      </c>
      <c r="D83" s="262">
        <f t="shared" si="3"/>
        <v>2011996.7018178736</v>
      </c>
      <c r="E83" s="262">
        <f t="shared" si="4"/>
        <v>0</v>
      </c>
      <c r="F83" s="262">
        <f t="shared" si="0"/>
        <v>227548.97492049425</v>
      </c>
      <c r="G83" s="262">
        <f t="shared" si="0"/>
        <v>943117.27248329215</v>
      </c>
      <c r="H83" s="262">
        <f t="shared" si="5"/>
        <v>4809697.7441735044</v>
      </c>
      <c r="I83" s="262">
        <f t="shared" si="1"/>
        <v>5959461.0494829938</v>
      </c>
      <c r="J83" s="262">
        <f t="shared" si="1"/>
        <v>2777138.1902254838</v>
      </c>
      <c r="K83" s="262">
        <f t="shared" si="6"/>
        <v>3058683.3630344002</v>
      </c>
      <c r="L83" s="262">
        <f t="shared" si="2"/>
        <v>1459062.652503642</v>
      </c>
      <c r="M83" s="262">
        <f t="shared" si="2"/>
        <v>1231604.5982366414</v>
      </c>
      <c r="N83" s="264"/>
      <c r="O83" s="96"/>
    </row>
    <row r="84" spans="1:15" ht="13.5" thickBot="1" x14ac:dyDescent="0.25">
      <c r="A84" s="241" t="s">
        <v>302</v>
      </c>
      <c r="B84" s="262">
        <f t="shared" si="3"/>
        <v>3138687.1846155999</v>
      </c>
      <c r="C84" s="262">
        <f t="shared" si="3"/>
        <v>3630164.0940427892</v>
      </c>
      <c r="D84" s="262">
        <f t="shared" si="3"/>
        <v>1212278.9530602624</v>
      </c>
      <c r="E84" s="262">
        <f t="shared" si="4"/>
        <v>0</v>
      </c>
      <c r="F84" s="262">
        <f t="shared" si="0"/>
        <v>262204.30136203417</v>
      </c>
      <c r="G84" s="262">
        <f t="shared" si="0"/>
        <v>558937.92956142861</v>
      </c>
      <c r="H84" s="262">
        <f t="shared" si="5"/>
        <v>1063583.6829965299</v>
      </c>
      <c r="I84" s="262">
        <f t="shared" si="1"/>
        <v>1115202.1256514997</v>
      </c>
      <c r="J84" s="262">
        <f t="shared" si="1"/>
        <v>494877.1862688479</v>
      </c>
      <c r="K84" s="262">
        <f t="shared" si="6"/>
        <v>511769.98942632857</v>
      </c>
      <c r="L84" s="262">
        <f t="shared" si="2"/>
        <v>248836.2338179845</v>
      </c>
      <c r="M84" s="262">
        <f t="shared" si="2"/>
        <v>267722.98587762291</v>
      </c>
      <c r="N84" s="264"/>
      <c r="O84" s="96"/>
    </row>
    <row r="85" spans="1:15" ht="13.5" thickBot="1" x14ac:dyDescent="0.25">
      <c r="A85" s="243" t="s">
        <v>288</v>
      </c>
      <c r="B85" s="265">
        <f t="shared" si="3"/>
        <v>68699303.093843341</v>
      </c>
      <c r="C85" s="265">
        <f t="shared" si="3"/>
        <v>81520861.490650803</v>
      </c>
      <c r="D85" s="265">
        <f t="shared" si="3"/>
        <v>35095394.820383824</v>
      </c>
      <c r="E85" s="262">
        <f t="shared" si="4"/>
        <v>0</v>
      </c>
      <c r="F85" s="262">
        <f t="shared" si="0"/>
        <v>3605565.8392791422</v>
      </c>
      <c r="G85" s="262">
        <f t="shared" si="0"/>
        <v>17024490.073270023</v>
      </c>
      <c r="H85" s="262">
        <f t="shared" si="5"/>
        <v>72506302.090503171</v>
      </c>
      <c r="I85" s="262">
        <f t="shared" si="1"/>
        <v>95553654.816937402</v>
      </c>
      <c r="J85" s="262">
        <f t="shared" si="1"/>
        <v>42926775.561750226</v>
      </c>
      <c r="K85" s="263">
        <f t="shared" si="6"/>
        <v>32282324.180547971</v>
      </c>
      <c r="L85" s="263">
        <f t="shared" si="2"/>
        <v>15294911.15648357</v>
      </c>
      <c r="M85" s="263">
        <f t="shared" si="2"/>
        <v>13524280.364788897</v>
      </c>
      <c r="N85" s="266">
        <f>SUM(B85:M85)</f>
        <v>478033863.48843837</v>
      </c>
      <c r="O85" s="96"/>
    </row>
    <row r="86" spans="1:15" ht="13.5" thickBot="1" x14ac:dyDescent="0.25">
      <c r="A86" s="267" t="s">
        <v>307</v>
      </c>
      <c r="B86" s="249">
        <f>B85/$N$85</f>
        <v>0.14371221024492314</v>
      </c>
      <c r="C86" s="249">
        <f t="shared" ref="C86:M86" si="7">C85/$N$85</f>
        <v>0.17053365402976822</v>
      </c>
      <c r="D86" s="249">
        <f t="shared" si="7"/>
        <v>7.3416126975348966E-2</v>
      </c>
      <c r="E86" s="249">
        <f>E85/$N$85</f>
        <v>0</v>
      </c>
      <c r="F86" s="249">
        <f t="shared" si="7"/>
        <v>7.5424904272840196E-3</v>
      </c>
      <c r="G86" s="249">
        <f t="shared" si="7"/>
        <v>3.5613565007788978E-2</v>
      </c>
      <c r="H86" s="249">
        <f t="shared" si="7"/>
        <v>0.15167607909906322</v>
      </c>
      <c r="I86" s="249">
        <f t="shared" si="7"/>
        <v>0.19988888259847817</v>
      </c>
      <c r="J86" s="249">
        <f t="shared" si="7"/>
        <v>8.9798608091262236E-2</v>
      </c>
      <c r="K86" s="249">
        <f t="shared" si="7"/>
        <v>6.7531458848895429E-2</v>
      </c>
      <c r="L86" s="249">
        <f t="shared" si="7"/>
        <v>3.1995455394873903E-2</v>
      </c>
      <c r="M86" s="249">
        <f t="shared" si="7"/>
        <v>2.8291469282313707E-2</v>
      </c>
      <c r="N86" s="224">
        <f>SUM(B86:M86)</f>
        <v>1</v>
      </c>
    </row>
    <row r="87" spans="1:15" x14ac:dyDescent="0.2"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</row>
    <row r="108" spans="1:10" ht="15" x14ac:dyDescent="0.2">
      <c r="A108" s="836" t="s">
        <v>597</v>
      </c>
      <c r="B108" s="836"/>
      <c r="C108" s="836"/>
      <c r="D108" s="836"/>
      <c r="E108" s="836"/>
      <c r="F108" s="836"/>
      <c r="G108" s="836"/>
      <c r="H108" s="836"/>
      <c r="I108" s="836"/>
      <c r="J108" s="836"/>
    </row>
    <row r="110" spans="1:10" x14ac:dyDescent="0.2">
      <c r="B110" s="255"/>
      <c r="C110" s="255"/>
      <c r="D110" s="255"/>
    </row>
    <row r="129" spans="1:15" ht="13.5" thickBot="1" x14ac:dyDescent="0.25"/>
    <row r="130" spans="1:15" ht="18.75" thickBot="1" x14ac:dyDescent="0.3">
      <c r="A130" s="684" t="s">
        <v>190</v>
      </c>
      <c r="B130" s="685"/>
      <c r="C130" s="685"/>
      <c r="D130" s="685"/>
      <c r="E130" s="685"/>
      <c r="F130" s="685"/>
      <c r="G130" s="685"/>
      <c r="H130" s="685"/>
      <c r="I130" s="685"/>
      <c r="J130" s="685"/>
      <c r="K130" s="685"/>
      <c r="L130" s="685"/>
      <c r="M130" s="685"/>
      <c r="N130" s="258"/>
    </row>
    <row r="131" spans="1:15" ht="15.75" thickBot="1" x14ac:dyDescent="0.3">
      <c r="A131" s="259"/>
      <c r="B131" s="260" t="s">
        <v>46</v>
      </c>
      <c r="C131" s="260" t="s">
        <v>47</v>
      </c>
      <c r="D131" s="260" t="s">
        <v>48</v>
      </c>
      <c r="E131" s="260" t="s">
        <v>49</v>
      </c>
      <c r="F131" s="260" t="s">
        <v>50</v>
      </c>
      <c r="G131" s="260" t="s">
        <v>51</v>
      </c>
      <c r="H131" s="260" t="s">
        <v>52</v>
      </c>
      <c r="I131" s="260" t="s">
        <v>53</v>
      </c>
      <c r="J131" s="260" t="s">
        <v>54</v>
      </c>
      <c r="K131" s="260" t="s">
        <v>55</v>
      </c>
      <c r="L131" s="260" t="s">
        <v>56</v>
      </c>
      <c r="M131" s="214" t="s">
        <v>57</v>
      </c>
      <c r="N131" s="147"/>
    </row>
    <row r="132" spans="1:15" ht="13.5" thickBot="1" x14ac:dyDescent="0.25">
      <c r="A132" s="261" t="s">
        <v>291</v>
      </c>
      <c r="B132" s="262">
        <v>26557748.471372809</v>
      </c>
      <c r="C132" s="262">
        <v>31217003.283590194</v>
      </c>
      <c r="D132" s="262">
        <v>13860091.446469514</v>
      </c>
      <c r="E132" s="262">
        <v>0</v>
      </c>
      <c r="F132" s="262">
        <v>1263487.9362411133</v>
      </c>
      <c r="G132" s="262">
        <v>6412498.5469172914</v>
      </c>
      <c r="H132" s="262">
        <v>30071582.3457493</v>
      </c>
      <c r="I132" s="262">
        <v>40510584.494356357</v>
      </c>
      <c r="J132" s="262">
        <v>18242780.803216148</v>
      </c>
      <c r="K132" s="262">
        <v>15628578.514327547</v>
      </c>
      <c r="L132" s="262">
        <v>6368607.5318785906</v>
      </c>
      <c r="M132" s="262">
        <v>5562993.0953793321</v>
      </c>
      <c r="N132" s="264"/>
      <c r="O132" s="96"/>
    </row>
    <row r="133" spans="1:15" ht="13.5" thickBot="1" x14ac:dyDescent="0.25">
      <c r="A133" s="241" t="s">
        <v>293</v>
      </c>
      <c r="B133" s="262">
        <v>27143740.385811515</v>
      </c>
      <c r="C133" s="262">
        <v>32148903.151275229</v>
      </c>
      <c r="D133" s="262">
        <v>14590404.118364535</v>
      </c>
      <c r="E133" s="262">
        <v>0</v>
      </c>
      <c r="F133" s="262">
        <v>1186499.2481296037</v>
      </c>
      <c r="G133" s="262">
        <v>6670919.1687935777</v>
      </c>
      <c r="H133" s="262">
        <v>46931818.663784549</v>
      </c>
      <c r="I133" s="262">
        <v>59735284.986312144</v>
      </c>
      <c r="J133" s="262">
        <v>30239061.842331257</v>
      </c>
      <c r="K133" s="262">
        <v>18477526.641152289</v>
      </c>
      <c r="L133" s="262">
        <v>7968459.6694418062</v>
      </c>
      <c r="M133" s="262">
        <v>6754909.4269409031</v>
      </c>
      <c r="N133" s="264"/>
      <c r="O133" s="96"/>
    </row>
    <row r="134" spans="1:15" ht="13.5" thickBot="1" x14ac:dyDescent="0.25">
      <c r="A134" s="241" t="s">
        <v>297</v>
      </c>
      <c r="B134" s="262">
        <v>15425273.479935948</v>
      </c>
      <c r="C134" s="262">
        <v>17932742.754775647</v>
      </c>
      <c r="D134" s="262">
        <v>7697285.7502522357</v>
      </c>
      <c r="E134" s="262">
        <v>0</v>
      </c>
      <c r="F134" s="262">
        <v>634891.69854496827</v>
      </c>
      <c r="G134" s="262">
        <v>3638903.7899161913</v>
      </c>
      <c r="H134" s="262">
        <v>29360302.043896228</v>
      </c>
      <c r="I134" s="262">
        <v>36419401.276996188</v>
      </c>
      <c r="J134" s="262">
        <v>18949846.244005151</v>
      </c>
      <c r="K134" s="262">
        <v>15567224.973829191</v>
      </c>
      <c r="L134" s="262">
        <v>6930424.052582534</v>
      </c>
      <c r="M134" s="262">
        <v>5817828.6505065728</v>
      </c>
      <c r="N134" s="264"/>
      <c r="O134" s="96"/>
    </row>
    <row r="135" spans="1:15" ht="13.5" thickBot="1" x14ac:dyDescent="0.25">
      <c r="A135" s="241" t="s">
        <v>295</v>
      </c>
      <c r="B135" s="262">
        <v>5965161.1981712738</v>
      </c>
      <c r="C135" s="262">
        <v>7068688.7441220284</v>
      </c>
      <c r="D135" s="262">
        <v>2871650.1836389434</v>
      </c>
      <c r="E135" s="262">
        <v>0</v>
      </c>
      <c r="F135" s="262">
        <v>260397.19634589151</v>
      </c>
      <c r="G135" s="262">
        <v>1687549.0354841161</v>
      </c>
      <c r="H135" s="262">
        <v>26899799.11945495</v>
      </c>
      <c r="I135" s="262">
        <v>32817319.958177768</v>
      </c>
      <c r="J135" s="262">
        <v>17063223.179151125</v>
      </c>
      <c r="K135" s="262">
        <v>7524405.9741197675</v>
      </c>
      <c r="L135" s="262">
        <v>2693297.2729004314</v>
      </c>
      <c r="M135" s="262">
        <v>2539421.2545947609</v>
      </c>
      <c r="N135" s="264"/>
      <c r="O135" s="96"/>
    </row>
    <row r="136" spans="1:15" ht="13.5" thickBot="1" x14ac:dyDescent="0.25">
      <c r="A136" s="241" t="s">
        <v>301</v>
      </c>
      <c r="B136" s="262">
        <v>6531103.0062264334</v>
      </c>
      <c r="C136" s="262">
        <v>7709462.3638554942</v>
      </c>
      <c r="D136" s="262">
        <v>3204308.8746024794</v>
      </c>
      <c r="E136" s="262">
        <v>0</v>
      </c>
      <c r="F136" s="262">
        <v>280262.04803772684</v>
      </c>
      <c r="G136" s="262">
        <v>1408487.4717057121</v>
      </c>
      <c r="H136" s="262">
        <v>17449968.84382093</v>
      </c>
      <c r="I136" s="262">
        <v>21420401.829685122</v>
      </c>
      <c r="J136" s="262">
        <v>11202529.826091023</v>
      </c>
      <c r="K136" s="262">
        <v>10228375.292637676</v>
      </c>
      <c r="L136" s="262">
        <v>4067286.1664602365</v>
      </c>
      <c r="M136" s="262">
        <v>3336915.3988279607</v>
      </c>
      <c r="N136" s="264"/>
      <c r="O136" s="96"/>
    </row>
    <row r="137" spans="1:15" ht="13.5" thickBot="1" x14ac:dyDescent="0.25">
      <c r="A137" s="241" t="s">
        <v>299</v>
      </c>
      <c r="B137" s="262">
        <v>6200811.2388432426</v>
      </c>
      <c r="C137" s="262">
        <v>7093300.8196130479</v>
      </c>
      <c r="D137" s="262">
        <v>3186341.1256158617</v>
      </c>
      <c r="E137" s="262">
        <v>0</v>
      </c>
      <c r="F137" s="262">
        <v>373786.83821316884</v>
      </c>
      <c r="G137" s="262">
        <v>1650456.7931433711</v>
      </c>
      <c r="H137" s="262">
        <v>13596694.754472533</v>
      </c>
      <c r="I137" s="262">
        <v>16671567.853569802</v>
      </c>
      <c r="J137" s="262">
        <v>8884384.5604055673</v>
      </c>
      <c r="K137" s="262">
        <v>7102739.9062588988</v>
      </c>
      <c r="L137" s="262">
        <v>2253539.0367753622</v>
      </c>
      <c r="M137" s="262">
        <v>1831591.0064394474</v>
      </c>
      <c r="N137" s="264"/>
      <c r="O137" s="96"/>
    </row>
    <row r="138" spans="1:15" ht="13.5" thickBot="1" x14ac:dyDescent="0.25">
      <c r="A138" s="241" t="s">
        <v>302</v>
      </c>
      <c r="B138" s="262">
        <v>4167003.3258645921</v>
      </c>
      <c r="C138" s="262">
        <v>4800975.5942979939</v>
      </c>
      <c r="D138" s="262">
        <v>1577229.1056655971</v>
      </c>
      <c r="E138" s="262">
        <v>0</v>
      </c>
      <c r="F138" s="262">
        <v>306705.61854668229</v>
      </c>
      <c r="G138" s="262">
        <v>798057.38562060031</v>
      </c>
      <c r="H138" s="262">
        <v>2954723.5598036083</v>
      </c>
      <c r="I138" s="262">
        <v>3247682.7176124994</v>
      </c>
      <c r="J138" s="262">
        <v>1881337.251589457</v>
      </c>
      <c r="K138" s="262">
        <v>2777713.1963755963</v>
      </c>
      <c r="L138" s="262">
        <v>1200898.0187975725</v>
      </c>
      <c r="M138" s="262">
        <v>1162637.6391296624</v>
      </c>
      <c r="N138" s="264"/>
      <c r="O138" s="96"/>
    </row>
    <row r="139" spans="1:15" ht="13.5" thickBot="1" x14ac:dyDescent="0.25">
      <c r="A139" s="243" t="s">
        <v>288</v>
      </c>
      <c r="B139" s="265">
        <f>SUM(B132:B138)</f>
        <v>91990841.106225818</v>
      </c>
      <c r="C139" s="265">
        <f t="shared" ref="C139:M139" si="8">SUM(C132:C138)</f>
        <v>107971076.71152964</v>
      </c>
      <c r="D139" s="265">
        <f t="shared" si="8"/>
        <v>46987310.604609177</v>
      </c>
      <c r="E139" s="265">
        <f t="shared" si="8"/>
        <v>0</v>
      </c>
      <c r="F139" s="265">
        <f t="shared" si="8"/>
        <v>4306030.5840591546</v>
      </c>
      <c r="G139" s="265">
        <f t="shared" si="8"/>
        <v>22266872.191580862</v>
      </c>
      <c r="H139" s="265">
        <f t="shared" si="8"/>
        <v>167264889.33098209</v>
      </c>
      <c r="I139" s="265">
        <f t="shared" si="8"/>
        <v>210822243.11670989</v>
      </c>
      <c r="J139" s="265">
        <f t="shared" si="8"/>
        <v>106463163.70678973</v>
      </c>
      <c r="K139" s="265">
        <f t="shared" si="8"/>
        <v>77306564.498700961</v>
      </c>
      <c r="L139" s="265">
        <f t="shared" si="8"/>
        <v>31482511.748836532</v>
      </c>
      <c r="M139" s="265">
        <f t="shared" si="8"/>
        <v>27006296.471818641</v>
      </c>
      <c r="N139" s="266">
        <f>SUM(B139:M139)</f>
        <v>893867800.07184255</v>
      </c>
      <c r="O139" s="96"/>
    </row>
    <row r="140" spans="1:15" ht="13.5" thickBot="1" x14ac:dyDescent="0.25">
      <c r="A140" s="267" t="s">
        <v>307</v>
      </c>
      <c r="B140" s="249">
        <f>B139/$N$139</f>
        <v>0.1029132508172151</v>
      </c>
      <c r="C140" s="249">
        <f t="shared" ref="C140:M140" si="9">C139/$N$139</f>
        <v>0.12079087836350265</v>
      </c>
      <c r="D140" s="249">
        <f t="shared" si="9"/>
        <v>5.2566286201195168E-2</v>
      </c>
      <c r="E140" s="249">
        <f t="shared" si="9"/>
        <v>0</v>
      </c>
      <c r="F140" s="249">
        <f t="shared" si="9"/>
        <v>4.8173013769072645E-3</v>
      </c>
      <c r="G140" s="249">
        <f t="shared" si="9"/>
        <v>2.4910699534977335E-2</v>
      </c>
      <c r="H140" s="249">
        <f t="shared" si="9"/>
        <v>0.18712486266709524</v>
      </c>
      <c r="I140" s="249">
        <f t="shared" si="9"/>
        <v>0.23585394070551097</v>
      </c>
      <c r="J140" s="249">
        <f t="shared" si="9"/>
        <v>0.11910392532120857</v>
      </c>
      <c r="K140" s="249">
        <f t="shared" si="9"/>
        <v>8.6485456230202748E-2</v>
      </c>
      <c r="L140" s="249">
        <f t="shared" si="9"/>
        <v>3.5220545752186395E-2</v>
      </c>
      <c r="M140" s="249">
        <f t="shared" si="9"/>
        <v>3.0212853029998477E-2</v>
      </c>
      <c r="N140" s="224">
        <f>SUM(B140:M140)</f>
        <v>0.99999999999999989</v>
      </c>
    </row>
    <row r="141" spans="1:15" x14ac:dyDescent="0.2"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</row>
  </sheetData>
  <mergeCells count="3">
    <mergeCell ref="A4:J4"/>
    <mergeCell ref="A7:E7"/>
    <mergeCell ref="A108:J108"/>
  </mergeCells>
  <conditionalFormatting sqref="I10:K18 I22:K30 I34:K42">
    <cfRule type="cellIs" dxfId="0" priority="1" stopIfTrue="1" operator="notEqual">
      <formula>0</formula>
    </cfRule>
  </conditionalFormatting>
  <pageMargins left="0.75" right="0.75" top="1" bottom="1" header="0" footer="0"/>
  <pageSetup paperSize="9" scale="4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569"/>
  <sheetViews>
    <sheetView topLeftCell="A545" zoomScale="80" zoomScaleNormal="80" workbookViewId="0">
      <selection activeCell="N4" sqref="N4"/>
    </sheetView>
  </sheetViews>
  <sheetFormatPr baseColWidth="10" defaultRowHeight="12.75" x14ac:dyDescent="0.2"/>
  <cols>
    <col min="1" max="1" width="48.85546875" style="25" customWidth="1"/>
    <col min="2" max="2" width="16.5703125" style="25" customWidth="1"/>
    <col min="3" max="4" width="14.7109375" style="25" customWidth="1"/>
    <col min="5" max="5" width="16.7109375" style="25" customWidth="1"/>
    <col min="6" max="6" width="18.140625" style="25" customWidth="1"/>
    <col min="7" max="7" width="15" style="25" customWidth="1"/>
    <col min="8" max="8" width="17" style="25" customWidth="1"/>
    <col min="9" max="9" width="15.42578125" style="25" customWidth="1"/>
    <col min="10" max="10" width="15" style="25" customWidth="1"/>
    <col min="11" max="13" width="13.5703125" style="25" customWidth="1"/>
    <col min="14" max="14" width="16.28515625" style="25" customWidth="1"/>
    <col min="15" max="15" width="13.7109375" style="25" bestFit="1" customWidth="1"/>
    <col min="16" max="256" width="11.42578125" style="25"/>
    <col min="257" max="257" width="50.140625" style="25" bestFit="1" customWidth="1"/>
    <col min="258" max="258" width="16.28515625" style="25" bestFit="1" customWidth="1"/>
    <col min="259" max="259" width="18" style="25" customWidth="1"/>
    <col min="260" max="260" width="20.42578125" style="25" customWidth="1"/>
    <col min="261" max="261" width="15.85546875" style="25" customWidth="1"/>
    <col min="262" max="262" width="14.7109375" style="25" customWidth="1"/>
    <col min="263" max="263" width="13.42578125" style="25" customWidth="1"/>
    <col min="264" max="264" width="14.42578125" style="25" customWidth="1"/>
    <col min="265" max="265" width="13.5703125" style="25" customWidth="1"/>
    <col min="266" max="266" width="14.140625" style="25" customWidth="1"/>
    <col min="267" max="269" width="12.7109375" style="25" bestFit="1" customWidth="1"/>
    <col min="270" max="270" width="15" style="25" customWidth="1"/>
    <col min="271" max="271" width="13.7109375" style="25" bestFit="1" customWidth="1"/>
    <col min="272" max="512" width="11.42578125" style="25"/>
    <col min="513" max="513" width="50.140625" style="25" bestFit="1" customWidth="1"/>
    <col min="514" max="514" width="16.28515625" style="25" bestFit="1" customWidth="1"/>
    <col min="515" max="515" width="18" style="25" customWidth="1"/>
    <col min="516" max="516" width="20.42578125" style="25" customWidth="1"/>
    <col min="517" max="517" width="15.85546875" style="25" customWidth="1"/>
    <col min="518" max="518" width="14.7109375" style="25" customWidth="1"/>
    <col min="519" max="519" width="13.42578125" style="25" customWidth="1"/>
    <col min="520" max="520" width="14.42578125" style="25" customWidth="1"/>
    <col min="521" max="521" width="13.5703125" style="25" customWidth="1"/>
    <col min="522" max="522" width="14.140625" style="25" customWidth="1"/>
    <col min="523" max="525" width="12.7109375" style="25" bestFit="1" customWidth="1"/>
    <col min="526" max="526" width="15" style="25" customWidth="1"/>
    <col min="527" max="527" width="13.7109375" style="25" bestFit="1" customWidth="1"/>
    <col min="528" max="768" width="11.42578125" style="25"/>
    <col min="769" max="769" width="50.140625" style="25" bestFit="1" customWidth="1"/>
    <col min="770" max="770" width="16.28515625" style="25" bestFit="1" customWidth="1"/>
    <col min="771" max="771" width="18" style="25" customWidth="1"/>
    <col min="772" max="772" width="20.42578125" style="25" customWidth="1"/>
    <col min="773" max="773" width="15.85546875" style="25" customWidth="1"/>
    <col min="774" max="774" width="14.7109375" style="25" customWidth="1"/>
    <col min="775" max="775" width="13.42578125" style="25" customWidth="1"/>
    <col min="776" max="776" width="14.42578125" style="25" customWidth="1"/>
    <col min="777" max="777" width="13.5703125" style="25" customWidth="1"/>
    <col min="778" max="778" width="14.140625" style="25" customWidth="1"/>
    <col min="779" max="781" width="12.7109375" style="25" bestFit="1" customWidth="1"/>
    <col min="782" max="782" width="15" style="25" customWidth="1"/>
    <col min="783" max="783" width="13.7109375" style="25" bestFit="1" customWidth="1"/>
    <col min="784" max="1024" width="11.42578125" style="25"/>
    <col min="1025" max="1025" width="50.140625" style="25" bestFit="1" customWidth="1"/>
    <col min="1026" max="1026" width="16.28515625" style="25" bestFit="1" customWidth="1"/>
    <col min="1027" max="1027" width="18" style="25" customWidth="1"/>
    <col min="1028" max="1028" width="20.42578125" style="25" customWidth="1"/>
    <col min="1029" max="1029" width="15.85546875" style="25" customWidth="1"/>
    <col min="1030" max="1030" width="14.7109375" style="25" customWidth="1"/>
    <col min="1031" max="1031" width="13.42578125" style="25" customWidth="1"/>
    <col min="1032" max="1032" width="14.42578125" style="25" customWidth="1"/>
    <col min="1033" max="1033" width="13.5703125" style="25" customWidth="1"/>
    <col min="1034" max="1034" width="14.140625" style="25" customWidth="1"/>
    <col min="1035" max="1037" width="12.7109375" style="25" bestFit="1" customWidth="1"/>
    <col min="1038" max="1038" width="15" style="25" customWidth="1"/>
    <col min="1039" max="1039" width="13.7109375" style="25" bestFit="1" customWidth="1"/>
    <col min="1040" max="1280" width="11.42578125" style="25"/>
    <col min="1281" max="1281" width="50.140625" style="25" bestFit="1" customWidth="1"/>
    <col min="1282" max="1282" width="16.28515625" style="25" bestFit="1" customWidth="1"/>
    <col min="1283" max="1283" width="18" style="25" customWidth="1"/>
    <col min="1284" max="1284" width="20.42578125" style="25" customWidth="1"/>
    <col min="1285" max="1285" width="15.85546875" style="25" customWidth="1"/>
    <col min="1286" max="1286" width="14.7109375" style="25" customWidth="1"/>
    <col min="1287" max="1287" width="13.42578125" style="25" customWidth="1"/>
    <col min="1288" max="1288" width="14.42578125" style="25" customWidth="1"/>
    <col min="1289" max="1289" width="13.5703125" style="25" customWidth="1"/>
    <col min="1290" max="1290" width="14.140625" style="25" customWidth="1"/>
    <col min="1291" max="1293" width="12.7109375" style="25" bestFit="1" customWidth="1"/>
    <col min="1294" max="1294" width="15" style="25" customWidth="1"/>
    <col min="1295" max="1295" width="13.7109375" style="25" bestFit="1" customWidth="1"/>
    <col min="1296" max="1536" width="11.42578125" style="25"/>
    <col min="1537" max="1537" width="50.140625" style="25" bestFit="1" customWidth="1"/>
    <col min="1538" max="1538" width="16.28515625" style="25" bestFit="1" customWidth="1"/>
    <col min="1539" max="1539" width="18" style="25" customWidth="1"/>
    <col min="1540" max="1540" width="20.42578125" style="25" customWidth="1"/>
    <col min="1541" max="1541" width="15.85546875" style="25" customWidth="1"/>
    <col min="1542" max="1542" width="14.7109375" style="25" customWidth="1"/>
    <col min="1543" max="1543" width="13.42578125" style="25" customWidth="1"/>
    <col min="1544" max="1544" width="14.42578125" style="25" customWidth="1"/>
    <col min="1545" max="1545" width="13.5703125" style="25" customWidth="1"/>
    <col min="1546" max="1546" width="14.140625" style="25" customWidth="1"/>
    <col min="1547" max="1549" width="12.7109375" style="25" bestFit="1" customWidth="1"/>
    <col min="1550" max="1550" width="15" style="25" customWidth="1"/>
    <col min="1551" max="1551" width="13.7109375" style="25" bestFit="1" customWidth="1"/>
    <col min="1552" max="1792" width="11.42578125" style="25"/>
    <col min="1793" max="1793" width="50.140625" style="25" bestFit="1" customWidth="1"/>
    <col min="1794" max="1794" width="16.28515625" style="25" bestFit="1" customWidth="1"/>
    <col min="1795" max="1795" width="18" style="25" customWidth="1"/>
    <col min="1796" max="1796" width="20.42578125" style="25" customWidth="1"/>
    <col min="1797" max="1797" width="15.85546875" style="25" customWidth="1"/>
    <col min="1798" max="1798" width="14.7109375" style="25" customWidth="1"/>
    <col min="1799" max="1799" width="13.42578125" style="25" customWidth="1"/>
    <col min="1800" max="1800" width="14.42578125" style="25" customWidth="1"/>
    <col min="1801" max="1801" width="13.5703125" style="25" customWidth="1"/>
    <col min="1802" max="1802" width="14.140625" style="25" customWidth="1"/>
    <col min="1803" max="1805" width="12.7109375" style="25" bestFit="1" customWidth="1"/>
    <col min="1806" max="1806" width="15" style="25" customWidth="1"/>
    <col min="1807" max="1807" width="13.7109375" style="25" bestFit="1" customWidth="1"/>
    <col min="1808" max="2048" width="11.42578125" style="25"/>
    <col min="2049" max="2049" width="50.140625" style="25" bestFit="1" customWidth="1"/>
    <col min="2050" max="2050" width="16.28515625" style="25" bestFit="1" customWidth="1"/>
    <col min="2051" max="2051" width="18" style="25" customWidth="1"/>
    <col min="2052" max="2052" width="20.42578125" style="25" customWidth="1"/>
    <col min="2053" max="2053" width="15.85546875" style="25" customWidth="1"/>
    <col min="2054" max="2054" width="14.7109375" style="25" customWidth="1"/>
    <col min="2055" max="2055" width="13.42578125" style="25" customWidth="1"/>
    <col min="2056" max="2056" width="14.42578125" style="25" customWidth="1"/>
    <col min="2057" max="2057" width="13.5703125" style="25" customWidth="1"/>
    <col min="2058" max="2058" width="14.140625" style="25" customWidth="1"/>
    <col min="2059" max="2061" width="12.7109375" style="25" bestFit="1" customWidth="1"/>
    <col min="2062" max="2062" width="15" style="25" customWidth="1"/>
    <col min="2063" max="2063" width="13.7109375" style="25" bestFit="1" customWidth="1"/>
    <col min="2064" max="2304" width="11.42578125" style="25"/>
    <col min="2305" max="2305" width="50.140625" style="25" bestFit="1" customWidth="1"/>
    <col min="2306" max="2306" width="16.28515625" style="25" bestFit="1" customWidth="1"/>
    <col min="2307" max="2307" width="18" style="25" customWidth="1"/>
    <col min="2308" max="2308" width="20.42578125" style="25" customWidth="1"/>
    <col min="2309" max="2309" width="15.85546875" style="25" customWidth="1"/>
    <col min="2310" max="2310" width="14.7109375" style="25" customWidth="1"/>
    <col min="2311" max="2311" width="13.42578125" style="25" customWidth="1"/>
    <col min="2312" max="2312" width="14.42578125" style="25" customWidth="1"/>
    <col min="2313" max="2313" width="13.5703125" style="25" customWidth="1"/>
    <col min="2314" max="2314" width="14.140625" style="25" customWidth="1"/>
    <col min="2315" max="2317" width="12.7109375" style="25" bestFit="1" customWidth="1"/>
    <col min="2318" max="2318" width="15" style="25" customWidth="1"/>
    <col min="2319" max="2319" width="13.7109375" style="25" bestFit="1" customWidth="1"/>
    <col min="2320" max="2560" width="11.42578125" style="25"/>
    <col min="2561" max="2561" width="50.140625" style="25" bestFit="1" customWidth="1"/>
    <col min="2562" max="2562" width="16.28515625" style="25" bestFit="1" customWidth="1"/>
    <col min="2563" max="2563" width="18" style="25" customWidth="1"/>
    <col min="2564" max="2564" width="20.42578125" style="25" customWidth="1"/>
    <col min="2565" max="2565" width="15.85546875" style="25" customWidth="1"/>
    <col min="2566" max="2566" width="14.7109375" style="25" customWidth="1"/>
    <col min="2567" max="2567" width="13.42578125" style="25" customWidth="1"/>
    <col min="2568" max="2568" width="14.42578125" style="25" customWidth="1"/>
    <col min="2569" max="2569" width="13.5703125" style="25" customWidth="1"/>
    <col min="2570" max="2570" width="14.140625" style="25" customWidth="1"/>
    <col min="2571" max="2573" width="12.7109375" style="25" bestFit="1" customWidth="1"/>
    <col min="2574" max="2574" width="15" style="25" customWidth="1"/>
    <col min="2575" max="2575" width="13.7109375" style="25" bestFit="1" customWidth="1"/>
    <col min="2576" max="2816" width="11.42578125" style="25"/>
    <col min="2817" max="2817" width="50.140625" style="25" bestFit="1" customWidth="1"/>
    <col min="2818" max="2818" width="16.28515625" style="25" bestFit="1" customWidth="1"/>
    <col min="2819" max="2819" width="18" style="25" customWidth="1"/>
    <col min="2820" max="2820" width="20.42578125" style="25" customWidth="1"/>
    <col min="2821" max="2821" width="15.85546875" style="25" customWidth="1"/>
    <col min="2822" max="2822" width="14.7109375" style="25" customWidth="1"/>
    <col min="2823" max="2823" width="13.42578125" style="25" customWidth="1"/>
    <col min="2824" max="2824" width="14.42578125" style="25" customWidth="1"/>
    <col min="2825" max="2825" width="13.5703125" style="25" customWidth="1"/>
    <col min="2826" max="2826" width="14.140625" style="25" customWidth="1"/>
    <col min="2827" max="2829" width="12.7109375" style="25" bestFit="1" customWidth="1"/>
    <col min="2830" max="2830" width="15" style="25" customWidth="1"/>
    <col min="2831" max="2831" width="13.7109375" style="25" bestFit="1" customWidth="1"/>
    <col min="2832" max="3072" width="11.42578125" style="25"/>
    <col min="3073" max="3073" width="50.140625" style="25" bestFit="1" customWidth="1"/>
    <col min="3074" max="3074" width="16.28515625" style="25" bestFit="1" customWidth="1"/>
    <col min="3075" max="3075" width="18" style="25" customWidth="1"/>
    <col min="3076" max="3076" width="20.42578125" style="25" customWidth="1"/>
    <col min="3077" max="3077" width="15.85546875" style="25" customWidth="1"/>
    <col min="3078" max="3078" width="14.7109375" style="25" customWidth="1"/>
    <col min="3079" max="3079" width="13.42578125" style="25" customWidth="1"/>
    <col min="3080" max="3080" width="14.42578125" style="25" customWidth="1"/>
    <col min="3081" max="3081" width="13.5703125" style="25" customWidth="1"/>
    <col min="3082" max="3082" width="14.140625" style="25" customWidth="1"/>
    <col min="3083" max="3085" width="12.7109375" style="25" bestFit="1" customWidth="1"/>
    <col min="3086" max="3086" width="15" style="25" customWidth="1"/>
    <col min="3087" max="3087" width="13.7109375" style="25" bestFit="1" customWidth="1"/>
    <col min="3088" max="3328" width="11.42578125" style="25"/>
    <col min="3329" max="3329" width="50.140625" style="25" bestFit="1" customWidth="1"/>
    <col min="3330" max="3330" width="16.28515625" style="25" bestFit="1" customWidth="1"/>
    <col min="3331" max="3331" width="18" style="25" customWidth="1"/>
    <col min="3332" max="3332" width="20.42578125" style="25" customWidth="1"/>
    <col min="3333" max="3333" width="15.85546875" style="25" customWidth="1"/>
    <col min="3334" max="3334" width="14.7109375" style="25" customWidth="1"/>
    <col min="3335" max="3335" width="13.42578125" style="25" customWidth="1"/>
    <col min="3336" max="3336" width="14.42578125" style="25" customWidth="1"/>
    <col min="3337" max="3337" width="13.5703125" style="25" customWidth="1"/>
    <col min="3338" max="3338" width="14.140625" style="25" customWidth="1"/>
    <col min="3339" max="3341" width="12.7109375" style="25" bestFit="1" customWidth="1"/>
    <col min="3342" max="3342" width="15" style="25" customWidth="1"/>
    <col min="3343" max="3343" width="13.7109375" style="25" bestFit="1" customWidth="1"/>
    <col min="3344" max="3584" width="11.42578125" style="25"/>
    <col min="3585" max="3585" width="50.140625" style="25" bestFit="1" customWidth="1"/>
    <col min="3586" max="3586" width="16.28515625" style="25" bestFit="1" customWidth="1"/>
    <col min="3587" max="3587" width="18" style="25" customWidth="1"/>
    <col min="3588" max="3588" width="20.42578125" style="25" customWidth="1"/>
    <col min="3589" max="3589" width="15.85546875" style="25" customWidth="1"/>
    <col min="3590" max="3590" width="14.7109375" style="25" customWidth="1"/>
    <col min="3591" max="3591" width="13.42578125" style="25" customWidth="1"/>
    <col min="3592" max="3592" width="14.42578125" style="25" customWidth="1"/>
    <col min="3593" max="3593" width="13.5703125" style="25" customWidth="1"/>
    <col min="3594" max="3594" width="14.140625" style="25" customWidth="1"/>
    <col min="3595" max="3597" width="12.7109375" style="25" bestFit="1" customWidth="1"/>
    <col min="3598" max="3598" width="15" style="25" customWidth="1"/>
    <col min="3599" max="3599" width="13.7109375" style="25" bestFit="1" customWidth="1"/>
    <col min="3600" max="3840" width="11.42578125" style="25"/>
    <col min="3841" max="3841" width="50.140625" style="25" bestFit="1" customWidth="1"/>
    <col min="3842" max="3842" width="16.28515625" style="25" bestFit="1" customWidth="1"/>
    <col min="3843" max="3843" width="18" style="25" customWidth="1"/>
    <col min="3844" max="3844" width="20.42578125" style="25" customWidth="1"/>
    <col min="3845" max="3845" width="15.85546875" style="25" customWidth="1"/>
    <col min="3846" max="3846" width="14.7109375" style="25" customWidth="1"/>
    <col min="3847" max="3847" width="13.42578125" style="25" customWidth="1"/>
    <col min="3848" max="3848" width="14.42578125" style="25" customWidth="1"/>
    <col min="3849" max="3849" width="13.5703125" style="25" customWidth="1"/>
    <col min="3850" max="3850" width="14.140625" style="25" customWidth="1"/>
    <col min="3851" max="3853" width="12.7109375" style="25" bestFit="1" customWidth="1"/>
    <col min="3854" max="3854" width="15" style="25" customWidth="1"/>
    <col min="3855" max="3855" width="13.7109375" style="25" bestFit="1" customWidth="1"/>
    <col min="3856" max="4096" width="11.42578125" style="25"/>
    <col min="4097" max="4097" width="50.140625" style="25" bestFit="1" customWidth="1"/>
    <col min="4098" max="4098" width="16.28515625" style="25" bestFit="1" customWidth="1"/>
    <col min="4099" max="4099" width="18" style="25" customWidth="1"/>
    <col min="4100" max="4100" width="20.42578125" style="25" customWidth="1"/>
    <col min="4101" max="4101" width="15.85546875" style="25" customWidth="1"/>
    <col min="4102" max="4102" width="14.7109375" style="25" customWidth="1"/>
    <col min="4103" max="4103" width="13.42578125" style="25" customWidth="1"/>
    <col min="4104" max="4104" width="14.42578125" style="25" customWidth="1"/>
    <col min="4105" max="4105" width="13.5703125" style="25" customWidth="1"/>
    <col min="4106" max="4106" width="14.140625" style="25" customWidth="1"/>
    <col min="4107" max="4109" width="12.7109375" style="25" bestFit="1" customWidth="1"/>
    <col min="4110" max="4110" width="15" style="25" customWidth="1"/>
    <col min="4111" max="4111" width="13.7109375" style="25" bestFit="1" customWidth="1"/>
    <col min="4112" max="4352" width="11.42578125" style="25"/>
    <col min="4353" max="4353" width="50.140625" style="25" bestFit="1" customWidth="1"/>
    <col min="4354" max="4354" width="16.28515625" style="25" bestFit="1" customWidth="1"/>
    <col min="4355" max="4355" width="18" style="25" customWidth="1"/>
    <col min="4356" max="4356" width="20.42578125" style="25" customWidth="1"/>
    <col min="4357" max="4357" width="15.85546875" style="25" customWidth="1"/>
    <col min="4358" max="4358" width="14.7109375" style="25" customWidth="1"/>
    <col min="4359" max="4359" width="13.42578125" style="25" customWidth="1"/>
    <col min="4360" max="4360" width="14.42578125" style="25" customWidth="1"/>
    <col min="4361" max="4361" width="13.5703125" style="25" customWidth="1"/>
    <col min="4362" max="4362" width="14.140625" style="25" customWidth="1"/>
    <col min="4363" max="4365" width="12.7109375" style="25" bestFit="1" customWidth="1"/>
    <col min="4366" max="4366" width="15" style="25" customWidth="1"/>
    <col min="4367" max="4367" width="13.7109375" style="25" bestFit="1" customWidth="1"/>
    <col min="4368" max="4608" width="11.42578125" style="25"/>
    <col min="4609" max="4609" width="50.140625" style="25" bestFit="1" customWidth="1"/>
    <col min="4610" max="4610" width="16.28515625" style="25" bestFit="1" customWidth="1"/>
    <col min="4611" max="4611" width="18" style="25" customWidth="1"/>
    <col min="4612" max="4612" width="20.42578125" style="25" customWidth="1"/>
    <col min="4613" max="4613" width="15.85546875" style="25" customWidth="1"/>
    <col min="4614" max="4614" width="14.7109375" style="25" customWidth="1"/>
    <col min="4615" max="4615" width="13.42578125" style="25" customWidth="1"/>
    <col min="4616" max="4616" width="14.42578125" style="25" customWidth="1"/>
    <col min="4617" max="4617" width="13.5703125" style="25" customWidth="1"/>
    <col min="4618" max="4618" width="14.140625" style="25" customWidth="1"/>
    <col min="4619" max="4621" width="12.7109375" style="25" bestFit="1" customWidth="1"/>
    <col min="4622" max="4622" width="15" style="25" customWidth="1"/>
    <col min="4623" max="4623" width="13.7109375" style="25" bestFit="1" customWidth="1"/>
    <col min="4624" max="4864" width="11.42578125" style="25"/>
    <col min="4865" max="4865" width="50.140625" style="25" bestFit="1" customWidth="1"/>
    <col min="4866" max="4866" width="16.28515625" style="25" bestFit="1" customWidth="1"/>
    <col min="4867" max="4867" width="18" style="25" customWidth="1"/>
    <col min="4868" max="4868" width="20.42578125" style="25" customWidth="1"/>
    <col min="4869" max="4869" width="15.85546875" style="25" customWidth="1"/>
    <col min="4870" max="4870" width="14.7109375" style="25" customWidth="1"/>
    <col min="4871" max="4871" width="13.42578125" style="25" customWidth="1"/>
    <col min="4872" max="4872" width="14.42578125" style="25" customWidth="1"/>
    <col min="4873" max="4873" width="13.5703125" style="25" customWidth="1"/>
    <col min="4874" max="4874" width="14.140625" style="25" customWidth="1"/>
    <col min="4875" max="4877" width="12.7109375" style="25" bestFit="1" customWidth="1"/>
    <col min="4878" max="4878" width="15" style="25" customWidth="1"/>
    <col min="4879" max="4879" width="13.7109375" style="25" bestFit="1" customWidth="1"/>
    <col min="4880" max="5120" width="11.42578125" style="25"/>
    <col min="5121" max="5121" width="50.140625" style="25" bestFit="1" customWidth="1"/>
    <col min="5122" max="5122" width="16.28515625" style="25" bestFit="1" customWidth="1"/>
    <col min="5123" max="5123" width="18" style="25" customWidth="1"/>
    <col min="5124" max="5124" width="20.42578125" style="25" customWidth="1"/>
    <col min="5125" max="5125" width="15.85546875" style="25" customWidth="1"/>
    <col min="5126" max="5126" width="14.7109375" style="25" customWidth="1"/>
    <col min="5127" max="5127" width="13.42578125" style="25" customWidth="1"/>
    <col min="5128" max="5128" width="14.42578125" style="25" customWidth="1"/>
    <col min="5129" max="5129" width="13.5703125" style="25" customWidth="1"/>
    <col min="5130" max="5130" width="14.140625" style="25" customWidth="1"/>
    <col min="5131" max="5133" width="12.7109375" style="25" bestFit="1" customWidth="1"/>
    <col min="5134" max="5134" width="15" style="25" customWidth="1"/>
    <col min="5135" max="5135" width="13.7109375" style="25" bestFit="1" customWidth="1"/>
    <col min="5136" max="5376" width="11.42578125" style="25"/>
    <col min="5377" max="5377" width="50.140625" style="25" bestFit="1" customWidth="1"/>
    <col min="5378" max="5378" width="16.28515625" style="25" bestFit="1" customWidth="1"/>
    <col min="5379" max="5379" width="18" style="25" customWidth="1"/>
    <col min="5380" max="5380" width="20.42578125" style="25" customWidth="1"/>
    <col min="5381" max="5381" width="15.85546875" style="25" customWidth="1"/>
    <col min="5382" max="5382" width="14.7109375" style="25" customWidth="1"/>
    <col min="5383" max="5383" width="13.42578125" style="25" customWidth="1"/>
    <col min="5384" max="5384" width="14.42578125" style="25" customWidth="1"/>
    <col min="5385" max="5385" width="13.5703125" style="25" customWidth="1"/>
    <col min="5386" max="5386" width="14.140625" style="25" customWidth="1"/>
    <col min="5387" max="5389" width="12.7109375" style="25" bestFit="1" customWidth="1"/>
    <col min="5390" max="5390" width="15" style="25" customWidth="1"/>
    <col min="5391" max="5391" width="13.7109375" style="25" bestFit="1" customWidth="1"/>
    <col min="5392" max="5632" width="11.42578125" style="25"/>
    <col min="5633" max="5633" width="50.140625" style="25" bestFit="1" customWidth="1"/>
    <col min="5634" max="5634" width="16.28515625" style="25" bestFit="1" customWidth="1"/>
    <col min="5635" max="5635" width="18" style="25" customWidth="1"/>
    <col min="5636" max="5636" width="20.42578125" style="25" customWidth="1"/>
    <col min="5637" max="5637" width="15.85546875" style="25" customWidth="1"/>
    <col min="5638" max="5638" width="14.7109375" style="25" customWidth="1"/>
    <col min="5639" max="5639" width="13.42578125" style="25" customWidth="1"/>
    <col min="5640" max="5640" width="14.42578125" style="25" customWidth="1"/>
    <col min="5641" max="5641" width="13.5703125" style="25" customWidth="1"/>
    <col min="5642" max="5642" width="14.140625" style="25" customWidth="1"/>
    <col min="5643" max="5645" width="12.7109375" style="25" bestFit="1" customWidth="1"/>
    <col min="5646" max="5646" width="15" style="25" customWidth="1"/>
    <col min="5647" max="5647" width="13.7109375" style="25" bestFit="1" customWidth="1"/>
    <col min="5648" max="5888" width="11.42578125" style="25"/>
    <col min="5889" max="5889" width="50.140625" style="25" bestFit="1" customWidth="1"/>
    <col min="5890" max="5890" width="16.28515625" style="25" bestFit="1" customWidth="1"/>
    <col min="5891" max="5891" width="18" style="25" customWidth="1"/>
    <col min="5892" max="5892" width="20.42578125" style="25" customWidth="1"/>
    <col min="5893" max="5893" width="15.85546875" style="25" customWidth="1"/>
    <col min="5894" max="5894" width="14.7109375" style="25" customWidth="1"/>
    <col min="5895" max="5895" width="13.42578125" style="25" customWidth="1"/>
    <col min="5896" max="5896" width="14.42578125" style="25" customWidth="1"/>
    <col min="5897" max="5897" width="13.5703125" style="25" customWidth="1"/>
    <col min="5898" max="5898" width="14.140625" style="25" customWidth="1"/>
    <col min="5899" max="5901" width="12.7109375" style="25" bestFit="1" customWidth="1"/>
    <col min="5902" max="5902" width="15" style="25" customWidth="1"/>
    <col min="5903" max="5903" width="13.7109375" style="25" bestFit="1" customWidth="1"/>
    <col min="5904" max="6144" width="11.42578125" style="25"/>
    <col min="6145" max="6145" width="50.140625" style="25" bestFit="1" customWidth="1"/>
    <col min="6146" max="6146" width="16.28515625" style="25" bestFit="1" customWidth="1"/>
    <col min="6147" max="6147" width="18" style="25" customWidth="1"/>
    <col min="6148" max="6148" width="20.42578125" style="25" customWidth="1"/>
    <col min="6149" max="6149" width="15.85546875" style="25" customWidth="1"/>
    <col min="6150" max="6150" width="14.7109375" style="25" customWidth="1"/>
    <col min="6151" max="6151" width="13.42578125" style="25" customWidth="1"/>
    <col min="6152" max="6152" width="14.42578125" style="25" customWidth="1"/>
    <col min="6153" max="6153" width="13.5703125" style="25" customWidth="1"/>
    <col min="6154" max="6154" width="14.140625" style="25" customWidth="1"/>
    <col min="6155" max="6157" width="12.7109375" style="25" bestFit="1" customWidth="1"/>
    <col min="6158" max="6158" width="15" style="25" customWidth="1"/>
    <col min="6159" max="6159" width="13.7109375" style="25" bestFit="1" customWidth="1"/>
    <col min="6160" max="6400" width="11.42578125" style="25"/>
    <col min="6401" max="6401" width="50.140625" style="25" bestFit="1" customWidth="1"/>
    <col min="6402" max="6402" width="16.28515625" style="25" bestFit="1" customWidth="1"/>
    <col min="6403" max="6403" width="18" style="25" customWidth="1"/>
    <col min="6404" max="6404" width="20.42578125" style="25" customWidth="1"/>
    <col min="6405" max="6405" width="15.85546875" style="25" customWidth="1"/>
    <col min="6406" max="6406" width="14.7109375" style="25" customWidth="1"/>
    <col min="6407" max="6407" width="13.42578125" style="25" customWidth="1"/>
    <col min="6408" max="6408" width="14.42578125" style="25" customWidth="1"/>
    <col min="6409" max="6409" width="13.5703125" style="25" customWidth="1"/>
    <col min="6410" max="6410" width="14.140625" style="25" customWidth="1"/>
    <col min="6411" max="6413" width="12.7109375" style="25" bestFit="1" customWidth="1"/>
    <col min="6414" max="6414" width="15" style="25" customWidth="1"/>
    <col min="6415" max="6415" width="13.7109375" style="25" bestFit="1" customWidth="1"/>
    <col min="6416" max="6656" width="11.42578125" style="25"/>
    <col min="6657" max="6657" width="50.140625" style="25" bestFit="1" customWidth="1"/>
    <col min="6658" max="6658" width="16.28515625" style="25" bestFit="1" customWidth="1"/>
    <col min="6659" max="6659" width="18" style="25" customWidth="1"/>
    <col min="6660" max="6660" width="20.42578125" style="25" customWidth="1"/>
    <col min="6661" max="6661" width="15.85546875" style="25" customWidth="1"/>
    <col min="6662" max="6662" width="14.7109375" style="25" customWidth="1"/>
    <col min="6663" max="6663" width="13.42578125" style="25" customWidth="1"/>
    <col min="6664" max="6664" width="14.42578125" style="25" customWidth="1"/>
    <col min="6665" max="6665" width="13.5703125" style="25" customWidth="1"/>
    <col min="6666" max="6666" width="14.140625" style="25" customWidth="1"/>
    <col min="6667" max="6669" width="12.7109375" style="25" bestFit="1" customWidth="1"/>
    <col min="6670" max="6670" width="15" style="25" customWidth="1"/>
    <col min="6671" max="6671" width="13.7109375" style="25" bestFit="1" customWidth="1"/>
    <col min="6672" max="6912" width="11.42578125" style="25"/>
    <col min="6913" max="6913" width="50.140625" style="25" bestFit="1" customWidth="1"/>
    <col min="6914" max="6914" width="16.28515625" style="25" bestFit="1" customWidth="1"/>
    <col min="6915" max="6915" width="18" style="25" customWidth="1"/>
    <col min="6916" max="6916" width="20.42578125" style="25" customWidth="1"/>
    <col min="6917" max="6917" width="15.85546875" style="25" customWidth="1"/>
    <col min="6918" max="6918" width="14.7109375" style="25" customWidth="1"/>
    <col min="6919" max="6919" width="13.42578125" style="25" customWidth="1"/>
    <col min="6920" max="6920" width="14.42578125" style="25" customWidth="1"/>
    <col min="6921" max="6921" width="13.5703125" style="25" customWidth="1"/>
    <col min="6922" max="6922" width="14.140625" style="25" customWidth="1"/>
    <col min="6923" max="6925" width="12.7109375" style="25" bestFit="1" customWidth="1"/>
    <col min="6926" max="6926" width="15" style="25" customWidth="1"/>
    <col min="6927" max="6927" width="13.7109375" style="25" bestFit="1" customWidth="1"/>
    <col min="6928" max="7168" width="11.42578125" style="25"/>
    <col min="7169" max="7169" width="50.140625" style="25" bestFit="1" customWidth="1"/>
    <col min="7170" max="7170" width="16.28515625" style="25" bestFit="1" customWidth="1"/>
    <col min="7171" max="7171" width="18" style="25" customWidth="1"/>
    <col min="7172" max="7172" width="20.42578125" style="25" customWidth="1"/>
    <col min="7173" max="7173" width="15.85546875" style="25" customWidth="1"/>
    <col min="7174" max="7174" width="14.7109375" style="25" customWidth="1"/>
    <col min="7175" max="7175" width="13.42578125" style="25" customWidth="1"/>
    <col min="7176" max="7176" width="14.42578125" style="25" customWidth="1"/>
    <col min="7177" max="7177" width="13.5703125" style="25" customWidth="1"/>
    <col min="7178" max="7178" width="14.140625" style="25" customWidth="1"/>
    <col min="7179" max="7181" width="12.7109375" style="25" bestFit="1" customWidth="1"/>
    <col min="7182" max="7182" width="15" style="25" customWidth="1"/>
    <col min="7183" max="7183" width="13.7109375" style="25" bestFit="1" customWidth="1"/>
    <col min="7184" max="7424" width="11.42578125" style="25"/>
    <col min="7425" max="7425" width="50.140625" style="25" bestFit="1" customWidth="1"/>
    <col min="7426" max="7426" width="16.28515625" style="25" bestFit="1" customWidth="1"/>
    <col min="7427" max="7427" width="18" style="25" customWidth="1"/>
    <col min="7428" max="7428" width="20.42578125" style="25" customWidth="1"/>
    <col min="7429" max="7429" width="15.85546875" style="25" customWidth="1"/>
    <col min="7430" max="7430" width="14.7109375" style="25" customWidth="1"/>
    <col min="7431" max="7431" width="13.42578125" style="25" customWidth="1"/>
    <col min="7432" max="7432" width="14.42578125" style="25" customWidth="1"/>
    <col min="7433" max="7433" width="13.5703125" style="25" customWidth="1"/>
    <col min="7434" max="7434" width="14.140625" style="25" customWidth="1"/>
    <col min="7435" max="7437" width="12.7109375" style="25" bestFit="1" customWidth="1"/>
    <col min="7438" max="7438" width="15" style="25" customWidth="1"/>
    <col min="7439" max="7439" width="13.7109375" style="25" bestFit="1" customWidth="1"/>
    <col min="7440" max="7680" width="11.42578125" style="25"/>
    <col min="7681" max="7681" width="50.140625" style="25" bestFit="1" customWidth="1"/>
    <col min="7682" max="7682" width="16.28515625" style="25" bestFit="1" customWidth="1"/>
    <col min="7683" max="7683" width="18" style="25" customWidth="1"/>
    <col min="7684" max="7684" width="20.42578125" style="25" customWidth="1"/>
    <col min="7685" max="7685" width="15.85546875" style="25" customWidth="1"/>
    <col min="7686" max="7686" width="14.7109375" style="25" customWidth="1"/>
    <col min="7687" max="7687" width="13.42578125" style="25" customWidth="1"/>
    <col min="7688" max="7688" width="14.42578125" style="25" customWidth="1"/>
    <col min="7689" max="7689" width="13.5703125" style="25" customWidth="1"/>
    <col min="7690" max="7690" width="14.140625" style="25" customWidth="1"/>
    <col min="7691" max="7693" width="12.7109375" style="25" bestFit="1" customWidth="1"/>
    <col min="7694" max="7694" width="15" style="25" customWidth="1"/>
    <col min="7695" max="7695" width="13.7109375" style="25" bestFit="1" customWidth="1"/>
    <col min="7696" max="7936" width="11.42578125" style="25"/>
    <col min="7937" max="7937" width="50.140625" style="25" bestFit="1" customWidth="1"/>
    <col min="7938" max="7938" width="16.28515625" style="25" bestFit="1" customWidth="1"/>
    <col min="7939" max="7939" width="18" style="25" customWidth="1"/>
    <col min="7940" max="7940" width="20.42578125" style="25" customWidth="1"/>
    <col min="7941" max="7941" width="15.85546875" style="25" customWidth="1"/>
    <col min="7942" max="7942" width="14.7109375" style="25" customWidth="1"/>
    <col min="7943" max="7943" width="13.42578125" style="25" customWidth="1"/>
    <col min="7944" max="7944" width="14.42578125" style="25" customWidth="1"/>
    <col min="7945" max="7945" width="13.5703125" style="25" customWidth="1"/>
    <col min="7946" max="7946" width="14.140625" style="25" customWidth="1"/>
    <col min="7947" max="7949" width="12.7109375" style="25" bestFit="1" customWidth="1"/>
    <col min="7950" max="7950" width="15" style="25" customWidth="1"/>
    <col min="7951" max="7951" width="13.7109375" style="25" bestFit="1" customWidth="1"/>
    <col min="7952" max="8192" width="11.42578125" style="25"/>
    <col min="8193" max="8193" width="50.140625" style="25" bestFit="1" customWidth="1"/>
    <col min="8194" max="8194" width="16.28515625" style="25" bestFit="1" customWidth="1"/>
    <col min="8195" max="8195" width="18" style="25" customWidth="1"/>
    <col min="8196" max="8196" width="20.42578125" style="25" customWidth="1"/>
    <col min="8197" max="8197" width="15.85546875" style="25" customWidth="1"/>
    <col min="8198" max="8198" width="14.7109375" style="25" customWidth="1"/>
    <col min="8199" max="8199" width="13.42578125" style="25" customWidth="1"/>
    <col min="8200" max="8200" width="14.42578125" style="25" customWidth="1"/>
    <col min="8201" max="8201" width="13.5703125" style="25" customWidth="1"/>
    <col min="8202" max="8202" width="14.140625" style="25" customWidth="1"/>
    <col min="8203" max="8205" width="12.7109375" style="25" bestFit="1" customWidth="1"/>
    <col min="8206" max="8206" width="15" style="25" customWidth="1"/>
    <col min="8207" max="8207" width="13.7109375" style="25" bestFit="1" customWidth="1"/>
    <col min="8208" max="8448" width="11.42578125" style="25"/>
    <col min="8449" max="8449" width="50.140625" style="25" bestFit="1" customWidth="1"/>
    <col min="8450" max="8450" width="16.28515625" style="25" bestFit="1" customWidth="1"/>
    <col min="8451" max="8451" width="18" style="25" customWidth="1"/>
    <col min="8452" max="8452" width="20.42578125" style="25" customWidth="1"/>
    <col min="8453" max="8453" width="15.85546875" style="25" customWidth="1"/>
    <col min="8454" max="8454" width="14.7109375" style="25" customWidth="1"/>
    <col min="8455" max="8455" width="13.42578125" style="25" customWidth="1"/>
    <col min="8456" max="8456" width="14.42578125" style="25" customWidth="1"/>
    <col min="8457" max="8457" width="13.5703125" style="25" customWidth="1"/>
    <col min="8458" max="8458" width="14.140625" style="25" customWidth="1"/>
    <col min="8459" max="8461" width="12.7109375" style="25" bestFit="1" customWidth="1"/>
    <col min="8462" max="8462" width="15" style="25" customWidth="1"/>
    <col min="8463" max="8463" width="13.7109375" style="25" bestFit="1" customWidth="1"/>
    <col min="8464" max="8704" width="11.42578125" style="25"/>
    <col min="8705" max="8705" width="50.140625" style="25" bestFit="1" customWidth="1"/>
    <col min="8706" max="8706" width="16.28515625" style="25" bestFit="1" customWidth="1"/>
    <col min="8707" max="8707" width="18" style="25" customWidth="1"/>
    <col min="8708" max="8708" width="20.42578125" style="25" customWidth="1"/>
    <col min="8709" max="8709" width="15.85546875" style="25" customWidth="1"/>
    <col min="8710" max="8710" width="14.7109375" style="25" customWidth="1"/>
    <col min="8711" max="8711" width="13.42578125" style="25" customWidth="1"/>
    <col min="8712" max="8712" width="14.42578125" style="25" customWidth="1"/>
    <col min="8713" max="8713" width="13.5703125" style="25" customWidth="1"/>
    <col min="8714" max="8714" width="14.140625" style="25" customWidth="1"/>
    <col min="8715" max="8717" width="12.7109375" style="25" bestFit="1" customWidth="1"/>
    <col min="8718" max="8718" width="15" style="25" customWidth="1"/>
    <col min="8719" max="8719" width="13.7109375" style="25" bestFit="1" customWidth="1"/>
    <col min="8720" max="8960" width="11.42578125" style="25"/>
    <col min="8961" max="8961" width="50.140625" style="25" bestFit="1" customWidth="1"/>
    <col min="8962" max="8962" width="16.28515625" style="25" bestFit="1" customWidth="1"/>
    <col min="8963" max="8963" width="18" style="25" customWidth="1"/>
    <col min="8964" max="8964" width="20.42578125" style="25" customWidth="1"/>
    <col min="8965" max="8965" width="15.85546875" style="25" customWidth="1"/>
    <col min="8966" max="8966" width="14.7109375" style="25" customWidth="1"/>
    <col min="8967" max="8967" width="13.42578125" style="25" customWidth="1"/>
    <col min="8968" max="8968" width="14.42578125" style="25" customWidth="1"/>
    <col min="8969" max="8969" width="13.5703125" style="25" customWidth="1"/>
    <col min="8970" max="8970" width="14.140625" style="25" customWidth="1"/>
    <col min="8971" max="8973" width="12.7109375" style="25" bestFit="1" customWidth="1"/>
    <col min="8974" max="8974" width="15" style="25" customWidth="1"/>
    <col min="8975" max="8975" width="13.7109375" style="25" bestFit="1" customWidth="1"/>
    <col min="8976" max="9216" width="11.42578125" style="25"/>
    <col min="9217" max="9217" width="50.140625" style="25" bestFit="1" customWidth="1"/>
    <col min="9218" max="9218" width="16.28515625" style="25" bestFit="1" customWidth="1"/>
    <col min="9219" max="9219" width="18" style="25" customWidth="1"/>
    <col min="9220" max="9220" width="20.42578125" style="25" customWidth="1"/>
    <col min="9221" max="9221" width="15.85546875" style="25" customWidth="1"/>
    <col min="9222" max="9222" width="14.7109375" style="25" customWidth="1"/>
    <col min="9223" max="9223" width="13.42578125" style="25" customWidth="1"/>
    <col min="9224" max="9224" width="14.42578125" style="25" customWidth="1"/>
    <col min="9225" max="9225" width="13.5703125" style="25" customWidth="1"/>
    <col min="9226" max="9226" width="14.140625" style="25" customWidth="1"/>
    <col min="9227" max="9229" width="12.7109375" style="25" bestFit="1" customWidth="1"/>
    <col min="9230" max="9230" width="15" style="25" customWidth="1"/>
    <col min="9231" max="9231" width="13.7109375" style="25" bestFit="1" customWidth="1"/>
    <col min="9232" max="9472" width="11.42578125" style="25"/>
    <col min="9473" max="9473" width="50.140625" style="25" bestFit="1" customWidth="1"/>
    <col min="9474" max="9474" width="16.28515625" style="25" bestFit="1" customWidth="1"/>
    <col min="9475" max="9475" width="18" style="25" customWidth="1"/>
    <col min="9476" max="9476" width="20.42578125" style="25" customWidth="1"/>
    <col min="9477" max="9477" width="15.85546875" style="25" customWidth="1"/>
    <col min="9478" max="9478" width="14.7109375" style="25" customWidth="1"/>
    <col min="9479" max="9479" width="13.42578125" style="25" customWidth="1"/>
    <col min="9480" max="9480" width="14.42578125" style="25" customWidth="1"/>
    <col min="9481" max="9481" width="13.5703125" style="25" customWidth="1"/>
    <col min="9482" max="9482" width="14.140625" style="25" customWidth="1"/>
    <col min="9483" max="9485" width="12.7109375" style="25" bestFit="1" customWidth="1"/>
    <col min="9486" max="9486" width="15" style="25" customWidth="1"/>
    <col min="9487" max="9487" width="13.7109375" style="25" bestFit="1" customWidth="1"/>
    <col min="9488" max="9728" width="11.42578125" style="25"/>
    <col min="9729" max="9729" width="50.140625" style="25" bestFit="1" customWidth="1"/>
    <col min="9730" max="9730" width="16.28515625" style="25" bestFit="1" customWidth="1"/>
    <col min="9731" max="9731" width="18" style="25" customWidth="1"/>
    <col min="9732" max="9732" width="20.42578125" style="25" customWidth="1"/>
    <col min="9733" max="9733" width="15.85546875" style="25" customWidth="1"/>
    <col min="9734" max="9734" width="14.7109375" style="25" customWidth="1"/>
    <col min="9735" max="9735" width="13.42578125" style="25" customWidth="1"/>
    <col min="9736" max="9736" width="14.42578125" style="25" customWidth="1"/>
    <col min="9737" max="9737" width="13.5703125" style="25" customWidth="1"/>
    <col min="9738" max="9738" width="14.140625" style="25" customWidth="1"/>
    <col min="9739" max="9741" width="12.7109375" style="25" bestFit="1" customWidth="1"/>
    <col min="9742" max="9742" width="15" style="25" customWidth="1"/>
    <col min="9743" max="9743" width="13.7109375" style="25" bestFit="1" customWidth="1"/>
    <col min="9744" max="9984" width="11.42578125" style="25"/>
    <col min="9985" max="9985" width="50.140625" style="25" bestFit="1" customWidth="1"/>
    <col min="9986" max="9986" width="16.28515625" style="25" bestFit="1" customWidth="1"/>
    <col min="9987" max="9987" width="18" style="25" customWidth="1"/>
    <col min="9988" max="9988" width="20.42578125" style="25" customWidth="1"/>
    <col min="9989" max="9989" width="15.85546875" style="25" customWidth="1"/>
    <col min="9990" max="9990" width="14.7109375" style="25" customWidth="1"/>
    <col min="9991" max="9991" width="13.42578125" style="25" customWidth="1"/>
    <col min="9992" max="9992" width="14.42578125" style="25" customWidth="1"/>
    <col min="9993" max="9993" width="13.5703125" style="25" customWidth="1"/>
    <col min="9994" max="9994" width="14.140625" style="25" customWidth="1"/>
    <col min="9995" max="9997" width="12.7109375" style="25" bestFit="1" customWidth="1"/>
    <col min="9998" max="9998" width="15" style="25" customWidth="1"/>
    <col min="9999" max="9999" width="13.7109375" style="25" bestFit="1" customWidth="1"/>
    <col min="10000" max="10240" width="11.42578125" style="25"/>
    <col min="10241" max="10241" width="50.140625" style="25" bestFit="1" customWidth="1"/>
    <col min="10242" max="10242" width="16.28515625" style="25" bestFit="1" customWidth="1"/>
    <col min="10243" max="10243" width="18" style="25" customWidth="1"/>
    <col min="10244" max="10244" width="20.42578125" style="25" customWidth="1"/>
    <col min="10245" max="10245" width="15.85546875" style="25" customWidth="1"/>
    <col min="10246" max="10246" width="14.7109375" style="25" customWidth="1"/>
    <col min="10247" max="10247" width="13.42578125" style="25" customWidth="1"/>
    <col min="10248" max="10248" width="14.42578125" style="25" customWidth="1"/>
    <col min="10249" max="10249" width="13.5703125" style="25" customWidth="1"/>
    <col min="10250" max="10250" width="14.140625" style="25" customWidth="1"/>
    <col min="10251" max="10253" width="12.7109375" style="25" bestFit="1" customWidth="1"/>
    <col min="10254" max="10254" width="15" style="25" customWidth="1"/>
    <col min="10255" max="10255" width="13.7109375" style="25" bestFit="1" customWidth="1"/>
    <col min="10256" max="10496" width="11.42578125" style="25"/>
    <col min="10497" max="10497" width="50.140625" style="25" bestFit="1" customWidth="1"/>
    <col min="10498" max="10498" width="16.28515625" style="25" bestFit="1" customWidth="1"/>
    <col min="10499" max="10499" width="18" style="25" customWidth="1"/>
    <col min="10500" max="10500" width="20.42578125" style="25" customWidth="1"/>
    <col min="10501" max="10501" width="15.85546875" style="25" customWidth="1"/>
    <col min="10502" max="10502" width="14.7109375" style="25" customWidth="1"/>
    <col min="10503" max="10503" width="13.42578125" style="25" customWidth="1"/>
    <col min="10504" max="10504" width="14.42578125" style="25" customWidth="1"/>
    <col min="10505" max="10505" width="13.5703125" style="25" customWidth="1"/>
    <col min="10506" max="10506" width="14.140625" style="25" customWidth="1"/>
    <col min="10507" max="10509" width="12.7109375" style="25" bestFit="1" customWidth="1"/>
    <col min="10510" max="10510" width="15" style="25" customWidth="1"/>
    <col min="10511" max="10511" width="13.7109375" style="25" bestFit="1" customWidth="1"/>
    <col min="10512" max="10752" width="11.42578125" style="25"/>
    <col min="10753" max="10753" width="50.140625" style="25" bestFit="1" customWidth="1"/>
    <col min="10754" max="10754" width="16.28515625" style="25" bestFit="1" customWidth="1"/>
    <col min="10755" max="10755" width="18" style="25" customWidth="1"/>
    <col min="10756" max="10756" width="20.42578125" style="25" customWidth="1"/>
    <col min="10757" max="10757" width="15.85546875" style="25" customWidth="1"/>
    <col min="10758" max="10758" width="14.7109375" style="25" customWidth="1"/>
    <col min="10759" max="10759" width="13.42578125" style="25" customWidth="1"/>
    <col min="10760" max="10760" width="14.42578125" style="25" customWidth="1"/>
    <col min="10761" max="10761" width="13.5703125" style="25" customWidth="1"/>
    <col min="10762" max="10762" width="14.140625" style="25" customWidth="1"/>
    <col min="10763" max="10765" width="12.7109375" style="25" bestFit="1" customWidth="1"/>
    <col min="10766" max="10766" width="15" style="25" customWidth="1"/>
    <col min="10767" max="10767" width="13.7109375" style="25" bestFit="1" customWidth="1"/>
    <col min="10768" max="11008" width="11.42578125" style="25"/>
    <col min="11009" max="11009" width="50.140625" style="25" bestFit="1" customWidth="1"/>
    <col min="11010" max="11010" width="16.28515625" style="25" bestFit="1" customWidth="1"/>
    <col min="11011" max="11011" width="18" style="25" customWidth="1"/>
    <col min="11012" max="11012" width="20.42578125" style="25" customWidth="1"/>
    <col min="11013" max="11013" width="15.85546875" style="25" customWidth="1"/>
    <col min="11014" max="11014" width="14.7109375" style="25" customWidth="1"/>
    <col min="11015" max="11015" width="13.42578125" style="25" customWidth="1"/>
    <col min="11016" max="11016" width="14.42578125" style="25" customWidth="1"/>
    <col min="11017" max="11017" width="13.5703125" style="25" customWidth="1"/>
    <col min="11018" max="11018" width="14.140625" style="25" customWidth="1"/>
    <col min="11019" max="11021" width="12.7109375" style="25" bestFit="1" customWidth="1"/>
    <col min="11022" max="11022" width="15" style="25" customWidth="1"/>
    <col min="11023" max="11023" width="13.7109375" style="25" bestFit="1" customWidth="1"/>
    <col min="11024" max="11264" width="11.42578125" style="25"/>
    <col min="11265" max="11265" width="50.140625" style="25" bestFit="1" customWidth="1"/>
    <col min="11266" max="11266" width="16.28515625" style="25" bestFit="1" customWidth="1"/>
    <col min="11267" max="11267" width="18" style="25" customWidth="1"/>
    <col min="11268" max="11268" width="20.42578125" style="25" customWidth="1"/>
    <col min="11269" max="11269" width="15.85546875" style="25" customWidth="1"/>
    <col min="11270" max="11270" width="14.7109375" style="25" customWidth="1"/>
    <col min="11271" max="11271" width="13.42578125" style="25" customWidth="1"/>
    <col min="11272" max="11272" width="14.42578125" style="25" customWidth="1"/>
    <col min="11273" max="11273" width="13.5703125" style="25" customWidth="1"/>
    <col min="11274" max="11274" width="14.140625" style="25" customWidth="1"/>
    <col min="11275" max="11277" width="12.7109375" style="25" bestFit="1" customWidth="1"/>
    <col min="11278" max="11278" width="15" style="25" customWidth="1"/>
    <col min="11279" max="11279" width="13.7109375" style="25" bestFit="1" customWidth="1"/>
    <col min="11280" max="11520" width="11.42578125" style="25"/>
    <col min="11521" max="11521" width="50.140625" style="25" bestFit="1" customWidth="1"/>
    <col min="11522" max="11522" width="16.28515625" style="25" bestFit="1" customWidth="1"/>
    <col min="11523" max="11523" width="18" style="25" customWidth="1"/>
    <col min="11524" max="11524" width="20.42578125" style="25" customWidth="1"/>
    <col min="11525" max="11525" width="15.85546875" style="25" customWidth="1"/>
    <col min="11526" max="11526" width="14.7109375" style="25" customWidth="1"/>
    <col min="11527" max="11527" width="13.42578125" style="25" customWidth="1"/>
    <col min="11528" max="11528" width="14.42578125" style="25" customWidth="1"/>
    <col min="11529" max="11529" width="13.5703125" style="25" customWidth="1"/>
    <col min="11530" max="11530" width="14.140625" style="25" customWidth="1"/>
    <col min="11531" max="11533" width="12.7109375" style="25" bestFit="1" customWidth="1"/>
    <col min="11534" max="11534" width="15" style="25" customWidth="1"/>
    <col min="11535" max="11535" width="13.7109375" style="25" bestFit="1" customWidth="1"/>
    <col min="11536" max="11776" width="11.42578125" style="25"/>
    <col min="11777" max="11777" width="50.140625" style="25" bestFit="1" customWidth="1"/>
    <col min="11778" max="11778" width="16.28515625" style="25" bestFit="1" customWidth="1"/>
    <col min="11779" max="11779" width="18" style="25" customWidth="1"/>
    <col min="11780" max="11780" width="20.42578125" style="25" customWidth="1"/>
    <col min="11781" max="11781" width="15.85546875" style="25" customWidth="1"/>
    <col min="11782" max="11782" width="14.7109375" style="25" customWidth="1"/>
    <col min="11783" max="11783" width="13.42578125" style="25" customWidth="1"/>
    <col min="11784" max="11784" width="14.42578125" style="25" customWidth="1"/>
    <col min="11785" max="11785" width="13.5703125" style="25" customWidth="1"/>
    <col min="11786" max="11786" width="14.140625" style="25" customWidth="1"/>
    <col min="11787" max="11789" width="12.7109375" style="25" bestFit="1" customWidth="1"/>
    <col min="11790" max="11790" width="15" style="25" customWidth="1"/>
    <col min="11791" max="11791" width="13.7109375" style="25" bestFit="1" customWidth="1"/>
    <col min="11792" max="12032" width="11.42578125" style="25"/>
    <col min="12033" max="12033" width="50.140625" style="25" bestFit="1" customWidth="1"/>
    <col min="12034" max="12034" width="16.28515625" style="25" bestFit="1" customWidth="1"/>
    <col min="12035" max="12035" width="18" style="25" customWidth="1"/>
    <col min="12036" max="12036" width="20.42578125" style="25" customWidth="1"/>
    <col min="12037" max="12037" width="15.85546875" style="25" customWidth="1"/>
    <col min="12038" max="12038" width="14.7109375" style="25" customWidth="1"/>
    <col min="12039" max="12039" width="13.42578125" style="25" customWidth="1"/>
    <col min="12040" max="12040" width="14.42578125" style="25" customWidth="1"/>
    <col min="12041" max="12041" width="13.5703125" style="25" customWidth="1"/>
    <col min="12042" max="12042" width="14.140625" style="25" customWidth="1"/>
    <col min="12043" max="12045" width="12.7109375" style="25" bestFit="1" customWidth="1"/>
    <col min="12046" max="12046" width="15" style="25" customWidth="1"/>
    <col min="12047" max="12047" width="13.7109375" style="25" bestFit="1" customWidth="1"/>
    <col min="12048" max="12288" width="11.42578125" style="25"/>
    <col min="12289" max="12289" width="50.140625" style="25" bestFit="1" customWidth="1"/>
    <col min="12290" max="12290" width="16.28515625" style="25" bestFit="1" customWidth="1"/>
    <col min="12291" max="12291" width="18" style="25" customWidth="1"/>
    <col min="12292" max="12292" width="20.42578125" style="25" customWidth="1"/>
    <col min="12293" max="12293" width="15.85546875" style="25" customWidth="1"/>
    <col min="12294" max="12294" width="14.7109375" style="25" customWidth="1"/>
    <col min="12295" max="12295" width="13.42578125" style="25" customWidth="1"/>
    <col min="12296" max="12296" width="14.42578125" style="25" customWidth="1"/>
    <col min="12297" max="12297" width="13.5703125" style="25" customWidth="1"/>
    <col min="12298" max="12298" width="14.140625" style="25" customWidth="1"/>
    <col min="12299" max="12301" width="12.7109375" style="25" bestFit="1" customWidth="1"/>
    <col min="12302" max="12302" width="15" style="25" customWidth="1"/>
    <col min="12303" max="12303" width="13.7109375" style="25" bestFit="1" customWidth="1"/>
    <col min="12304" max="12544" width="11.42578125" style="25"/>
    <col min="12545" max="12545" width="50.140625" style="25" bestFit="1" customWidth="1"/>
    <col min="12546" max="12546" width="16.28515625" style="25" bestFit="1" customWidth="1"/>
    <col min="12547" max="12547" width="18" style="25" customWidth="1"/>
    <col min="12548" max="12548" width="20.42578125" style="25" customWidth="1"/>
    <col min="12549" max="12549" width="15.85546875" style="25" customWidth="1"/>
    <col min="12550" max="12550" width="14.7109375" style="25" customWidth="1"/>
    <col min="12551" max="12551" width="13.42578125" style="25" customWidth="1"/>
    <col min="12552" max="12552" width="14.42578125" style="25" customWidth="1"/>
    <col min="12553" max="12553" width="13.5703125" style="25" customWidth="1"/>
    <col min="12554" max="12554" width="14.140625" style="25" customWidth="1"/>
    <col min="12555" max="12557" width="12.7109375" style="25" bestFit="1" customWidth="1"/>
    <col min="12558" max="12558" width="15" style="25" customWidth="1"/>
    <col min="12559" max="12559" width="13.7109375" style="25" bestFit="1" customWidth="1"/>
    <col min="12560" max="12800" width="11.42578125" style="25"/>
    <col min="12801" max="12801" width="50.140625" style="25" bestFit="1" customWidth="1"/>
    <col min="12802" max="12802" width="16.28515625" style="25" bestFit="1" customWidth="1"/>
    <col min="12803" max="12803" width="18" style="25" customWidth="1"/>
    <col min="12804" max="12804" width="20.42578125" style="25" customWidth="1"/>
    <col min="12805" max="12805" width="15.85546875" style="25" customWidth="1"/>
    <col min="12806" max="12806" width="14.7109375" style="25" customWidth="1"/>
    <col min="12807" max="12807" width="13.42578125" style="25" customWidth="1"/>
    <col min="12808" max="12808" width="14.42578125" style="25" customWidth="1"/>
    <col min="12809" max="12809" width="13.5703125" style="25" customWidth="1"/>
    <col min="12810" max="12810" width="14.140625" style="25" customWidth="1"/>
    <col min="12811" max="12813" width="12.7109375" style="25" bestFit="1" customWidth="1"/>
    <col min="12814" max="12814" width="15" style="25" customWidth="1"/>
    <col min="12815" max="12815" width="13.7109375" style="25" bestFit="1" customWidth="1"/>
    <col min="12816" max="13056" width="11.42578125" style="25"/>
    <col min="13057" max="13057" width="50.140625" style="25" bestFit="1" customWidth="1"/>
    <col min="13058" max="13058" width="16.28515625" style="25" bestFit="1" customWidth="1"/>
    <col min="13059" max="13059" width="18" style="25" customWidth="1"/>
    <col min="13060" max="13060" width="20.42578125" style="25" customWidth="1"/>
    <col min="13061" max="13061" width="15.85546875" style="25" customWidth="1"/>
    <col min="13062" max="13062" width="14.7109375" style="25" customWidth="1"/>
    <col min="13063" max="13063" width="13.42578125" style="25" customWidth="1"/>
    <col min="13064" max="13064" width="14.42578125" style="25" customWidth="1"/>
    <col min="13065" max="13065" width="13.5703125" style="25" customWidth="1"/>
    <col min="13066" max="13066" width="14.140625" style="25" customWidth="1"/>
    <col min="13067" max="13069" width="12.7109375" style="25" bestFit="1" customWidth="1"/>
    <col min="13070" max="13070" width="15" style="25" customWidth="1"/>
    <col min="13071" max="13071" width="13.7109375" style="25" bestFit="1" customWidth="1"/>
    <col min="13072" max="13312" width="11.42578125" style="25"/>
    <col min="13313" max="13313" width="50.140625" style="25" bestFit="1" customWidth="1"/>
    <col min="13314" max="13314" width="16.28515625" style="25" bestFit="1" customWidth="1"/>
    <col min="13315" max="13315" width="18" style="25" customWidth="1"/>
    <col min="13316" max="13316" width="20.42578125" style="25" customWidth="1"/>
    <col min="13317" max="13317" width="15.85546875" style="25" customWidth="1"/>
    <col min="13318" max="13318" width="14.7109375" style="25" customWidth="1"/>
    <col min="13319" max="13319" width="13.42578125" style="25" customWidth="1"/>
    <col min="13320" max="13320" width="14.42578125" style="25" customWidth="1"/>
    <col min="13321" max="13321" width="13.5703125" style="25" customWidth="1"/>
    <col min="13322" max="13322" width="14.140625" style="25" customWidth="1"/>
    <col min="13323" max="13325" width="12.7109375" style="25" bestFit="1" customWidth="1"/>
    <col min="13326" max="13326" width="15" style="25" customWidth="1"/>
    <col min="13327" max="13327" width="13.7109375" style="25" bestFit="1" customWidth="1"/>
    <col min="13328" max="13568" width="11.42578125" style="25"/>
    <col min="13569" max="13569" width="50.140625" style="25" bestFit="1" customWidth="1"/>
    <col min="13570" max="13570" width="16.28515625" style="25" bestFit="1" customWidth="1"/>
    <col min="13571" max="13571" width="18" style="25" customWidth="1"/>
    <col min="13572" max="13572" width="20.42578125" style="25" customWidth="1"/>
    <col min="13573" max="13573" width="15.85546875" style="25" customWidth="1"/>
    <col min="13574" max="13574" width="14.7109375" style="25" customWidth="1"/>
    <col min="13575" max="13575" width="13.42578125" style="25" customWidth="1"/>
    <col min="13576" max="13576" width="14.42578125" style="25" customWidth="1"/>
    <col min="13577" max="13577" width="13.5703125" style="25" customWidth="1"/>
    <col min="13578" max="13578" width="14.140625" style="25" customWidth="1"/>
    <col min="13579" max="13581" width="12.7109375" style="25" bestFit="1" customWidth="1"/>
    <col min="13582" max="13582" width="15" style="25" customWidth="1"/>
    <col min="13583" max="13583" width="13.7109375" style="25" bestFit="1" customWidth="1"/>
    <col min="13584" max="13824" width="11.42578125" style="25"/>
    <col min="13825" max="13825" width="50.140625" style="25" bestFit="1" customWidth="1"/>
    <col min="13826" max="13826" width="16.28515625" style="25" bestFit="1" customWidth="1"/>
    <col min="13827" max="13827" width="18" style="25" customWidth="1"/>
    <col min="13828" max="13828" width="20.42578125" style="25" customWidth="1"/>
    <col min="13829" max="13829" width="15.85546875" style="25" customWidth="1"/>
    <col min="13830" max="13830" width="14.7109375" style="25" customWidth="1"/>
    <col min="13831" max="13831" width="13.42578125" style="25" customWidth="1"/>
    <col min="13832" max="13832" width="14.42578125" style="25" customWidth="1"/>
    <col min="13833" max="13833" width="13.5703125" style="25" customWidth="1"/>
    <col min="13834" max="13834" width="14.140625" style="25" customWidth="1"/>
    <col min="13835" max="13837" width="12.7109375" style="25" bestFit="1" customWidth="1"/>
    <col min="13838" max="13838" width="15" style="25" customWidth="1"/>
    <col min="13839" max="13839" width="13.7109375" style="25" bestFit="1" customWidth="1"/>
    <col min="13840" max="14080" width="11.42578125" style="25"/>
    <col min="14081" max="14081" width="50.140625" style="25" bestFit="1" customWidth="1"/>
    <col min="14082" max="14082" width="16.28515625" style="25" bestFit="1" customWidth="1"/>
    <col min="14083" max="14083" width="18" style="25" customWidth="1"/>
    <col min="14084" max="14084" width="20.42578125" style="25" customWidth="1"/>
    <col min="14085" max="14085" width="15.85546875" style="25" customWidth="1"/>
    <col min="14086" max="14086" width="14.7109375" style="25" customWidth="1"/>
    <col min="14087" max="14087" width="13.42578125" style="25" customWidth="1"/>
    <col min="14088" max="14088" width="14.42578125" style="25" customWidth="1"/>
    <col min="14089" max="14089" width="13.5703125" style="25" customWidth="1"/>
    <col min="14090" max="14090" width="14.140625" style="25" customWidth="1"/>
    <col min="14091" max="14093" width="12.7109375" style="25" bestFit="1" customWidth="1"/>
    <col min="14094" max="14094" width="15" style="25" customWidth="1"/>
    <col min="14095" max="14095" width="13.7109375" style="25" bestFit="1" customWidth="1"/>
    <col min="14096" max="14336" width="11.42578125" style="25"/>
    <col min="14337" max="14337" width="50.140625" style="25" bestFit="1" customWidth="1"/>
    <col min="14338" max="14338" width="16.28515625" style="25" bestFit="1" customWidth="1"/>
    <col min="14339" max="14339" width="18" style="25" customWidth="1"/>
    <col min="14340" max="14340" width="20.42578125" style="25" customWidth="1"/>
    <col min="14341" max="14341" width="15.85546875" style="25" customWidth="1"/>
    <col min="14342" max="14342" width="14.7109375" style="25" customWidth="1"/>
    <col min="14343" max="14343" width="13.42578125" style="25" customWidth="1"/>
    <col min="14344" max="14344" width="14.42578125" style="25" customWidth="1"/>
    <col min="14345" max="14345" width="13.5703125" style="25" customWidth="1"/>
    <col min="14346" max="14346" width="14.140625" style="25" customWidth="1"/>
    <col min="14347" max="14349" width="12.7109375" style="25" bestFit="1" customWidth="1"/>
    <col min="14350" max="14350" width="15" style="25" customWidth="1"/>
    <col min="14351" max="14351" width="13.7109375" style="25" bestFit="1" customWidth="1"/>
    <col min="14352" max="14592" width="11.42578125" style="25"/>
    <col min="14593" max="14593" width="50.140625" style="25" bestFit="1" customWidth="1"/>
    <col min="14594" max="14594" width="16.28515625" style="25" bestFit="1" customWidth="1"/>
    <col min="14595" max="14595" width="18" style="25" customWidth="1"/>
    <col min="14596" max="14596" width="20.42578125" style="25" customWidth="1"/>
    <col min="14597" max="14597" width="15.85546875" style="25" customWidth="1"/>
    <col min="14598" max="14598" width="14.7109375" style="25" customWidth="1"/>
    <col min="14599" max="14599" width="13.42578125" style="25" customWidth="1"/>
    <col min="14600" max="14600" width="14.42578125" style="25" customWidth="1"/>
    <col min="14601" max="14601" width="13.5703125" style="25" customWidth="1"/>
    <col min="14602" max="14602" width="14.140625" style="25" customWidth="1"/>
    <col min="14603" max="14605" width="12.7109375" style="25" bestFit="1" customWidth="1"/>
    <col min="14606" max="14606" width="15" style="25" customWidth="1"/>
    <col min="14607" max="14607" width="13.7109375" style="25" bestFit="1" customWidth="1"/>
    <col min="14608" max="14848" width="11.42578125" style="25"/>
    <col min="14849" max="14849" width="50.140625" style="25" bestFit="1" customWidth="1"/>
    <col min="14850" max="14850" width="16.28515625" style="25" bestFit="1" customWidth="1"/>
    <col min="14851" max="14851" width="18" style="25" customWidth="1"/>
    <col min="14852" max="14852" width="20.42578125" style="25" customWidth="1"/>
    <col min="14853" max="14853" width="15.85546875" style="25" customWidth="1"/>
    <col min="14854" max="14854" width="14.7109375" style="25" customWidth="1"/>
    <col min="14855" max="14855" width="13.42578125" style="25" customWidth="1"/>
    <col min="14856" max="14856" width="14.42578125" style="25" customWidth="1"/>
    <col min="14857" max="14857" width="13.5703125" style="25" customWidth="1"/>
    <col min="14858" max="14858" width="14.140625" style="25" customWidth="1"/>
    <col min="14859" max="14861" width="12.7109375" style="25" bestFit="1" customWidth="1"/>
    <col min="14862" max="14862" width="15" style="25" customWidth="1"/>
    <col min="14863" max="14863" width="13.7109375" style="25" bestFit="1" customWidth="1"/>
    <col min="14864" max="15104" width="11.42578125" style="25"/>
    <col min="15105" max="15105" width="50.140625" style="25" bestFit="1" customWidth="1"/>
    <col min="15106" max="15106" width="16.28515625" style="25" bestFit="1" customWidth="1"/>
    <col min="15107" max="15107" width="18" style="25" customWidth="1"/>
    <col min="15108" max="15108" width="20.42578125" style="25" customWidth="1"/>
    <col min="15109" max="15109" width="15.85546875" style="25" customWidth="1"/>
    <col min="15110" max="15110" width="14.7109375" style="25" customWidth="1"/>
    <col min="15111" max="15111" width="13.42578125" style="25" customWidth="1"/>
    <col min="15112" max="15112" width="14.42578125" style="25" customWidth="1"/>
    <col min="15113" max="15113" width="13.5703125" style="25" customWidth="1"/>
    <col min="15114" max="15114" width="14.140625" style="25" customWidth="1"/>
    <col min="15115" max="15117" width="12.7109375" style="25" bestFit="1" customWidth="1"/>
    <col min="15118" max="15118" width="15" style="25" customWidth="1"/>
    <col min="15119" max="15119" width="13.7109375" style="25" bestFit="1" customWidth="1"/>
    <col min="15120" max="15360" width="11.42578125" style="25"/>
    <col min="15361" max="15361" width="50.140625" style="25" bestFit="1" customWidth="1"/>
    <col min="15362" max="15362" width="16.28515625" style="25" bestFit="1" customWidth="1"/>
    <col min="15363" max="15363" width="18" style="25" customWidth="1"/>
    <col min="15364" max="15364" width="20.42578125" style="25" customWidth="1"/>
    <col min="15365" max="15365" width="15.85546875" style="25" customWidth="1"/>
    <col min="15366" max="15366" width="14.7109375" style="25" customWidth="1"/>
    <col min="15367" max="15367" width="13.42578125" style="25" customWidth="1"/>
    <col min="15368" max="15368" width="14.42578125" style="25" customWidth="1"/>
    <col min="15369" max="15369" width="13.5703125" style="25" customWidth="1"/>
    <col min="15370" max="15370" width="14.140625" style="25" customWidth="1"/>
    <col min="15371" max="15373" width="12.7109375" style="25" bestFit="1" customWidth="1"/>
    <col min="15374" max="15374" width="15" style="25" customWidth="1"/>
    <col min="15375" max="15375" width="13.7109375" style="25" bestFit="1" customWidth="1"/>
    <col min="15376" max="15616" width="11.42578125" style="25"/>
    <col min="15617" max="15617" width="50.140625" style="25" bestFit="1" customWidth="1"/>
    <col min="15618" max="15618" width="16.28515625" style="25" bestFit="1" customWidth="1"/>
    <col min="15619" max="15619" width="18" style="25" customWidth="1"/>
    <col min="15620" max="15620" width="20.42578125" style="25" customWidth="1"/>
    <col min="15621" max="15621" width="15.85546875" style="25" customWidth="1"/>
    <col min="15622" max="15622" width="14.7109375" style="25" customWidth="1"/>
    <col min="15623" max="15623" width="13.42578125" style="25" customWidth="1"/>
    <col min="15624" max="15624" width="14.42578125" style="25" customWidth="1"/>
    <col min="15625" max="15625" width="13.5703125" style="25" customWidth="1"/>
    <col min="15626" max="15626" width="14.140625" style="25" customWidth="1"/>
    <col min="15627" max="15629" width="12.7109375" style="25" bestFit="1" customWidth="1"/>
    <col min="15630" max="15630" width="15" style="25" customWidth="1"/>
    <col min="15631" max="15631" width="13.7109375" style="25" bestFit="1" customWidth="1"/>
    <col min="15632" max="15872" width="11.42578125" style="25"/>
    <col min="15873" max="15873" width="50.140625" style="25" bestFit="1" customWidth="1"/>
    <col min="15874" max="15874" width="16.28515625" style="25" bestFit="1" customWidth="1"/>
    <col min="15875" max="15875" width="18" style="25" customWidth="1"/>
    <col min="15876" max="15876" width="20.42578125" style="25" customWidth="1"/>
    <col min="15877" max="15877" width="15.85546875" style="25" customWidth="1"/>
    <col min="15878" max="15878" width="14.7109375" style="25" customWidth="1"/>
    <col min="15879" max="15879" width="13.42578125" style="25" customWidth="1"/>
    <col min="15880" max="15880" width="14.42578125" style="25" customWidth="1"/>
    <col min="15881" max="15881" width="13.5703125" style="25" customWidth="1"/>
    <col min="15882" max="15882" width="14.140625" style="25" customWidth="1"/>
    <col min="15883" max="15885" width="12.7109375" style="25" bestFit="1" customWidth="1"/>
    <col min="15886" max="15886" width="15" style="25" customWidth="1"/>
    <col min="15887" max="15887" width="13.7109375" style="25" bestFit="1" customWidth="1"/>
    <col min="15888" max="16128" width="11.42578125" style="25"/>
    <col min="16129" max="16129" width="50.140625" style="25" bestFit="1" customWidth="1"/>
    <col min="16130" max="16130" width="16.28515625" style="25" bestFit="1" customWidth="1"/>
    <col min="16131" max="16131" width="18" style="25" customWidth="1"/>
    <col min="16132" max="16132" width="20.42578125" style="25" customWidth="1"/>
    <col min="16133" max="16133" width="15.85546875" style="25" customWidth="1"/>
    <col min="16134" max="16134" width="14.7109375" style="25" customWidth="1"/>
    <col min="16135" max="16135" width="13.42578125" style="25" customWidth="1"/>
    <col min="16136" max="16136" width="14.42578125" style="25" customWidth="1"/>
    <col min="16137" max="16137" width="13.5703125" style="25" customWidth="1"/>
    <col min="16138" max="16138" width="14.140625" style="25" customWidth="1"/>
    <col min="16139" max="16141" width="12.7109375" style="25" bestFit="1" customWidth="1"/>
    <col min="16142" max="16142" width="15" style="25" customWidth="1"/>
    <col min="16143" max="16143" width="13.7109375" style="25" bestFit="1" customWidth="1"/>
    <col min="16144" max="16384" width="11.42578125" style="25"/>
  </cols>
  <sheetData>
    <row r="4" spans="1:11" ht="15" x14ac:dyDescent="0.2">
      <c r="A4" s="836" t="s">
        <v>308</v>
      </c>
      <c r="B4" s="836"/>
      <c r="C4" s="836"/>
      <c r="D4" s="836"/>
      <c r="E4" s="836"/>
      <c r="F4" s="836"/>
      <c r="G4" s="836"/>
      <c r="H4" s="836"/>
      <c r="I4" s="836"/>
      <c r="J4" s="836"/>
      <c r="K4" s="836"/>
    </row>
    <row r="7" spans="1:11" x14ac:dyDescent="0.2">
      <c r="A7" s="824" t="s">
        <v>578</v>
      </c>
      <c r="B7" s="825"/>
      <c r="C7" s="825"/>
      <c r="D7" s="825"/>
      <c r="E7" s="825"/>
      <c r="F7" s="825"/>
      <c r="G7" s="825"/>
    </row>
    <row r="8" spans="1:11" ht="13.5" thickBot="1" x14ac:dyDescent="0.25"/>
    <row r="9" spans="1:11" ht="18.75" thickBot="1" x14ac:dyDescent="0.3">
      <c r="A9" s="818" t="s">
        <v>190</v>
      </c>
      <c r="B9" s="819"/>
      <c r="C9" s="819"/>
      <c r="D9" s="819"/>
      <c r="E9" s="820"/>
    </row>
    <row r="10" spans="1:11" ht="15.75" thickBot="1" x14ac:dyDescent="0.3">
      <c r="A10" s="259"/>
      <c r="B10" s="260" t="s">
        <v>142</v>
      </c>
      <c r="C10" s="260" t="s">
        <v>567</v>
      </c>
      <c r="D10" s="654" t="s">
        <v>248</v>
      </c>
      <c r="E10" s="654" t="s">
        <v>574</v>
      </c>
      <c r="F10" s="147"/>
    </row>
    <row r="11" spans="1:11" x14ac:dyDescent="0.2">
      <c r="A11" s="261" t="s">
        <v>291</v>
      </c>
      <c r="B11" s="263">
        <v>129594098.40011868</v>
      </c>
      <c r="C11" s="263">
        <v>5287453.9834237155</v>
      </c>
      <c r="D11" s="263">
        <v>33978623.504096977</v>
      </c>
      <c r="E11" s="263">
        <v>13735163.171304053</v>
      </c>
      <c r="F11" s="147"/>
    </row>
    <row r="12" spans="1:11" x14ac:dyDescent="0.2">
      <c r="A12" s="241" t="s">
        <v>293</v>
      </c>
      <c r="B12" s="263">
        <v>88113746.664022714</v>
      </c>
      <c r="C12" s="263">
        <v>3545300.9644682142</v>
      </c>
      <c r="D12" s="263">
        <v>20920473.700442057</v>
      </c>
      <c r="E12" s="263">
        <v>12931502.439423794</v>
      </c>
      <c r="F12" s="147"/>
    </row>
    <row r="13" spans="1:11" x14ac:dyDescent="0.2">
      <c r="A13" s="241" t="s">
        <v>295</v>
      </c>
      <c r="B13" s="263">
        <v>24432094.312706716</v>
      </c>
      <c r="C13" s="263">
        <v>2034286.3748421662</v>
      </c>
      <c r="D13" s="263">
        <v>7545986.1880976716</v>
      </c>
      <c r="E13" s="263">
        <v>4791166.3624894749</v>
      </c>
      <c r="F13" s="147"/>
    </row>
    <row r="14" spans="1:11" x14ac:dyDescent="0.2">
      <c r="A14" s="241" t="s">
        <v>297</v>
      </c>
      <c r="B14" s="263">
        <v>42231578.020472027</v>
      </c>
      <c r="C14" s="263">
        <v>2636628.7735496173</v>
      </c>
      <c r="D14" s="263">
        <v>8663426.8030609731</v>
      </c>
      <c r="E14" s="263">
        <v>6973965.9158608457</v>
      </c>
      <c r="F14" s="147"/>
    </row>
    <row r="15" spans="1:11" x14ac:dyDescent="0.2">
      <c r="A15" s="241" t="s">
        <v>299</v>
      </c>
      <c r="B15" s="263">
        <v>18992936.537486289</v>
      </c>
      <c r="C15" s="263">
        <v>724661.956959798</v>
      </c>
      <c r="D15" s="263">
        <v>3428842.7296086824</v>
      </c>
      <c r="E15" s="263">
        <v>2629552.9785698703</v>
      </c>
      <c r="F15" s="147"/>
    </row>
    <row r="16" spans="1:11" x14ac:dyDescent="0.2">
      <c r="A16" s="241" t="s">
        <v>301</v>
      </c>
      <c r="B16" s="263">
        <v>24631441.768835828</v>
      </c>
      <c r="C16" s="263">
        <v>669131.47076484561</v>
      </c>
      <c r="D16" s="263">
        <v>4978729.6444608755</v>
      </c>
      <c r="E16" s="263">
        <v>2058806.1566916034</v>
      </c>
      <c r="F16" s="147"/>
    </row>
    <row r="17" spans="1:6" ht="13.5" thickBot="1" x14ac:dyDescent="0.25">
      <c r="A17" s="241" t="s">
        <v>302</v>
      </c>
      <c r="B17" s="263">
        <v>8193554.7268967135</v>
      </c>
      <c r="C17" s="263">
        <v>50259.790728846034</v>
      </c>
      <c r="D17" s="263">
        <v>2202120.0003997269</v>
      </c>
      <c r="E17" s="263">
        <v>2058330.1486556414</v>
      </c>
      <c r="F17" s="147"/>
    </row>
    <row r="18" spans="1:6" ht="13.5" thickBot="1" x14ac:dyDescent="0.25">
      <c r="A18" s="243" t="s">
        <v>288</v>
      </c>
      <c r="B18" s="268">
        <f>SUM(B11:B17)</f>
        <v>336189450.43053901</v>
      </c>
      <c r="C18" s="268">
        <f t="shared" ref="C18:E18" si="0">SUM(C11:C17)</f>
        <v>14947723.314737206</v>
      </c>
      <c r="D18" s="268">
        <f t="shared" si="0"/>
        <v>81718202.57016696</v>
      </c>
      <c r="E18" s="268">
        <f t="shared" si="0"/>
        <v>45178487.172995284</v>
      </c>
      <c r="F18" s="269">
        <f>SUM(B18:E18)</f>
        <v>478033863.48843843</v>
      </c>
    </row>
    <row r="19" spans="1:6" ht="13.5" thickBot="1" x14ac:dyDescent="0.25">
      <c r="A19" s="243" t="s">
        <v>307</v>
      </c>
      <c r="B19" s="237">
        <f>B18/$F$18</f>
        <v>0.70327538718116356</v>
      </c>
      <c r="C19" s="237">
        <f>C18/$F$18</f>
        <v>3.1269172450789626E-2</v>
      </c>
      <c r="D19" s="237">
        <f>D18/$F$18</f>
        <v>0.17094647223071335</v>
      </c>
      <c r="E19" s="237">
        <f>E18/$F$18</f>
        <v>9.4508968137333546E-2</v>
      </c>
      <c r="F19" s="237">
        <f>SUM(B19:E19)</f>
        <v>1</v>
      </c>
    </row>
    <row r="20" spans="1:6" x14ac:dyDescent="0.2">
      <c r="B20" s="96"/>
      <c r="C20" s="96"/>
      <c r="D20" s="96"/>
      <c r="E20" s="96"/>
    </row>
    <row r="21" spans="1:6" x14ac:dyDescent="0.2">
      <c r="B21" s="96"/>
      <c r="C21" s="96"/>
      <c r="D21" s="96"/>
    </row>
    <row r="68" spans="1:7" x14ac:dyDescent="0.2">
      <c r="A68" s="824" t="s">
        <v>309</v>
      </c>
      <c r="B68" s="825"/>
      <c r="C68" s="825"/>
      <c r="D68" s="825"/>
      <c r="E68" s="825"/>
      <c r="F68" s="825"/>
      <c r="G68" s="825"/>
    </row>
    <row r="70" spans="1:7" ht="15.75" x14ac:dyDescent="0.25">
      <c r="E70" s="125"/>
      <c r="F70" s="125"/>
    </row>
    <row r="71" spans="1:7" ht="16.5" thickBot="1" x14ac:dyDescent="0.3">
      <c r="A71" s="823" t="s">
        <v>310</v>
      </c>
      <c r="B71" s="823"/>
      <c r="C71" s="823"/>
      <c r="D71" s="823"/>
      <c r="E71" s="823"/>
    </row>
    <row r="72" spans="1:7" ht="15.75" x14ac:dyDescent="0.25">
      <c r="A72" s="125"/>
      <c r="B72" s="845" t="s">
        <v>288</v>
      </c>
      <c r="C72" s="841" t="s">
        <v>289</v>
      </c>
      <c r="D72" s="125"/>
      <c r="E72" s="125"/>
    </row>
    <row r="73" spans="1:7" ht="16.5" customHeight="1" thickBot="1" x14ac:dyDescent="0.3">
      <c r="A73" s="125"/>
      <c r="B73" s="846"/>
      <c r="C73" s="847"/>
      <c r="E73" s="125"/>
    </row>
    <row r="74" spans="1:7" x14ac:dyDescent="0.2">
      <c r="A74" s="230" t="s">
        <v>291</v>
      </c>
      <c r="B74" s="270">
        <f>B11</f>
        <v>129594098.40011868</v>
      </c>
      <c r="C74" s="271">
        <v>37.057356992440837</v>
      </c>
      <c r="D74" s="24"/>
    </row>
    <row r="75" spans="1:7" x14ac:dyDescent="0.2">
      <c r="A75" s="233" t="s">
        <v>293</v>
      </c>
      <c r="B75" s="272">
        <f>B12</f>
        <v>88113746.664022714</v>
      </c>
      <c r="C75" s="273">
        <v>25.196074561889095</v>
      </c>
      <c r="D75" s="24"/>
    </row>
    <row r="76" spans="1:7" ht="12.75" customHeight="1" x14ac:dyDescent="0.2">
      <c r="A76" s="233" t="s">
        <v>295</v>
      </c>
      <c r="B76" s="272">
        <f t="shared" ref="B76:B81" si="1">B13</f>
        <v>24432094.312706716</v>
      </c>
      <c r="C76" s="273">
        <v>6.9863431452224765</v>
      </c>
      <c r="D76" s="24"/>
    </row>
    <row r="77" spans="1:7" x14ac:dyDescent="0.2">
      <c r="A77" s="233" t="s">
        <v>297</v>
      </c>
      <c r="B77" s="272">
        <f t="shared" si="1"/>
        <v>42231578.020472027</v>
      </c>
      <c r="C77" s="273">
        <v>12.076095149231861</v>
      </c>
      <c r="D77" s="24"/>
    </row>
    <row r="78" spans="1:7" x14ac:dyDescent="0.2">
      <c r="A78" s="233" t="s">
        <v>299</v>
      </c>
      <c r="B78" s="272">
        <f t="shared" si="1"/>
        <v>18992936.537486289</v>
      </c>
      <c r="C78" s="273">
        <v>5.4310191458823249</v>
      </c>
      <c r="D78" s="24"/>
    </row>
    <row r="79" spans="1:7" x14ac:dyDescent="0.2">
      <c r="A79" s="233" t="s">
        <v>301</v>
      </c>
      <c r="B79" s="272">
        <f t="shared" si="1"/>
        <v>24631441.768835828</v>
      </c>
      <c r="C79" s="273">
        <v>7.0433464342495995</v>
      </c>
      <c r="D79" s="24"/>
    </row>
    <row r="80" spans="1:7" x14ac:dyDescent="0.2">
      <c r="A80" s="233" t="s">
        <v>302</v>
      </c>
      <c r="B80" s="272">
        <f t="shared" si="1"/>
        <v>8193554.7268967135</v>
      </c>
      <c r="C80" s="273">
        <v>2.3429422041600816</v>
      </c>
      <c r="D80" s="24"/>
    </row>
    <row r="81" spans="1:16" ht="13.5" thickBot="1" x14ac:dyDescent="0.25">
      <c r="A81" s="235" t="s">
        <v>288</v>
      </c>
      <c r="B81" s="289">
        <f t="shared" si="1"/>
        <v>336189450.43053901</v>
      </c>
      <c r="C81" s="274">
        <v>96.133177633076272</v>
      </c>
      <c r="D81" s="24"/>
    </row>
    <row r="82" spans="1:16" x14ac:dyDescent="0.2">
      <c r="B82" s="31"/>
    </row>
    <row r="83" spans="1:16" ht="13.5" thickBot="1" x14ac:dyDescent="0.25"/>
    <row r="84" spans="1:16" ht="18.75" thickBot="1" x14ac:dyDescent="0.3">
      <c r="A84" s="818" t="s">
        <v>311</v>
      </c>
      <c r="B84" s="819"/>
      <c r="C84" s="819"/>
      <c r="D84" s="819"/>
      <c r="E84" s="819"/>
      <c r="F84" s="819"/>
      <c r="G84" s="819"/>
      <c r="H84" s="819"/>
      <c r="I84" s="819"/>
      <c r="J84" s="819"/>
      <c r="K84" s="819"/>
      <c r="L84" s="819"/>
      <c r="M84" s="819"/>
      <c r="N84" s="820"/>
    </row>
    <row r="85" spans="1:16" ht="15.75" thickBot="1" x14ac:dyDescent="0.3">
      <c r="A85" s="259"/>
      <c r="B85" s="260" t="s">
        <v>46</v>
      </c>
      <c r="C85" s="260" t="s">
        <v>47</v>
      </c>
      <c r="D85" s="260" t="s">
        <v>48</v>
      </c>
      <c r="E85" s="260" t="s">
        <v>49</v>
      </c>
      <c r="F85" s="260" t="s">
        <v>50</v>
      </c>
      <c r="G85" s="260" t="s">
        <v>51</v>
      </c>
      <c r="H85" s="260" t="s">
        <v>52</v>
      </c>
      <c r="I85" s="260" t="s">
        <v>53</v>
      </c>
      <c r="J85" s="260" t="s">
        <v>54</v>
      </c>
      <c r="K85" s="260" t="s">
        <v>55</v>
      </c>
      <c r="L85" s="260" t="s">
        <v>56</v>
      </c>
      <c r="M85" s="260" t="s">
        <v>57</v>
      </c>
      <c r="N85" s="147"/>
    </row>
    <row r="86" spans="1:16" x14ac:dyDescent="0.2">
      <c r="A86" s="261" t="s">
        <v>292</v>
      </c>
      <c r="B86" s="263">
        <v>21291815.86838261</v>
      </c>
      <c r="C86" s="263">
        <v>23967869.729498308</v>
      </c>
      <c r="D86" s="263">
        <v>10751447.677926401</v>
      </c>
      <c r="E86" s="275">
        <v>0</v>
      </c>
      <c r="F86" s="275">
        <v>1082833.083337226</v>
      </c>
      <c r="G86" s="275">
        <v>4483964.5444795471</v>
      </c>
      <c r="H86" s="275">
        <v>16332067.341772139</v>
      </c>
      <c r="I86" s="275">
        <v>21772820.444753367</v>
      </c>
      <c r="J86" s="263">
        <v>12561409.020737572</v>
      </c>
      <c r="K86" s="263">
        <v>9067523.3170379177</v>
      </c>
      <c r="L86" s="263">
        <v>4523686.7084834827</v>
      </c>
      <c r="M86" s="263">
        <v>3758660.6637100941</v>
      </c>
      <c r="N86" s="247"/>
      <c r="O86" s="96"/>
      <c r="P86" s="276"/>
    </row>
    <row r="87" spans="1:16" x14ac:dyDescent="0.2">
      <c r="A87" s="241" t="s">
        <v>294</v>
      </c>
      <c r="B87" s="263">
        <v>14944704.672603011</v>
      </c>
      <c r="C87" s="263">
        <v>17014797.242589988</v>
      </c>
      <c r="D87" s="263">
        <v>7939452.6865173224</v>
      </c>
      <c r="E87" s="277">
        <v>0</v>
      </c>
      <c r="F87" s="277">
        <v>812328.21491947863</v>
      </c>
      <c r="G87" s="277">
        <v>3341173.8785599936</v>
      </c>
      <c r="H87" s="277">
        <v>10106976.866322078</v>
      </c>
      <c r="I87" s="277">
        <v>13147249.555812096</v>
      </c>
      <c r="J87" s="263">
        <v>7847855.0434962818</v>
      </c>
      <c r="K87" s="263">
        <v>6798729.9348778101</v>
      </c>
      <c r="L87" s="263">
        <v>3381728.3025067328</v>
      </c>
      <c r="M87" s="263">
        <v>2778750.2658179225</v>
      </c>
      <c r="N87" s="247"/>
      <c r="O87" s="96"/>
      <c r="P87" s="276"/>
    </row>
    <row r="88" spans="1:16" x14ac:dyDescent="0.2">
      <c r="A88" s="241" t="s">
        <v>296</v>
      </c>
      <c r="B88" s="263">
        <v>2973913.7027448923</v>
      </c>
      <c r="C88" s="263">
        <v>3419624.6976872133</v>
      </c>
      <c r="D88" s="263">
        <v>1280179.1167291312</v>
      </c>
      <c r="E88" s="277">
        <v>0</v>
      </c>
      <c r="F88" s="277">
        <v>141386.14083356879</v>
      </c>
      <c r="G88" s="277">
        <v>660579.91849169543</v>
      </c>
      <c r="H88" s="277">
        <v>4527193.2407274749</v>
      </c>
      <c r="I88" s="277">
        <v>5488143.1244500335</v>
      </c>
      <c r="J88" s="263">
        <v>3243416.3086660872</v>
      </c>
      <c r="K88" s="263">
        <v>1466106.3550808767</v>
      </c>
      <c r="L88" s="263">
        <v>633211.75410673919</v>
      </c>
      <c r="M88" s="263">
        <v>598339.95318900154</v>
      </c>
      <c r="N88" s="247"/>
      <c r="O88" s="96"/>
      <c r="P88" s="276"/>
    </row>
    <row r="89" spans="1:16" x14ac:dyDescent="0.2">
      <c r="A89" s="241" t="s">
        <v>298</v>
      </c>
      <c r="B89" s="263">
        <v>7027553.1273347614</v>
      </c>
      <c r="C89" s="263">
        <v>8071126.0991375269</v>
      </c>
      <c r="D89" s="263">
        <v>3280552.7985765301</v>
      </c>
      <c r="E89" s="277">
        <v>0</v>
      </c>
      <c r="F89" s="277">
        <v>366311.24331413687</v>
      </c>
      <c r="G89" s="277">
        <v>1542125.4865642628</v>
      </c>
      <c r="H89" s="277">
        <v>4104484.8244423899</v>
      </c>
      <c r="I89" s="277">
        <v>5212027.6073463652</v>
      </c>
      <c r="J89" s="263">
        <v>3092222.0905243265</v>
      </c>
      <c r="K89" s="263">
        <v>5056951.7915405231</v>
      </c>
      <c r="L89" s="263">
        <v>2486809.4044248704</v>
      </c>
      <c r="M89" s="263">
        <v>1991413.5472663294</v>
      </c>
      <c r="N89" s="247"/>
      <c r="O89" s="96"/>
      <c r="P89" s="276"/>
    </row>
    <row r="90" spans="1:16" x14ac:dyDescent="0.2">
      <c r="A90" s="241" t="s">
        <v>300</v>
      </c>
      <c r="B90" s="263">
        <v>3159555.8622604581</v>
      </c>
      <c r="C90" s="263">
        <v>3561283.0242769676</v>
      </c>
      <c r="D90" s="263">
        <v>1601938.1532300948</v>
      </c>
      <c r="E90" s="277">
        <v>0</v>
      </c>
      <c r="F90" s="277">
        <v>258261.98238882326</v>
      </c>
      <c r="G90" s="277">
        <v>823166.66150968173</v>
      </c>
      <c r="H90" s="277">
        <v>2568576.0587397581</v>
      </c>
      <c r="I90" s="277">
        <v>3035295.8121566586</v>
      </c>
      <c r="J90" s="263">
        <v>1918431.6724596201</v>
      </c>
      <c r="K90" s="263">
        <v>1134844.1314964183</v>
      </c>
      <c r="L90" s="263">
        <v>512357.01568626636</v>
      </c>
      <c r="M90" s="263">
        <v>419226.16328153742</v>
      </c>
      <c r="N90" s="247"/>
      <c r="O90" s="96"/>
      <c r="P90" s="276"/>
    </row>
    <row r="91" spans="1:16" x14ac:dyDescent="0.2">
      <c r="A91" s="241" t="s">
        <v>301</v>
      </c>
      <c r="B91" s="263">
        <v>3765093.3320049844</v>
      </c>
      <c r="C91" s="263">
        <v>4214756.6430954197</v>
      </c>
      <c r="D91" s="263">
        <v>1550024.2153217013</v>
      </c>
      <c r="E91" s="277">
        <v>0</v>
      </c>
      <c r="F91" s="277">
        <v>205373.95592805103</v>
      </c>
      <c r="G91" s="277">
        <v>709484.93362593779</v>
      </c>
      <c r="H91" s="277">
        <v>3205333.947641294</v>
      </c>
      <c r="I91" s="277">
        <v>3819869.4336312083</v>
      </c>
      <c r="J91" s="263">
        <v>2110853.8885697946</v>
      </c>
      <c r="K91" s="263">
        <v>2767631.4908739757</v>
      </c>
      <c r="L91" s="263">
        <v>1257134.5987173305</v>
      </c>
      <c r="M91" s="263">
        <v>1025885.3294261337</v>
      </c>
      <c r="N91" s="247"/>
      <c r="O91" s="96"/>
      <c r="P91" s="276"/>
    </row>
    <row r="92" spans="1:16" ht="13.5" thickBot="1" x14ac:dyDescent="0.25">
      <c r="A92" s="241" t="s">
        <v>302</v>
      </c>
      <c r="B92" s="263">
        <v>2303616.0701163257</v>
      </c>
      <c r="C92" s="263">
        <v>2366010.577204233</v>
      </c>
      <c r="D92" s="263">
        <v>959696.00531974761</v>
      </c>
      <c r="E92" s="277">
        <v>0</v>
      </c>
      <c r="F92" s="277">
        <v>131110.22850929771</v>
      </c>
      <c r="G92" s="277">
        <v>318769.07714699453</v>
      </c>
      <c r="H92" s="277">
        <v>499822.01255050336</v>
      </c>
      <c r="I92" s="277">
        <v>430973.42129347369</v>
      </c>
      <c r="J92" s="263">
        <v>353381.3826344501</v>
      </c>
      <c r="K92" s="263">
        <v>420655.18298786005</v>
      </c>
      <c r="L92" s="263">
        <v>211164.31724808889</v>
      </c>
      <c r="M92" s="263">
        <v>198356.45188573888</v>
      </c>
      <c r="N92" s="247"/>
      <c r="O92" s="96"/>
      <c r="P92" s="276"/>
    </row>
    <row r="93" spans="1:16" ht="13.5" thickBot="1" x14ac:dyDescent="0.25">
      <c r="A93" s="243" t="s">
        <v>288</v>
      </c>
      <c r="B93" s="268">
        <v>55466252.63544704</v>
      </c>
      <c r="C93" s="268">
        <v>62615468.013489656</v>
      </c>
      <c r="D93" s="268">
        <v>27363290.653620925</v>
      </c>
      <c r="E93" s="278">
        <v>0</v>
      </c>
      <c r="F93" s="278">
        <v>2997604.8492305824</v>
      </c>
      <c r="G93" s="278">
        <v>11879264.500378113</v>
      </c>
      <c r="H93" s="278">
        <v>41344454.292195648</v>
      </c>
      <c r="I93" s="278">
        <v>52906379.399443209</v>
      </c>
      <c r="J93" s="268">
        <v>31127569.407088131</v>
      </c>
      <c r="K93" s="268">
        <v>26712442.203895383</v>
      </c>
      <c r="L93" s="268">
        <v>13006092.101173511</v>
      </c>
      <c r="M93" s="268">
        <v>10770632.374576759</v>
      </c>
      <c r="N93" s="269">
        <f>SUM(B93:M93)</f>
        <v>336189450.43053895</v>
      </c>
      <c r="O93" s="96"/>
      <c r="P93" s="276"/>
    </row>
    <row r="94" spans="1:16" ht="13.5" thickBot="1" x14ac:dyDescent="0.25">
      <c r="A94" s="243" t="s">
        <v>307</v>
      </c>
      <c r="B94" s="237">
        <f t="shared" ref="B94:M94" si="2">B93/$N$93</f>
        <v>0.1649851075469933</v>
      </c>
      <c r="C94" s="237">
        <f t="shared" si="2"/>
        <v>0.18625054395163662</v>
      </c>
      <c r="D94" s="237">
        <f t="shared" si="2"/>
        <v>8.1392472662596332E-2</v>
      </c>
      <c r="E94" s="237">
        <f t="shared" si="2"/>
        <v>0</v>
      </c>
      <c r="F94" s="237">
        <f t="shared" si="2"/>
        <v>8.9164155668529105E-3</v>
      </c>
      <c r="G94" s="237">
        <f t="shared" si="2"/>
        <v>3.5335030546511811E-2</v>
      </c>
      <c r="H94" s="237">
        <f t="shared" si="2"/>
        <v>0.122979630203292</v>
      </c>
      <c r="I94" s="237">
        <f t="shared" si="2"/>
        <v>0.15737073049641795</v>
      </c>
      <c r="J94" s="237">
        <f t="shared" si="2"/>
        <v>9.2589369973462288E-2</v>
      </c>
      <c r="K94" s="237">
        <f t="shared" si="2"/>
        <v>7.9456515276390319E-2</v>
      </c>
      <c r="L94" s="237">
        <f t="shared" si="2"/>
        <v>3.8686794259954735E-2</v>
      </c>
      <c r="M94" s="237">
        <f t="shared" si="2"/>
        <v>3.2037389515891752E-2</v>
      </c>
      <c r="N94" s="279">
        <f>SUM(B94:M94)</f>
        <v>0.99999999999999978</v>
      </c>
      <c r="O94" s="96"/>
    </row>
    <row r="95" spans="1:16" x14ac:dyDescent="0.2"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</row>
    <row r="96" spans="1:16" x14ac:dyDescent="0.2"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</row>
    <row r="117" spans="1:5" ht="15.75" x14ac:dyDescent="0.25">
      <c r="A117" s="823" t="s">
        <v>310</v>
      </c>
      <c r="B117" s="823"/>
      <c r="C117" s="823"/>
      <c r="D117" s="823"/>
      <c r="E117" s="823"/>
    </row>
    <row r="118" spans="1:5" ht="16.5" thickBot="1" x14ac:dyDescent="0.3">
      <c r="A118" s="125"/>
      <c r="B118" s="125"/>
      <c r="C118" s="125"/>
      <c r="D118" s="125"/>
      <c r="E118" s="125"/>
    </row>
    <row r="119" spans="1:5" ht="15.75" thickBot="1" x14ac:dyDescent="0.3">
      <c r="A119" s="228"/>
      <c r="B119" s="207" t="s">
        <v>46</v>
      </c>
      <c r="C119" s="207" t="s">
        <v>47</v>
      </c>
      <c r="D119" s="207" t="s">
        <v>48</v>
      </c>
    </row>
    <row r="120" spans="1:5" x14ac:dyDescent="0.2">
      <c r="A120" s="230" t="s">
        <v>291</v>
      </c>
      <c r="B120" s="245">
        <f>B86</f>
        <v>21291815.86838261</v>
      </c>
      <c r="C120" s="245">
        <f>C86</f>
        <v>23967869.729498308</v>
      </c>
      <c r="D120" s="245">
        <f>D86</f>
        <v>10751447.677926401</v>
      </c>
    </row>
    <row r="121" spans="1:5" x14ac:dyDescent="0.2">
      <c r="A121" s="233" t="s">
        <v>293</v>
      </c>
      <c r="B121" s="245">
        <f t="shared" ref="B121:D127" si="3">B87</f>
        <v>14944704.672603011</v>
      </c>
      <c r="C121" s="245">
        <f t="shared" si="3"/>
        <v>17014797.242589988</v>
      </c>
      <c r="D121" s="245">
        <f t="shared" si="3"/>
        <v>7939452.6865173224</v>
      </c>
    </row>
    <row r="122" spans="1:5" x14ac:dyDescent="0.2">
      <c r="A122" s="233" t="s">
        <v>295</v>
      </c>
      <c r="B122" s="245">
        <f t="shared" si="3"/>
        <v>2973913.7027448923</v>
      </c>
      <c r="C122" s="245">
        <f t="shared" si="3"/>
        <v>3419624.6976872133</v>
      </c>
      <c r="D122" s="245">
        <f t="shared" si="3"/>
        <v>1280179.1167291312</v>
      </c>
    </row>
    <row r="123" spans="1:5" x14ac:dyDescent="0.2">
      <c r="A123" s="233" t="s">
        <v>297</v>
      </c>
      <c r="B123" s="245">
        <f t="shared" si="3"/>
        <v>7027553.1273347614</v>
      </c>
      <c r="C123" s="245">
        <f t="shared" si="3"/>
        <v>8071126.0991375269</v>
      </c>
      <c r="D123" s="245">
        <f t="shared" si="3"/>
        <v>3280552.7985765301</v>
      </c>
    </row>
    <row r="124" spans="1:5" x14ac:dyDescent="0.2">
      <c r="A124" s="233" t="s">
        <v>299</v>
      </c>
      <c r="B124" s="245">
        <f t="shared" si="3"/>
        <v>3159555.8622604581</v>
      </c>
      <c r="C124" s="245">
        <f t="shared" si="3"/>
        <v>3561283.0242769676</v>
      </c>
      <c r="D124" s="245">
        <f t="shared" si="3"/>
        <v>1601938.1532300948</v>
      </c>
    </row>
    <row r="125" spans="1:5" x14ac:dyDescent="0.2">
      <c r="A125" s="233" t="s">
        <v>301</v>
      </c>
      <c r="B125" s="245">
        <f t="shared" si="3"/>
        <v>3765093.3320049844</v>
      </c>
      <c r="C125" s="245">
        <f t="shared" si="3"/>
        <v>4214756.6430954197</v>
      </c>
      <c r="D125" s="245">
        <f t="shared" si="3"/>
        <v>1550024.2153217013</v>
      </c>
    </row>
    <row r="126" spans="1:5" x14ac:dyDescent="0.2">
      <c r="A126" s="233" t="s">
        <v>302</v>
      </c>
      <c r="B126" s="245">
        <f t="shared" si="3"/>
        <v>2303616.0701163257</v>
      </c>
      <c r="C126" s="245">
        <f t="shared" si="3"/>
        <v>2366010.577204233</v>
      </c>
      <c r="D126" s="245">
        <f t="shared" si="3"/>
        <v>959696.00531974761</v>
      </c>
    </row>
    <row r="127" spans="1:5" ht="13.5" thickBot="1" x14ac:dyDescent="0.25">
      <c r="A127" s="235" t="s">
        <v>288</v>
      </c>
      <c r="B127" s="280">
        <f t="shared" si="3"/>
        <v>55466252.63544704</v>
      </c>
      <c r="C127" s="280">
        <f t="shared" si="3"/>
        <v>62615468.013489656</v>
      </c>
      <c r="D127" s="280">
        <f t="shared" si="3"/>
        <v>27363290.653620925</v>
      </c>
    </row>
    <row r="128" spans="1:5" x14ac:dyDescent="0.2">
      <c r="B128" s="96"/>
      <c r="C128" s="96"/>
      <c r="D128" s="96"/>
    </row>
    <row r="129" spans="1:4" x14ac:dyDescent="0.2">
      <c r="B129" s="96"/>
      <c r="C129" s="96"/>
      <c r="D129" s="96"/>
    </row>
    <row r="130" spans="1:4" ht="13.5" thickBot="1" x14ac:dyDescent="0.25"/>
    <row r="131" spans="1:4" ht="15.75" thickBot="1" x14ac:dyDescent="0.3">
      <c r="A131" s="228"/>
      <c r="B131" s="207" t="s">
        <v>49</v>
      </c>
      <c r="C131" s="207" t="s">
        <v>50</v>
      </c>
      <c r="D131" s="207" t="s">
        <v>51</v>
      </c>
    </row>
    <row r="132" spans="1:4" x14ac:dyDescent="0.2">
      <c r="A132" s="230" t="s">
        <v>291</v>
      </c>
      <c r="B132" s="245">
        <f>E86</f>
        <v>0</v>
      </c>
      <c r="C132" s="245">
        <f t="shared" ref="C132:D139" si="4">F86</f>
        <v>1082833.083337226</v>
      </c>
      <c r="D132" s="245">
        <f t="shared" si="4"/>
        <v>4483964.5444795471</v>
      </c>
    </row>
    <row r="133" spans="1:4" x14ac:dyDescent="0.2">
      <c r="A133" s="233" t="s">
        <v>293</v>
      </c>
      <c r="B133" s="245">
        <f t="shared" ref="B133:B139" si="5">E87</f>
        <v>0</v>
      </c>
      <c r="C133" s="245">
        <f t="shared" si="4"/>
        <v>812328.21491947863</v>
      </c>
      <c r="D133" s="245">
        <f t="shared" si="4"/>
        <v>3341173.8785599936</v>
      </c>
    </row>
    <row r="134" spans="1:4" x14ac:dyDescent="0.2">
      <c r="A134" s="233" t="s">
        <v>295</v>
      </c>
      <c r="B134" s="245">
        <f t="shared" si="5"/>
        <v>0</v>
      </c>
      <c r="C134" s="245">
        <f t="shared" si="4"/>
        <v>141386.14083356879</v>
      </c>
      <c r="D134" s="245">
        <f t="shared" si="4"/>
        <v>660579.91849169543</v>
      </c>
    </row>
    <row r="135" spans="1:4" x14ac:dyDescent="0.2">
      <c r="A135" s="233" t="s">
        <v>297</v>
      </c>
      <c r="B135" s="245">
        <f t="shared" si="5"/>
        <v>0</v>
      </c>
      <c r="C135" s="245">
        <f t="shared" si="4"/>
        <v>366311.24331413687</v>
      </c>
      <c r="D135" s="245">
        <f t="shared" si="4"/>
        <v>1542125.4865642628</v>
      </c>
    </row>
    <row r="136" spans="1:4" x14ac:dyDescent="0.2">
      <c r="A136" s="233" t="s">
        <v>299</v>
      </c>
      <c r="B136" s="245">
        <f t="shared" si="5"/>
        <v>0</v>
      </c>
      <c r="C136" s="245">
        <f t="shared" si="4"/>
        <v>258261.98238882326</v>
      </c>
      <c r="D136" s="245">
        <f t="shared" si="4"/>
        <v>823166.66150968173</v>
      </c>
    </row>
    <row r="137" spans="1:4" x14ac:dyDescent="0.2">
      <c r="A137" s="233" t="s">
        <v>301</v>
      </c>
      <c r="B137" s="245">
        <f t="shared" si="5"/>
        <v>0</v>
      </c>
      <c r="C137" s="245">
        <f t="shared" si="4"/>
        <v>205373.95592805103</v>
      </c>
      <c r="D137" s="245">
        <f t="shared" si="4"/>
        <v>709484.93362593779</v>
      </c>
    </row>
    <row r="138" spans="1:4" x14ac:dyDescent="0.2">
      <c r="A138" s="233" t="s">
        <v>302</v>
      </c>
      <c r="B138" s="245">
        <f t="shared" si="5"/>
        <v>0</v>
      </c>
      <c r="C138" s="245">
        <f t="shared" si="4"/>
        <v>131110.22850929771</v>
      </c>
      <c r="D138" s="245">
        <f t="shared" si="4"/>
        <v>318769.07714699453</v>
      </c>
    </row>
    <row r="139" spans="1:4" ht="13.5" thickBot="1" x14ac:dyDescent="0.25">
      <c r="A139" s="235" t="s">
        <v>288</v>
      </c>
      <c r="B139" s="280">
        <f t="shared" si="5"/>
        <v>0</v>
      </c>
      <c r="C139" s="280">
        <f t="shared" si="4"/>
        <v>2997604.8492305824</v>
      </c>
      <c r="D139" s="280">
        <f t="shared" si="4"/>
        <v>11879264.500378113</v>
      </c>
    </row>
    <row r="140" spans="1:4" x14ac:dyDescent="0.2">
      <c r="B140" s="96"/>
      <c r="C140" s="96"/>
      <c r="D140" s="96"/>
    </row>
    <row r="141" spans="1:4" x14ac:dyDescent="0.2">
      <c r="B141" s="96"/>
      <c r="C141" s="96"/>
      <c r="D141" s="96"/>
    </row>
    <row r="142" spans="1:4" ht="13.5" thickBot="1" x14ac:dyDescent="0.25"/>
    <row r="143" spans="1:4" ht="15.75" thickBot="1" x14ac:dyDescent="0.3">
      <c r="A143" s="228"/>
      <c r="B143" s="207" t="s">
        <v>52</v>
      </c>
      <c r="C143" s="207" t="s">
        <v>53</v>
      </c>
      <c r="D143" s="207" t="s">
        <v>54</v>
      </c>
    </row>
    <row r="144" spans="1:4" x14ac:dyDescent="0.2">
      <c r="A144" s="230" t="s">
        <v>291</v>
      </c>
      <c r="B144" s="245">
        <f>H86</f>
        <v>16332067.341772139</v>
      </c>
      <c r="C144" s="245">
        <f t="shared" ref="C144:D151" si="6">I86</f>
        <v>21772820.444753367</v>
      </c>
      <c r="D144" s="245">
        <f t="shared" si="6"/>
        <v>12561409.020737572</v>
      </c>
    </row>
    <row r="145" spans="1:5" x14ac:dyDescent="0.2">
      <c r="A145" s="233" t="s">
        <v>293</v>
      </c>
      <c r="B145" s="245">
        <f t="shared" ref="B145:B151" si="7">H87</f>
        <v>10106976.866322078</v>
      </c>
      <c r="C145" s="245">
        <f t="shared" si="6"/>
        <v>13147249.555812096</v>
      </c>
      <c r="D145" s="245">
        <f t="shared" si="6"/>
        <v>7847855.0434962818</v>
      </c>
    </row>
    <row r="146" spans="1:5" x14ac:dyDescent="0.2">
      <c r="A146" s="233" t="s">
        <v>295</v>
      </c>
      <c r="B146" s="245">
        <f t="shared" si="7"/>
        <v>4527193.2407274749</v>
      </c>
      <c r="C146" s="245">
        <f t="shared" si="6"/>
        <v>5488143.1244500335</v>
      </c>
      <c r="D146" s="245">
        <f t="shared" si="6"/>
        <v>3243416.3086660872</v>
      </c>
    </row>
    <row r="147" spans="1:5" x14ac:dyDescent="0.2">
      <c r="A147" s="233" t="s">
        <v>297</v>
      </c>
      <c r="B147" s="245">
        <f t="shared" si="7"/>
        <v>4104484.8244423899</v>
      </c>
      <c r="C147" s="245">
        <f t="shared" si="6"/>
        <v>5212027.6073463652</v>
      </c>
      <c r="D147" s="245">
        <f t="shared" si="6"/>
        <v>3092222.0905243265</v>
      </c>
    </row>
    <row r="148" spans="1:5" x14ac:dyDescent="0.2">
      <c r="A148" s="233" t="s">
        <v>299</v>
      </c>
      <c r="B148" s="245">
        <f t="shared" si="7"/>
        <v>2568576.0587397581</v>
      </c>
      <c r="C148" s="245">
        <f t="shared" si="6"/>
        <v>3035295.8121566586</v>
      </c>
      <c r="D148" s="245">
        <f t="shared" si="6"/>
        <v>1918431.6724596201</v>
      </c>
    </row>
    <row r="149" spans="1:5" x14ac:dyDescent="0.2">
      <c r="A149" s="233" t="s">
        <v>301</v>
      </c>
      <c r="B149" s="245">
        <f t="shared" si="7"/>
        <v>3205333.947641294</v>
      </c>
      <c r="C149" s="245">
        <f t="shared" si="6"/>
        <v>3819869.4336312083</v>
      </c>
      <c r="D149" s="245">
        <f t="shared" si="6"/>
        <v>2110853.8885697946</v>
      </c>
    </row>
    <row r="150" spans="1:5" x14ac:dyDescent="0.2">
      <c r="A150" s="233" t="s">
        <v>302</v>
      </c>
      <c r="B150" s="245">
        <f t="shared" si="7"/>
        <v>499822.01255050336</v>
      </c>
      <c r="C150" s="245">
        <f t="shared" si="6"/>
        <v>430973.42129347369</v>
      </c>
      <c r="D150" s="245">
        <f t="shared" si="6"/>
        <v>353381.3826344501</v>
      </c>
    </row>
    <row r="151" spans="1:5" ht="13.5" thickBot="1" x14ac:dyDescent="0.25">
      <c r="A151" s="235" t="s">
        <v>288</v>
      </c>
      <c r="B151" s="280">
        <f t="shared" si="7"/>
        <v>41344454.292195648</v>
      </c>
      <c r="C151" s="280">
        <f t="shared" si="6"/>
        <v>52906379.399443209</v>
      </c>
      <c r="D151" s="280">
        <f t="shared" si="6"/>
        <v>31127569.407088131</v>
      </c>
    </row>
    <row r="152" spans="1:5" x14ac:dyDescent="0.2">
      <c r="B152" s="96"/>
      <c r="C152" s="96"/>
      <c r="D152" s="96"/>
    </row>
    <row r="153" spans="1:5" x14ac:dyDescent="0.2">
      <c r="B153" s="96"/>
      <c r="C153" s="96"/>
      <c r="D153" s="96"/>
    </row>
    <row r="154" spans="1:5" ht="13.5" thickBot="1" x14ac:dyDescent="0.25"/>
    <row r="155" spans="1:5" ht="15.75" thickBot="1" x14ac:dyDescent="0.3">
      <c r="A155" s="228"/>
      <c r="B155" s="207" t="s">
        <v>55</v>
      </c>
      <c r="C155" s="207" t="s">
        <v>56</v>
      </c>
      <c r="D155" s="207" t="s">
        <v>57</v>
      </c>
    </row>
    <row r="156" spans="1:5" x14ac:dyDescent="0.2">
      <c r="A156" s="230" t="s">
        <v>291</v>
      </c>
      <c r="B156" s="245">
        <f>K86</f>
        <v>9067523.3170379177</v>
      </c>
      <c r="C156" s="245">
        <f t="shared" ref="C156:D163" si="8">L86</f>
        <v>4523686.7084834827</v>
      </c>
      <c r="D156" s="245">
        <f t="shared" si="8"/>
        <v>3758660.6637100941</v>
      </c>
      <c r="E156" s="96"/>
    </row>
    <row r="157" spans="1:5" x14ac:dyDescent="0.2">
      <c r="A157" s="233" t="s">
        <v>293</v>
      </c>
      <c r="B157" s="245">
        <f t="shared" ref="B157:B163" si="9">K87</f>
        <v>6798729.9348778101</v>
      </c>
      <c r="C157" s="245">
        <f t="shared" si="8"/>
        <v>3381728.3025067328</v>
      </c>
      <c r="D157" s="245">
        <f t="shared" si="8"/>
        <v>2778750.2658179225</v>
      </c>
      <c r="E157" s="96"/>
    </row>
    <row r="158" spans="1:5" x14ac:dyDescent="0.2">
      <c r="A158" s="233" t="s">
        <v>295</v>
      </c>
      <c r="B158" s="245">
        <f t="shared" si="9"/>
        <v>1466106.3550808767</v>
      </c>
      <c r="C158" s="245">
        <f t="shared" si="8"/>
        <v>633211.75410673919</v>
      </c>
      <c r="D158" s="245">
        <f t="shared" si="8"/>
        <v>598339.95318900154</v>
      </c>
      <c r="E158" s="96"/>
    </row>
    <row r="159" spans="1:5" x14ac:dyDescent="0.2">
      <c r="A159" s="233" t="s">
        <v>297</v>
      </c>
      <c r="B159" s="245">
        <f t="shared" si="9"/>
        <v>5056951.7915405231</v>
      </c>
      <c r="C159" s="245">
        <f t="shared" si="8"/>
        <v>2486809.4044248704</v>
      </c>
      <c r="D159" s="245">
        <f t="shared" si="8"/>
        <v>1991413.5472663294</v>
      </c>
      <c r="E159" s="96"/>
    </row>
    <row r="160" spans="1:5" x14ac:dyDescent="0.2">
      <c r="A160" s="233" t="s">
        <v>299</v>
      </c>
      <c r="B160" s="245">
        <f t="shared" si="9"/>
        <v>1134844.1314964183</v>
      </c>
      <c r="C160" s="245">
        <f t="shared" si="8"/>
        <v>512357.01568626636</v>
      </c>
      <c r="D160" s="245">
        <f t="shared" si="8"/>
        <v>419226.16328153742</v>
      </c>
      <c r="E160" s="96"/>
    </row>
    <row r="161" spans="1:7" x14ac:dyDescent="0.2">
      <c r="A161" s="233" t="s">
        <v>301</v>
      </c>
      <c r="B161" s="245">
        <f t="shared" si="9"/>
        <v>2767631.4908739757</v>
      </c>
      <c r="C161" s="245">
        <f t="shared" si="8"/>
        <v>1257134.5987173305</v>
      </c>
      <c r="D161" s="245">
        <f t="shared" si="8"/>
        <v>1025885.3294261337</v>
      </c>
      <c r="E161" s="96"/>
    </row>
    <row r="162" spans="1:7" x14ac:dyDescent="0.2">
      <c r="A162" s="233" t="s">
        <v>302</v>
      </c>
      <c r="B162" s="245">
        <f t="shared" si="9"/>
        <v>420655.18298786005</v>
      </c>
      <c r="C162" s="245">
        <f t="shared" si="8"/>
        <v>211164.31724808889</v>
      </c>
      <c r="D162" s="245">
        <f t="shared" si="8"/>
        <v>198356.45188573888</v>
      </c>
      <c r="E162" s="96"/>
    </row>
    <row r="163" spans="1:7" ht="13.5" thickBot="1" x14ac:dyDescent="0.25">
      <c r="A163" s="235" t="s">
        <v>288</v>
      </c>
      <c r="B163" s="280">
        <f t="shared" si="9"/>
        <v>26712442.203895383</v>
      </c>
      <c r="C163" s="280">
        <f t="shared" si="8"/>
        <v>13006092.101173511</v>
      </c>
      <c r="D163" s="280">
        <f t="shared" si="8"/>
        <v>10770632.374576759</v>
      </c>
      <c r="E163" s="96"/>
    </row>
    <row r="164" spans="1:7" x14ac:dyDescent="0.2">
      <c r="B164" s="96"/>
      <c r="C164" s="96"/>
      <c r="D164" s="96"/>
    </row>
    <row r="165" spans="1:7" x14ac:dyDescent="0.2">
      <c r="B165" s="96"/>
      <c r="C165" s="96"/>
      <c r="D165" s="96"/>
    </row>
    <row r="169" spans="1:7" x14ac:dyDescent="0.2">
      <c r="A169" s="824" t="s">
        <v>570</v>
      </c>
      <c r="B169" s="825"/>
      <c r="C169" s="825"/>
      <c r="D169" s="825"/>
      <c r="E169" s="825"/>
      <c r="F169" s="825"/>
      <c r="G169" s="825"/>
    </row>
    <row r="172" spans="1:7" ht="16.5" thickBot="1" x14ac:dyDescent="0.3">
      <c r="A172" s="823" t="s">
        <v>310</v>
      </c>
      <c r="B172" s="823"/>
      <c r="C172" s="823"/>
      <c r="D172" s="823"/>
      <c r="E172" s="823"/>
    </row>
    <row r="173" spans="1:7" ht="15.75" x14ac:dyDescent="0.25">
      <c r="A173" s="125"/>
      <c r="B173" s="845" t="s">
        <v>288</v>
      </c>
      <c r="C173" s="841" t="s">
        <v>289</v>
      </c>
      <c r="D173" s="125"/>
      <c r="E173" s="125"/>
    </row>
    <row r="174" spans="1:7" ht="16.5" thickBot="1" x14ac:dyDescent="0.3">
      <c r="A174" s="125"/>
      <c r="B174" s="846"/>
      <c r="C174" s="848"/>
      <c r="D174" s="125"/>
      <c r="E174" s="125"/>
    </row>
    <row r="175" spans="1:7" x14ac:dyDescent="0.2">
      <c r="A175" s="230" t="s">
        <v>291</v>
      </c>
      <c r="B175" s="270">
        <f>C11</f>
        <v>5287453.9834237155</v>
      </c>
      <c r="C175" s="271">
        <v>16.420715540805144</v>
      </c>
      <c r="E175" s="24"/>
    </row>
    <row r="176" spans="1:7" x14ac:dyDescent="0.2">
      <c r="A176" s="233" t="s">
        <v>293</v>
      </c>
      <c r="B176" s="272">
        <f t="shared" ref="B176:B182" si="10">C12</f>
        <v>3545300.9644682142</v>
      </c>
      <c r="C176" s="273">
        <v>11.010285635881521</v>
      </c>
      <c r="E176" s="24"/>
    </row>
    <row r="177" spans="1:16" x14ac:dyDescent="0.2">
      <c r="A177" s="233" t="s">
        <v>295</v>
      </c>
      <c r="B177" s="272">
        <f t="shared" si="10"/>
        <v>2034286.3748421662</v>
      </c>
      <c r="C177" s="273">
        <v>6.3176791693209173</v>
      </c>
      <c r="E177" s="24"/>
    </row>
    <row r="178" spans="1:16" x14ac:dyDescent="0.2">
      <c r="A178" s="233" t="s">
        <v>297</v>
      </c>
      <c r="B178" s="272">
        <f t="shared" si="10"/>
        <v>2636628.7735496173</v>
      </c>
      <c r="C178" s="273">
        <v>8.1883135461588932</v>
      </c>
      <c r="E178" s="24"/>
    </row>
    <row r="179" spans="1:16" x14ac:dyDescent="0.2">
      <c r="A179" s="233" t="s">
        <v>299</v>
      </c>
      <c r="B179" s="272">
        <f t="shared" si="10"/>
        <v>724661.956959798</v>
      </c>
      <c r="C179" s="273">
        <v>2.2505099610862085</v>
      </c>
      <c r="E179" s="24"/>
    </row>
    <row r="180" spans="1:16" x14ac:dyDescent="0.2">
      <c r="A180" s="233" t="s">
        <v>301</v>
      </c>
      <c r="B180" s="272">
        <f t="shared" si="10"/>
        <v>669131.47076484561</v>
      </c>
      <c r="C180" s="273">
        <v>2.0780544994389598</v>
      </c>
      <c r="E180" s="24"/>
    </row>
    <row r="181" spans="1:16" x14ac:dyDescent="0.2">
      <c r="A181" s="233" t="s">
        <v>302</v>
      </c>
      <c r="B181" s="272">
        <f t="shared" si="10"/>
        <v>50259.790728846034</v>
      </c>
      <c r="C181" s="273">
        <v>0.15608679135291115</v>
      </c>
      <c r="E181" s="24"/>
    </row>
    <row r="182" spans="1:16" ht="13.5" thickBot="1" x14ac:dyDescent="0.25">
      <c r="A182" s="235" t="s">
        <v>288</v>
      </c>
      <c r="B182" s="289">
        <f t="shared" si="10"/>
        <v>14947723.314737206</v>
      </c>
      <c r="C182" s="274">
        <v>46.421645144044568</v>
      </c>
      <c r="E182" s="24"/>
    </row>
    <row r="184" spans="1:16" ht="13.5" thickBot="1" x14ac:dyDescent="0.25"/>
    <row r="185" spans="1:16" ht="18.75" thickBot="1" x14ac:dyDescent="0.3">
      <c r="A185" s="818" t="s">
        <v>311</v>
      </c>
      <c r="B185" s="819"/>
      <c r="C185" s="819"/>
      <c r="D185" s="819"/>
      <c r="E185" s="819"/>
      <c r="F185" s="819"/>
      <c r="G185" s="819"/>
      <c r="H185" s="819"/>
      <c r="I185" s="819"/>
      <c r="J185" s="819"/>
      <c r="K185" s="819"/>
      <c r="L185" s="819"/>
      <c r="M185" s="819"/>
      <c r="N185" s="820"/>
    </row>
    <row r="186" spans="1:16" ht="15.75" thickBot="1" x14ac:dyDescent="0.3">
      <c r="A186" s="281"/>
      <c r="B186" s="214" t="s">
        <v>46</v>
      </c>
      <c r="C186" s="214" t="s">
        <v>47</v>
      </c>
      <c r="D186" s="214" t="s">
        <v>48</v>
      </c>
      <c r="E186" s="214" t="s">
        <v>49</v>
      </c>
      <c r="F186" s="214" t="s">
        <v>50</v>
      </c>
      <c r="G186" s="214" t="s">
        <v>51</v>
      </c>
      <c r="H186" s="214" t="s">
        <v>52</v>
      </c>
      <c r="I186" s="214" t="s">
        <v>53</v>
      </c>
      <c r="J186" s="214" t="s">
        <v>54</v>
      </c>
      <c r="K186" s="214" t="s">
        <v>55</v>
      </c>
      <c r="L186" s="214" t="s">
        <v>56</v>
      </c>
      <c r="M186" s="214" t="s">
        <v>57</v>
      </c>
      <c r="N186" s="147"/>
    </row>
    <row r="187" spans="1:16" x14ac:dyDescent="0.2">
      <c r="A187" s="261" t="s">
        <v>292</v>
      </c>
      <c r="B187" s="282">
        <v>102576.27662128501</v>
      </c>
      <c r="C187" s="282">
        <v>173684.0378694325</v>
      </c>
      <c r="D187" s="282">
        <v>71362.634495884457</v>
      </c>
      <c r="E187" s="275">
        <v>0</v>
      </c>
      <c r="F187" s="282">
        <v>4449.6692006621633</v>
      </c>
      <c r="G187" s="282">
        <v>283376.52634435333</v>
      </c>
      <c r="H187" s="282">
        <v>1673779.3569173971</v>
      </c>
      <c r="I187" s="282">
        <v>2531919.1986892633</v>
      </c>
      <c r="J187" s="283">
        <v>354290.13963432773</v>
      </c>
      <c r="K187" s="283">
        <v>77097.92496858057</v>
      </c>
      <c r="L187" s="284">
        <v>12424.64262470953</v>
      </c>
      <c r="M187" s="263">
        <v>2493.5760578185514</v>
      </c>
      <c r="N187" s="247"/>
      <c r="O187" s="96"/>
      <c r="P187" s="276"/>
    </row>
    <row r="188" spans="1:16" x14ac:dyDescent="0.2">
      <c r="A188" s="241" t="s">
        <v>294</v>
      </c>
      <c r="B188" s="285">
        <v>63772.604849035924</v>
      </c>
      <c r="C188" s="285">
        <v>108202.35585286132</v>
      </c>
      <c r="D188" s="285">
        <v>53494.488404697149</v>
      </c>
      <c r="E188" s="277">
        <v>0</v>
      </c>
      <c r="F188" s="285">
        <v>4437.5130397365801</v>
      </c>
      <c r="G188" s="285">
        <v>210504.66790356557</v>
      </c>
      <c r="H188" s="285">
        <v>1183360.4761954064</v>
      </c>
      <c r="I188" s="285">
        <v>1605439.0478637544</v>
      </c>
      <c r="J188" s="283">
        <v>284741.52124374668</v>
      </c>
      <c r="K188" s="283">
        <v>26058.880561985585</v>
      </c>
      <c r="L188" s="284">
        <v>4259.9401162918857</v>
      </c>
      <c r="M188" s="263">
        <v>1029.4684371325686</v>
      </c>
      <c r="N188" s="247"/>
      <c r="O188" s="96"/>
      <c r="P188" s="276"/>
    </row>
    <row r="189" spans="1:16" x14ac:dyDescent="0.2">
      <c r="A189" s="241" t="s">
        <v>296</v>
      </c>
      <c r="B189" s="285">
        <v>29360.913914381639</v>
      </c>
      <c r="C189" s="285">
        <v>56162.255990336918</v>
      </c>
      <c r="D189" s="285">
        <v>25633.418303114977</v>
      </c>
      <c r="E189" s="277">
        <v>0</v>
      </c>
      <c r="F189" s="285">
        <v>2993.8794790473839</v>
      </c>
      <c r="G189" s="285">
        <v>153046.51779722617</v>
      </c>
      <c r="H189" s="285">
        <v>684543.97707955132</v>
      </c>
      <c r="I189" s="285">
        <v>849831.30621916987</v>
      </c>
      <c r="J189" s="283">
        <v>164176.71455262415</v>
      </c>
      <c r="K189" s="283">
        <v>56608.126434410311</v>
      </c>
      <c r="L189" s="284">
        <v>9805.4629482955206</v>
      </c>
      <c r="M189" s="263">
        <v>2123.8021240081202</v>
      </c>
      <c r="N189" s="247"/>
      <c r="O189" s="96"/>
      <c r="P189" s="276"/>
    </row>
    <row r="190" spans="1:16" x14ac:dyDescent="0.2">
      <c r="A190" s="241" t="s">
        <v>298</v>
      </c>
      <c r="B190" s="285">
        <v>45490.434980678736</v>
      </c>
      <c r="C190" s="285">
        <v>68832.213908245511</v>
      </c>
      <c r="D190" s="285">
        <v>45210.723640618431</v>
      </c>
      <c r="E190" s="277">
        <v>0</v>
      </c>
      <c r="F190" s="285">
        <v>2947.7943617922879</v>
      </c>
      <c r="G190" s="285">
        <v>131786.45547297</v>
      </c>
      <c r="H190" s="285">
        <v>862269.39611640514</v>
      </c>
      <c r="I190" s="285">
        <v>1229901.5029955707</v>
      </c>
      <c r="J190" s="283">
        <v>185613.92828152463</v>
      </c>
      <c r="K190" s="283">
        <v>53059.376252444694</v>
      </c>
      <c r="L190" s="284">
        <v>9451.15263228396</v>
      </c>
      <c r="M190" s="263">
        <v>2065.7949070827722</v>
      </c>
      <c r="N190" s="247"/>
      <c r="O190" s="96"/>
      <c r="P190" s="276"/>
    </row>
    <row r="191" spans="1:16" x14ac:dyDescent="0.2">
      <c r="A191" s="241" t="s">
        <v>300</v>
      </c>
      <c r="B191" s="285">
        <v>4017.1885946308435</v>
      </c>
      <c r="C191" s="285">
        <v>8735.8847528653223</v>
      </c>
      <c r="D191" s="285">
        <v>3660.8744463790717</v>
      </c>
      <c r="E191" s="277">
        <v>0</v>
      </c>
      <c r="F191" s="285">
        <v>56.530206944000859</v>
      </c>
      <c r="G191" s="285">
        <v>69424.056669855388</v>
      </c>
      <c r="H191" s="285">
        <v>235656.78188273354</v>
      </c>
      <c r="I191" s="285">
        <v>347909.81803507532</v>
      </c>
      <c r="J191" s="283">
        <v>52818.281409246294</v>
      </c>
      <c r="K191" s="283">
        <v>1701.0685160638975</v>
      </c>
      <c r="L191" s="284">
        <v>588.69210076876925</v>
      </c>
      <c r="M191" s="263">
        <v>92.780345235655858</v>
      </c>
      <c r="N191" s="247"/>
      <c r="O191" s="96"/>
      <c r="P191" s="276"/>
    </row>
    <row r="192" spans="1:16" x14ac:dyDescent="0.2">
      <c r="A192" s="241" t="s">
        <v>301</v>
      </c>
      <c r="B192" s="285">
        <v>7250.8011370801405</v>
      </c>
      <c r="C192" s="285">
        <v>9218.5247018023038</v>
      </c>
      <c r="D192" s="285">
        <v>9467.1846511854346</v>
      </c>
      <c r="E192" s="277">
        <v>0</v>
      </c>
      <c r="F192" s="285">
        <v>19.497268701790194</v>
      </c>
      <c r="G192" s="285">
        <v>23340.50503905915</v>
      </c>
      <c r="H192" s="285">
        <v>221996.17181197088</v>
      </c>
      <c r="I192" s="285">
        <v>329512.14386590611</v>
      </c>
      <c r="J192" s="283">
        <v>52372.398869107172</v>
      </c>
      <c r="K192" s="283">
        <v>13098.574048639799</v>
      </c>
      <c r="L192" s="284">
        <v>2442.0003116950129</v>
      </c>
      <c r="M192" s="263">
        <v>413.6690596977686</v>
      </c>
      <c r="N192" s="247"/>
      <c r="O192" s="96"/>
      <c r="P192" s="276"/>
    </row>
    <row r="193" spans="1:16" ht="13.5" thickBot="1" x14ac:dyDescent="0.25">
      <c r="A193" s="241" t="s">
        <v>302</v>
      </c>
      <c r="B193" s="285">
        <v>0</v>
      </c>
      <c r="C193" s="285">
        <v>0</v>
      </c>
      <c r="D193" s="285">
        <v>0</v>
      </c>
      <c r="E193" s="277">
        <v>0</v>
      </c>
      <c r="F193" s="285">
        <v>0</v>
      </c>
      <c r="G193" s="285">
        <v>0</v>
      </c>
      <c r="H193" s="285">
        <v>21334.559139540423</v>
      </c>
      <c r="I193" s="285">
        <v>23486.150687287914</v>
      </c>
      <c r="J193" s="283">
        <v>5439.0809020176976</v>
      </c>
      <c r="K193" s="283">
        <v>0</v>
      </c>
      <c r="L193" s="284">
        <v>0</v>
      </c>
      <c r="M193" s="263">
        <v>0</v>
      </c>
      <c r="N193" s="247"/>
      <c r="O193" s="96"/>
      <c r="P193" s="276"/>
    </row>
    <row r="194" spans="1:16" ht="13.5" thickBot="1" x14ac:dyDescent="0.25">
      <c r="A194" s="243" t="s">
        <v>288</v>
      </c>
      <c r="B194" s="286">
        <f>SUM(B187:B193)</f>
        <v>252468.22009709227</v>
      </c>
      <c r="C194" s="286">
        <f t="shared" ref="C194:M194" si="11">SUM(C187:C193)</f>
        <v>424835.27307554387</v>
      </c>
      <c r="D194" s="286">
        <f t="shared" si="11"/>
        <v>208829.32394187953</v>
      </c>
      <c r="E194" s="286">
        <f t="shared" si="11"/>
        <v>0</v>
      </c>
      <c r="F194" s="286">
        <f t="shared" si="11"/>
        <v>14904.883556884206</v>
      </c>
      <c r="G194" s="286">
        <f t="shared" si="11"/>
        <v>871478.72922702972</v>
      </c>
      <c r="H194" s="286">
        <f t="shared" si="11"/>
        <v>4882940.7191430042</v>
      </c>
      <c r="I194" s="286">
        <f t="shared" si="11"/>
        <v>6917999.1683560265</v>
      </c>
      <c r="J194" s="286">
        <f t="shared" si="11"/>
        <v>1099452.0648925942</v>
      </c>
      <c r="K194" s="286">
        <f t="shared" si="11"/>
        <v>227623.95078212488</v>
      </c>
      <c r="L194" s="286">
        <f t="shared" si="11"/>
        <v>38971.890734044682</v>
      </c>
      <c r="M194" s="286">
        <f t="shared" si="11"/>
        <v>8219.090930975437</v>
      </c>
      <c r="N194" s="269">
        <f>SUM(B194:M194)</f>
        <v>14947723.314737199</v>
      </c>
      <c r="O194" s="96"/>
      <c r="P194" s="276"/>
    </row>
    <row r="195" spans="1:16" ht="13.5" thickBot="1" x14ac:dyDescent="0.25">
      <c r="A195" s="243" t="s">
        <v>307</v>
      </c>
      <c r="B195" s="237">
        <f t="shared" ref="B195:M195" si="12">B194/$N$194</f>
        <v>1.6890078494306876E-2</v>
      </c>
      <c r="C195" s="237">
        <f t="shared" si="12"/>
        <v>2.8421403322116085E-2</v>
      </c>
      <c r="D195" s="237">
        <f t="shared" si="12"/>
        <v>1.3970644194088833E-2</v>
      </c>
      <c r="E195" s="237">
        <f t="shared" si="12"/>
        <v>0</v>
      </c>
      <c r="F195" s="237">
        <f t="shared" si="12"/>
        <v>9.971340279084002E-4</v>
      </c>
      <c r="G195" s="237">
        <f t="shared" si="12"/>
        <v>5.8301770167756915E-2</v>
      </c>
      <c r="H195" s="237">
        <f t="shared" si="12"/>
        <v>0.32666785545386934</v>
      </c>
      <c r="I195" s="237">
        <f t="shared" si="12"/>
        <v>0.4628128995092825</v>
      </c>
      <c r="J195" s="237">
        <f t="shared" si="12"/>
        <v>7.3553145301306647E-2</v>
      </c>
      <c r="K195" s="237">
        <f t="shared" si="12"/>
        <v>1.5228001347717401E-2</v>
      </c>
      <c r="L195" s="288">
        <f t="shared" si="12"/>
        <v>2.6072124773423972E-3</v>
      </c>
      <c r="M195" s="237">
        <f t="shared" si="12"/>
        <v>5.498557043046217E-4</v>
      </c>
      <c r="N195" s="279">
        <f>SUM(B195:M195)</f>
        <v>1</v>
      </c>
      <c r="P195" s="96"/>
    </row>
    <row r="196" spans="1:16" x14ac:dyDescent="0.2"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</row>
    <row r="197" spans="1:16" x14ac:dyDescent="0.2"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</row>
    <row r="218" spans="1:7" ht="15.75" x14ac:dyDescent="0.25">
      <c r="A218" s="823" t="s">
        <v>310</v>
      </c>
      <c r="B218" s="823"/>
      <c r="C218" s="823"/>
      <c r="D218" s="823"/>
      <c r="E218" s="823"/>
    </row>
    <row r="219" spans="1:7" ht="16.5" thickBot="1" x14ac:dyDescent="0.3">
      <c r="A219" s="125"/>
      <c r="B219" s="125"/>
      <c r="C219" s="125"/>
      <c r="D219" s="125"/>
      <c r="E219" s="125"/>
    </row>
    <row r="220" spans="1:7" ht="15.75" thickBot="1" x14ac:dyDescent="0.3">
      <c r="A220" s="228"/>
      <c r="B220" s="207" t="s">
        <v>46</v>
      </c>
      <c r="C220" s="207" t="s">
        <v>47</v>
      </c>
      <c r="D220" s="207" t="s">
        <v>48</v>
      </c>
    </row>
    <row r="221" spans="1:7" x14ac:dyDescent="0.2">
      <c r="A221" s="230" t="s">
        <v>291</v>
      </c>
      <c r="B221" s="245">
        <f>B187</f>
        <v>102576.27662128501</v>
      </c>
      <c r="C221" s="245">
        <f>C187</f>
        <v>173684.0378694325</v>
      </c>
      <c r="D221" s="245">
        <f>D187</f>
        <v>71362.634495884457</v>
      </c>
      <c r="E221" s="96"/>
      <c r="F221" s="96"/>
      <c r="G221" s="96"/>
    </row>
    <row r="222" spans="1:7" x14ac:dyDescent="0.2">
      <c r="A222" s="233" t="s">
        <v>293</v>
      </c>
      <c r="B222" s="245">
        <f t="shared" ref="B222:D228" si="13">B188</f>
        <v>63772.604849035924</v>
      </c>
      <c r="C222" s="245">
        <f t="shared" si="13"/>
        <v>108202.35585286132</v>
      </c>
      <c r="D222" s="245">
        <f t="shared" si="13"/>
        <v>53494.488404697149</v>
      </c>
      <c r="E222" s="96"/>
      <c r="F222" s="96"/>
      <c r="G222" s="96"/>
    </row>
    <row r="223" spans="1:7" x14ac:dyDescent="0.2">
      <c r="A223" s="233" t="s">
        <v>295</v>
      </c>
      <c r="B223" s="245">
        <f t="shared" si="13"/>
        <v>29360.913914381639</v>
      </c>
      <c r="C223" s="245">
        <f t="shared" si="13"/>
        <v>56162.255990336918</v>
      </c>
      <c r="D223" s="245">
        <f t="shared" si="13"/>
        <v>25633.418303114977</v>
      </c>
      <c r="E223" s="96"/>
      <c r="F223" s="96"/>
      <c r="G223" s="96"/>
    </row>
    <row r="224" spans="1:7" x14ac:dyDescent="0.2">
      <c r="A224" s="233" t="s">
        <v>297</v>
      </c>
      <c r="B224" s="245">
        <f t="shared" si="13"/>
        <v>45490.434980678736</v>
      </c>
      <c r="C224" s="245">
        <f t="shared" si="13"/>
        <v>68832.213908245511</v>
      </c>
      <c r="D224" s="245">
        <f t="shared" si="13"/>
        <v>45210.723640618431</v>
      </c>
      <c r="E224" s="96"/>
      <c r="F224" s="96"/>
      <c r="G224" s="96"/>
    </row>
    <row r="225" spans="1:7" x14ac:dyDescent="0.2">
      <c r="A225" s="233" t="s">
        <v>299</v>
      </c>
      <c r="B225" s="245">
        <f t="shared" si="13"/>
        <v>4017.1885946308435</v>
      </c>
      <c r="C225" s="245">
        <f t="shared" si="13"/>
        <v>8735.8847528653223</v>
      </c>
      <c r="D225" s="245">
        <f t="shared" si="13"/>
        <v>3660.8744463790717</v>
      </c>
      <c r="E225" s="96"/>
      <c r="F225" s="96"/>
      <c r="G225" s="96"/>
    </row>
    <row r="226" spans="1:7" x14ac:dyDescent="0.2">
      <c r="A226" s="233" t="s">
        <v>301</v>
      </c>
      <c r="B226" s="245">
        <f t="shared" si="13"/>
        <v>7250.8011370801405</v>
      </c>
      <c r="C226" s="245">
        <f t="shared" si="13"/>
        <v>9218.5247018023038</v>
      </c>
      <c r="D226" s="245">
        <f t="shared" si="13"/>
        <v>9467.1846511854346</v>
      </c>
      <c r="E226" s="96"/>
      <c r="F226" s="96"/>
      <c r="G226" s="96"/>
    </row>
    <row r="227" spans="1:7" x14ac:dyDescent="0.2">
      <c r="A227" s="233" t="s">
        <v>302</v>
      </c>
      <c r="B227" s="245">
        <f t="shared" si="13"/>
        <v>0</v>
      </c>
      <c r="C227" s="245">
        <f t="shared" si="13"/>
        <v>0</v>
      </c>
      <c r="D227" s="245">
        <f t="shared" si="13"/>
        <v>0</v>
      </c>
      <c r="E227" s="96"/>
      <c r="F227" s="96"/>
      <c r="G227" s="96"/>
    </row>
    <row r="228" spans="1:7" ht="13.5" thickBot="1" x14ac:dyDescent="0.25">
      <c r="A228" s="235" t="s">
        <v>288</v>
      </c>
      <c r="B228" s="280">
        <f t="shared" si="13"/>
        <v>252468.22009709227</v>
      </c>
      <c r="C228" s="280">
        <f t="shared" si="13"/>
        <v>424835.27307554387</v>
      </c>
      <c r="D228" s="280">
        <f t="shared" si="13"/>
        <v>208829.32394187953</v>
      </c>
      <c r="E228" s="96"/>
      <c r="F228" s="96"/>
      <c r="G228" s="96"/>
    </row>
    <row r="229" spans="1:7" x14ac:dyDescent="0.2">
      <c r="B229" s="96"/>
      <c r="C229" s="96"/>
      <c r="D229" s="96"/>
    </row>
    <row r="230" spans="1:7" x14ac:dyDescent="0.2">
      <c r="B230" s="96"/>
      <c r="C230" s="96"/>
      <c r="D230" s="96"/>
    </row>
    <row r="231" spans="1:7" ht="13.5" thickBot="1" x14ac:dyDescent="0.25"/>
    <row r="232" spans="1:7" ht="15.75" thickBot="1" x14ac:dyDescent="0.3">
      <c r="A232" s="228"/>
      <c r="B232" s="207" t="s">
        <v>49</v>
      </c>
      <c r="C232" s="207" t="s">
        <v>50</v>
      </c>
      <c r="D232" s="207" t="s">
        <v>51</v>
      </c>
    </row>
    <row r="233" spans="1:7" x14ac:dyDescent="0.2">
      <c r="A233" s="230" t="s">
        <v>291</v>
      </c>
      <c r="B233" s="245">
        <f>E187</f>
        <v>0</v>
      </c>
      <c r="C233" s="245">
        <f t="shared" ref="C233:D240" si="14">F187</f>
        <v>4449.6692006621633</v>
      </c>
      <c r="D233" s="245">
        <f t="shared" si="14"/>
        <v>283376.52634435333</v>
      </c>
      <c r="E233" s="96"/>
      <c r="F233" s="96"/>
      <c r="G233" s="96"/>
    </row>
    <row r="234" spans="1:7" x14ac:dyDescent="0.2">
      <c r="A234" s="233" t="s">
        <v>293</v>
      </c>
      <c r="B234" s="245">
        <f t="shared" ref="B234:B240" si="15">E188</f>
        <v>0</v>
      </c>
      <c r="C234" s="245">
        <f t="shared" si="14"/>
        <v>4437.5130397365801</v>
      </c>
      <c r="D234" s="245">
        <f t="shared" si="14"/>
        <v>210504.66790356557</v>
      </c>
      <c r="E234" s="96"/>
      <c r="F234" s="96"/>
      <c r="G234" s="96"/>
    </row>
    <row r="235" spans="1:7" x14ac:dyDescent="0.2">
      <c r="A235" s="233" t="s">
        <v>295</v>
      </c>
      <c r="B235" s="245">
        <f t="shared" si="15"/>
        <v>0</v>
      </c>
      <c r="C235" s="245">
        <f t="shared" si="14"/>
        <v>2993.8794790473839</v>
      </c>
      <c r="D235" s="245">
        <f t="shared" si="14"/>
        <v>153046.51779722617</v>
      </c>
      <c r="E235" s="96"/>
      <c r="F235" s="96"/>
      <c r="G235" s="96"/>
    </row>
    <row r="236" spans="1:7" x14ac:dyDescent="0.2">
      <c r="A236" s="233" t="s">
        <v>297</v>
      </c>
      <c r="B236" s="245">
        <f t="shared" si="15"/>
        <v>0</v>
      </c>
      <c r="C236" s="245">
        <f t="shared" si="14"/>
        <v>2947.7943617922879</v>
      </c>
      <c r="D236" s="245">
        <f t="shared" si="14"/>
        <v>131786.45547297</v>
      </c>
      <c r="E236" s="96"/>
      <c r="F236" s="96"/>
      <c r="G236" s="96"/>
    </row>
    <row r="237" spans="1:7" x14ac:dyDescent="0.2">
      <c r="A237" s="233" t="s">
        <v>299</v>
      </c>
      <c r="B237" s="245">
        <f t="shared" si="15"/>
        <v>0</v>
      </c>
      <c r="C237" s="245">
        <f t="shared" si="14"/>
        <v>56.530206944000859</v>
      </c>
      <c r="D237" s="245">
        <f t="shared" si="14"/>
        <v>69424.056669855388</v>
      </c>
      <c r="E237" s="96"/>
      <c r="F237" s="96"/>
      <c r="G237" s="96"/>
    </row>
    <row r="238" spans="1:7" x14ac:dyDescent="0.2">
      <c r="A238" s="233" t="s">
        <v>301</v>
      </c>
      <c r="B238" s="245">
        <f t="shared" si="15"/>
        <v>0</v>
      </c>
      <c r="C238" s="245">
        <f t="shared" si="14"/>
        <v>19.497268701790194</v>
      </c>
      <c r="D238" s="245">
        <f t="shared" si="14"/>
        <v>23340.50503905915</v>
      </c>
      <c r="E238" s="96"/>
      <c r="F238" s="96"/>
      <c r="G238" s="96"/>
    </row>
    <row r="239" spans="1:7" x14ac:dyDescent="0.2">
      <c r="A239" s="233" t="s">
        <v>302</v>
      </c>
      <c r="B239" s="245">
        <f t="shared" si="15"/>
        <v>0</v>
      </c>
      <c r="C239" s="245">
        <f t="shared" si="14"/>
        <v>0</v>
      </c>
      <c r="D239" s="245">
        <f t="shared" si="14"/>
        <v>0</v>
      </c>
      <c r="E239" s="96"/>
      <c r="F239" s="96"/>
      <c r="G239" s="96"/>
    </row>
    <row r="240" spans="1:7" ht="13.5" thickBot="1" x14ac:dyDescent="0.25">
      <c r="A240" s="235" t="s">
        <v>288</v>
      </c>
      <c r="B240" s="280">
        <f t="shared" si="15"/>
        <v>0</v>
      </c>
      <c r="C240" s="280">
        <f t="shared" si="14"/>
        <v>14904.883556884206</v>
      </c>
      <c r="D240" s="280">
        <f t="shared" si="14"/>
        <v>871478.72922702972</v>
      </c>
      <c r="E240" s="96"/>
      <c r="F240" s="96"/>
      <c r="G240" s="96"/>
    </row>
    <row r="241" spans="1:7" x14ac:dyDescent="0.2">
      <c r="B241" s="96"/>
      <c r="C241" s="96"/>
      <c r="D241" s="96"/>
    </row>
    <row r="242" spans="1:7" x14ac:dyDescent="0.2">
      <c r="B242" s="96"/>
      <c r="C242" s="96"/>
      <c r="D242" s="96"/>
    </row>
    <row r="243" spans="1:7" ht="13.5" thickBot="1" x14ac:dyDescent="0.25"/>
    <row r="244" spans="1:7" ht="15.75" thickBot="1" x14ac:dyDescent="0.3">
      <c r="A244" s="228"/>
      <c r="B244" s="207" t="s">
        <v>52</v>
      </c>
      <c r="C244" s="207" t="s">
        <v>53</v>
      </c>
      <c r="D244" s="207" t="s">
        <v>54</v>
      </c>
    </row>
    <row r="245" spans="1:7" x14ac:dyDescent="0.2">
      <c r="A245" s="230" t="s">
        <v>291</v>
      </c>
      <c r="B245" s="245">
        <f>H187</f>
        <v>1673779.3569173971</v>
      </c>
      <c r="C245" s="245">
        <f t="shared" ref="C245:D252" si="16">I187</f>
        <v>2531919.1986892633</v>
      </c>
      <c r="D245" s="245">
        <f t="shared" si="16"/>
        <v>354290.13963432773</v>
      </c>
      <c r="E245" s="96"/>
      <c r="F245" s="96"/>
      <c r="G245" s="96"/>
    </row>
    <row r="246" spans="1:7" x14ac:dyDescent="0.2">
      <c r="A246" s="233" t="s">
        <v>293</v>
      </c>
      <c r="B246" s="245">
        <f t="shared" ref="B246:B252" si="17">H188</f>
        <v>1183360.4761954064</v>
      </c>
      <c r="C246" s="245">
        <f t="shared" si="16"/>
        <v>1605439.0478637544</v>
      </c>
      <c r="D246" s="245">
        <f t="shared" si="16"/>
        <v>284741.52124374668</v>
      </c>
      <c r="E246" s="96"/>
      <c r="F246" s="96"/>
      <c r="G246" s="96"/>
    </row>
    <row r="247" spans="1:7" x14ac:dyDescent="0.2">
      <c r="A247" s="233" t="s">
        <v>295</v>
      </c>
      <c r="B247" s="245">
        <f t="shared" si="17"/>
        <v>684543.97707955132</v>
      </c>
      <c r="C247" s="245">
        <f t="shared" si="16"/>
        <v>849831.30621916987</v>
      </c>
      <c r="D247" s="245">
        <f t="shared" si="16"/>
        <v>164176.71455262415</v>
      </c>
      <c r="E247" s="96"/>
      <c r="F247" s="96"/>
      <c r="G247" s="96"/>
    </row>
    <row r="248" spans="1:7" x14ac:dyDescent="0.2">
      <c r="A248" s="233" t="s">
        <v>297</v>
      </c>
      <c r="B248" s="245">
        <f t="shared" si="17"/>
        <v>862269.39611640514</v>
      </c>
      <c r="C248" s="245">
        <f t="shared" si="16"/>
        <v>1229901.5029955707</v>
      </c>
      <c r="D248" s="245">
        <f t="shared" si="16"/>
        <v>185613.92828152463</v>
      </c>
      <c r="E248" s="96"/>
      <c r="F248" s="96"/>
      <c r="G248" s="96"/>
    </row>
    <row r="249" spans="1:7" x14ac:dyDescent="0.2">
      <c r="A249" s="233" t="s">
        <v>299</v>
      </c>
      <c r="B249" s="245">
        <f t="shared" si="17"/>
        <v>235656.78188273354</v>
      </c>
      <c r="C249" s="245">
        <f t="shared" si="16"/>
        <v>347909.81803507532</v>
      </c>
      <c r="D249" s="245">
        <f t="shared" si="16"/>
        <v>52818.281409246294</v>
      </c>
      <c r="E249" s="96"/>
      <c r="F249" s="96"/>
      <c r="G249" s="96"/>
    </row>
    <row r="250" spans="1:7" x14ac:dyDescent="0.2">
      <c r="A250" s="233" t="s">
        <v>301</v>
      </c>
      <c r="B250" s="245">
        <f t="shared" si="17"/>
        <v>221996.17181197088</v>
      </c>
      <c r="C250" s="245">
        <f t="shared" si="16"/>
        <v>329512.14386590611</v>
      </c>
      <c r="D250" s="245">
        <f t="shared" si="16"/>
        <v>52372.398869107172</v>
      </c>
      <c r="E250" s="96"/>
      <c r="F250" s="96"/>
      <c r="G250" s="96"/>
    </row>
    <row r="251" spans="1:7" x14ac:dyDescent="0.2">
      <c r="A251" s="233" t="s">
        <v>302</v>
      </c>
      <c r="B251" s="245">
        <f t="shared" si="17"/>
        <v>21334.559139540423</v>
      </c>
      <c r="C251" s="245">
        <f t="shared" si="16"/>
        <v>23486.150687287914</v>
      </c>
      <c r="D251" s="245">
        <f t="shared" si="16"/>
        <v>5439.0809020176976</v>
      </c>
      <c r="E251" s="96"/>
      <c r="F251" s="96"/>
      <c r="G251" s="96"/>
    </row>
    <row r="252" spans="1:7" ht="13.5" thickBot="1" x14ac:dyDescent="0.25">
      <c r="A252" s="235" t="s">
        <v>288</v>
      </c>
      <c r="B252" s="280">
        <f t="shared" si="17"/>
        <v>4882940.7191430042</v>
      </c>
      <c r="C252" s="280">
        <f t="shared" si="16"/>
        <v>6917999.1683560265</v>
      </c>
      <c r="D252" s="280">
        <f t="shared" si="16"/>
        <v>1099452.0648925942</v>
      </c>
      <c r="E252" s="96"/>
      <c r="F252" s="96"/>
      <c r="G252" s="96"/>
    </row>
    <row r="253" spans="1:7" x14ac:dyDescent="0.2">
      <c r="B253" s="96"/>
      <c r="C253" s="96"/>
      <c r="D253" s="96"/>
    </row>
    <row r="254" spans="1:7" x14ac:dyDescent="0.2">
      <c r="B254" s="96"/>
      <c r="C254" s="96"/>
      <c r="D254" s="96"/>
    </row>
    <row r="255" spans="1:7" ht="13.5" thickBot="1" x14ac:dyDescent="0.25"/>
    <row r="256" spans="1:7" ht="15.75" thickBot="1" x14ac:dyDescent="0.3">
      <c r="A256" s="228"/>
      <c r="B256" s="207" t="s">
        <v>55</v>
      </c>
      <c r="C256" s="207" t="s">
        <v>56</v>
      </c>
      <c r="D256" s="207" t="s">
        <v>57</v>
      </c>
    </row>
    <row r="257" spans="1:7" x14ac:dyDescent="0.2">
      <c r="A257" s="230" t="s">
        <v>291</v>
      </c>
      <c r="B257" s="245">
        <f>K187</f>
        <v>77097.92496858057</v>
      </c>
      <c r="C257" s="245">
        <f t="shared" ref="C257:D264" si="18">L187</f>
        <v>12424.64262470953</v>
      </c>
      <c r="D257" s="245">
        <f t="shared" si="18"/>
        <v>2493.5760578185514</v>
      </c>
      <c r="E257" s="276"/>
      <c r="F257" s="276"/>
      <c r="G257" s="276"/>
    </row>
    <row r="258" spans="1:7" x14ac:dyDescent="0.2">
      <c r="A258" s="233" t="s">
        <v>293</v>
      </c>
      <c r="B258" s="245">
        <f t="shared" ref="B258:B264" si="19">K188</f>
        <v>26058.880561985585</v>
      </c>
      <c r="C258" s="245">
        <f t="shared" si="18"/>
        <v>4259.9401162918857</v>
      </c>
      <c r="D258" s="245">
        <f t="shared" si="18"/>
        <v>1029.4684371325686</v>
      </c>
      <c r="E258" s="276"/>
      <c r="F258" s="276"/>
      <c r="G258" s="276"/>
    </row>
    <row r="259" spans="1:7" x14ac:dyDescent="0.2">
      <c r="A259" s="233" t="s">
        <v>295</v>
      </c>
      <c r="B259" s="245">
        <f t="shared" si="19"/>
        <v>56608.126434410311</v>
      </c>
      <c r="C259" s="245">
        <f t="shared" si="18"/>
        <v>9805.4629482955206</v>
      </c>
      <c r="D259" s="245">
        <f t="shared" si="18"/>
        <v>2123.8021240081202</v>
      </c>
      <c r="E259" s="276"/>
      <c r="F259" s="276"/>
      <c r="G259" s="276"/>
    </row>
    <row r="260" spans="1:7" x14ac:dyDescent="0.2">
      <c r="A260" s="233" t="s">
        <v>297</v>
      </c>
      <c r="B260" s="245">
        <f t="shared" si="19"/>
        <v>53059.376252444694</v>
      </c>
      <c r="C260" s="245">
        <f t="shared" si="18"/>
        <v>9451.15263228396</v>
      </c>
      <c r="D260" s="245">
        <f t="shared" si="18"/>
        <v>2065.7949070827722</v>
      </c>
      <c r="E260" s="276"/>
      <c r="F260" s="276"/>
      <c r="G260" s="276"/>
    </row>
    <row r="261" spans="1:7" x14ac:dyDescent="0.2">
      <c r="A261" s="233" t="s">
        <v>299</v>
      </c>
      <c r="B261" s="245">
        <f t="shared" si="19"/>
        <v>1701.0685160638975</v>
      </c>
      <c r="C261" s="245">
        <f t="shared" si="18"/>
        <v>588.69210076876925</v>
      </c>
      <c r="D261" s="245">
        <f t="shared" si="18"/>
        <v>92.780345235655858</v>
      </c>
      <c r="E261" s="276"/>
      <c r="F261" s="276"/>
      <c r="G261" s="276"/>
    </row>
    <row r="262" spans="1:7" x14ac:dyDescent="0.2">
      <c r="A262" s="233" t="s">
        <v>301</v>
      </c>
      <c r="B262" s="245">
        <f t="shared" si="19"/>
        <v>13098.574048639799</v>
      </c>
      <c r="C262" s="245">
        <f t="shared" si="18"/>
        <v>2442.0003116950129</v>
      </c>
      <c r="D262" s="245">
        <f t="shared" si="18"/>
        <v>413.6690596977686</v>
      </c>
      <c r="E262" s="276"/>
      <c r="F262" s="276"/>
      <c r="G262" s="276"/>
    </row>
    <row r="263" spans="1:7" x14ac:dyDescent="0.2">
      <c r="A263" s="233" t="s">
        <v>302</v>
      </c>
      <c r="B263" s="245">
        <f t="shared" si="19"/>
        <v>0</v>
      </c>
      <c r="C263" s="245">
        <f t="shared" si="18"/>
        <v>0</v>
      </c>
      <c r="D263" s="245">
        <f t="shared" si="18"/>
        <v>0</v>
      </c>
      <c r="E263" s="276"/>
      <c r="F263" s="276"/>
      <c r="G263" s="276"/>
    </row>
    <row r="264" spans="1:7" ht="13.5" thickBot="1" x14ac:dyDescent="0.25">
      <c r="A264" s="235" t="s">
        <v>288</v>
      </c>
      <c r="B264" s="280">
        <f t="shared" si="19"/>
        <v>227623.95078212488</v>
      </c>
      <c r="C264" s="280">
        <f t="shared" si="18"/>
        <v>38971.890734044682</v>
      </c>
      <c r="D264" s="280">
        <f t="shared" si="18"/>
        <v>8219.090930975437</v>
      </c>
      <c r="E264" s="276"/>
      <c r="F264" s="276"/>
      <c r="G264" s="276"/>
    </row>
    <row r="265" spans="1:7" x14ac:dyDescent="0.2">
      <c r="B265" s="96"/>
      <c r="C265" s="96"/>
      <c r="D265" s="96"/>
      <c r="E265" s="276"/>
      <c r="F265" s="276"/>
      <c r="G265" s="276"/>
    </row>
    <row r="266" spans="1:7" x14ac:dyDescent="0.2">
      <c r="B266" s="96"/>
      <c r="C266" s="96"/>
      <c r="D266" s="96"/>
      <c r="E266" s="276"/>
      <c r="F266" s="276"/>
      <c r="G266" s="276"/>
    </row>
    <row r="270" spans="1:7" x14ac:dyDescent="0.2">
      <c r="A270" s="824" t="s">
        <v>312</v>
      </c>
      <c r="B270" s="825"/>
      <c r="C270" s="825"/>
      <c r="D270" s="825"/>
      <c r="E270" s="825"/>
      <c r="F270" s="825"/>
      <c r="G270" s="825"/>
    </row>
    <row r="273" spans="1:16" ht="16.5" thickBot="1" x14ac:dyDescent="0.3">
      <c r="A273" s="823" t="s">
        <v>310</v>
      </c>
      <c r="B273" s="823"/>
      <c r="C273" s="823"/>
      <c r="D273" s="823"/>
      <c r="E273" s="823"/>
    </row>
    <row r="274" spans="1:16" ht="15.75" x14ac:dyDescent="0.25">
      <c r="A274" s="125"/>
      <c r="B274" s="845" t="s">
        <v>288</v>
      </c>
      <c r="C274" s="841" t="s">
        <v>289</v>
      </c>
      <c r="D274" s="125"/>
      <c r="E274" s="125"/>
    </row>
    <row r="275" spans="1:16" ht="16.5" thickBot="1" x14ac:dyDescent="0.3">
      <c r="A275" s="125"/>
      <c r="B275" s="846"/>
      <c r="C275" s="847"/>
      <c r="D275" s="125"/>
      <c r="E275" s="125"/>
    </row>
    <row r="276" spans="1:16" x14ac:dyDescent="0.2">
      <c r="A276" s="230" t="s">
        <v>291</v>
      </c>
      <c r="B276" s="270">
        <f>D11</f>
        <v>33978623.504096977</v>
      </c>
      <c r="C276" s="271">
        <v>38.422448647297458</v>
      </c>
      <c r="E276" s="24"/>
    </row>
    <row r="277" spans="1:16" x14ac:dyDescent="0.2">
      <c r="A277" s="233" t="s">
        <v>293</v>
      </c>
      <c r="B277" s="272">
        <f t="shared" ref="B277:B283" si="20">D12</f>
        <v>20920473.700442057</v>
      </c>
      <c r="C277" s="273">
        <v>23.656515289250954</v>
      </c>
      <c r="E277" s="24"/>
    </row>
    <row r="278" spans="1:16" x14ac:dyDescent="0.2">
      <c r="A278" s="233" t="s">
        <v>295</v>
      </c>
      <c r="B278" s="272">
        <f t="shared" si="20"/>
        <v>7545986.1880976716</v>
      </c>
      <c r="C278" s="273">
        <v>8.5328726388942648</v>
      </c>
      <c r="E278" s="24"/>
    </row>
    <row r="279" spans="1:16" x14ac:dyDescent="0.2">
      <c r="A279" s="233" t="s">
        <v>297</v>
      </c>
      <c r="B279" s="272">
        <f t="shared" si="20"/>
        <v>8663426.8030609731</v>
      </c>
      <c r="C279" s="273">
        <v>9.7964554511778488</v>
      </c>
      <c r="E279" s="24"/>
    </row>
    <row r="280" spans="1:16" x14ac:dyDescent="0.2">
      <c r="A280" s="233" t="s">
        <v>299</v>
      </c>
      <c r="B280" s="272">
        <f t="shared" si="20"/>
        <v>3428842.7296086824</v>
      </c>
      <c r="C280" s="273">
        <v>3.8772769497906157</v>
      </c>
      <c r="E280" s="24"/>
    </row>
    <row r="281" spans="1:16" x14ac:dyDescent="0.2">
      <c r="A281" s="233" t="s">
        <v>301</v>
      </c>
      <c r="B281" s="272">
        <f t="shared" si="20"/>
        <v>4978729.6444608755</v>
      </c>
      <c r="C281" s="273">
        <v>5.6298626714531306</v>
      </c>
      <c r="E281" s="24"/>
    </row>
    <row r="282" spans="1:16" x14ac:dyDescent="0.2">
      <c r="A282" s="233" t="s">
        <v>302</v>
      </c>
      <c r="B282" s="272">
        <f t="shared" si="20"/>
        <v>2202120.0003997269</v>
      </c>
      <c r="C282" s="273">
        <v>2.4901197842915326</v>
      </c>
      <c r="E282" s="24"/>
    </row>
    <row r="283" spans="1:16" ht="13.5" thickBot="1" x14ac:dyDescent="0.25">
      <c r="A283" s="235" t="s">
        <v>288</v>
      </c>
      <c r="B283" s="289">
        <f t="shared" si="20"/>
        <v>81718202.57016696</v>
      </c>
      <c r="C283" s="274">
        <v>92.405551432155804</v>
      </c>
      <c r="E283" s="24"/>
    </row>
    <row r="285" spans="1:16" ht="13.5" thickBot="1" x14ac:dyDescent="0.25"/>
    <row r="286" spans="1:16" ht="18.75" thickBot="1" x14ac:dyDescent="0.3">
      <c r="A286" s="818" t="s">
        <v>311</v>
      </c>
      <c r="B286" s="819"/>
      <c r="C286" s="819"/>
      <c r="D286" s="819"/>
      <c r="E286" s="819"/>
      <c r="F286" s="819"/>
      <c r="G286" s="819"/>
      <c r="H286" s="819"/>
      <c r="I286" s="819"/>
      <c r="J286" s="819"/>
      <c r="K286" s="819"/>
      <c r="L286" s="819"/>
      <c r="M286" s="819"/>
      <c r="N286" s="820"/>
    </row>
    <row r="287" spans="1:16" ht="15.75" thickBot="1" x14ac:dyDescent="0.3">
      <c r="A287" s="259"/>
      <c r="B287" s="214" t="s">
        <v>46</v>
      </c>
      <c r="C287" s="214" t="s">
        <v>47</v>
      </c>
      <c r="D287" s="214" t="s">
        <v>48</v>
      </c>
      <c r="E287" s="214" t="s">
        <v>49</v>
      </c>
      <c r="F287" s="214" t="s">
        <v>50</v>
      </c>
      <c r="G287" s="214" t="s">
        <v>51</v>
      </c>
      <c r="H287" s="214" t="s">
        <v>52</v>
      </c>
      <c r="I287" s="214" t="s">
        <v>53</v>
      </c>
      <c r="J287" s="214" t="s">
        <v>54</v>
      </c>
      <c r="K287" s="214" t="s">
        <v>55</v>
      </c>
      <c r="L287" s="214" t="s">
        <v>56</v>
      </c>
      <c r="M287" s="214" t="s">
        <v>57</v>
      </c>
      <c r="N287" s="147"/>
    </row>
    <row r="288" spans="1:16" x14ac:dyDescent="0.2">
      <c r="A288" s="261" t="s">
        <v>292</v>
      </c>
      <c r="B288" s="282">
        <v>2652896.957565112</v>
      </c>
      <c r="C288" s="282">
        <v>3747599.6339903055</v>
      </c>
      <c r="D288" s="282">
        <v>1199267.3385326611</v>
      </c>
      <c r="E288" s="275">
        <v>0</v>
      </c>
      <c r="F288" s="282">
        <v>57657.996123752142</v>
      </c>
      <c r="G288" s="282">
        <v>712190.98260606779</v>
      </c>
      <c r="H288" s="282">
        <v>8301784.4547243752</v>
      </c>
      <c r="I288" s="282">
        <v>11808201.712999923</v>
      </c>
      <c r="J288" s="282">
        <v>3262428.3977022045</v>
      </c>
      <c r="K288" s="282">
        <v>1416364.7638170228</v>
      </c>
      <c r="L288" s="284">
        <v>296691.82503699238</v>
      </c>
      <c r="M288" s="263">
        <v>523539.44099855848</v>
      </c>
      <c r="N288" s="247"/>
      <c r="O288" s="276"/>
      <c r="P288" s="276"/>
    </row>
    <row r="289" spans="1:16" x14ac:dyDescent="0.2">
      <c r="A289" s="241" t="s">
        <v>294</v>
      </c>
      <c r="B289" s="285">
        <v>1984034.5003310852</v>
      </c>
      <c r="C289" s="285">
        <v>2883313.0818854659</v>
      </c>
      <c r="D289" s="285">
        <v>910436.59182165423</v>
      </c>
      <c r="E289" s="277">
        <v>0</v>
      </c>
      <c r="F289" s="285">
        <v>49358.56168708585</v>
      </c>
      <c r="G289" s="285">
        <v>588566.72338904068</v>
      </c>
      <c r="H289" s="285">
        <v>4481600.0497186566</v>
      </c>
      <c r="I289" s="285">
        <v>6675957.4236264769</v>
      </c>
      <c r="J289" s="285">
        <v>1768270.0280817735</v>
      </c>
      <c r="K289" s="285">
        <v>1060961.0537264049</v>
      </c>
      <c r="L289" s="284">
        <v>197681.52095650346</v>
      </c>
      <c r="M289" s="263">
        <v>320294.16521790711</v>
      </c>
      <c r="N289" s="247"/>
      <c r="O289" s="276"/>
      <c r="P289" s="276"/>
    </row>
    <row r="290" spans="1:16" x14ac:dyDescent="0.2">
      <c r="A290" s="241" t="s">
        <v>296</v>
      </c>
      <c r="B290" s="285">
        <v>537784.60863414779</v>
      </c>
      <c r="C290" s="285">
        <v>777501.91762396612</v>
      </c>
      <c r="D290" s="285">
        <v>236535.48321230419</v>
      </c>
      <c r="E290" s="277">
        <v>0</v>
      </c>
      <c r="F290" s="285">
        <v>10273.502473082752</v>
      </c>
      <c r="G290" s="285">
        <v>188448.36650681071</v>
      </c>
      <c r="H290" s="285">
        <v>1949734.6420880179</v>
      </c>
      <c r="I290" s="285">
        <v>2610912.7597227478</v>
      </c>
      <c r="J290" s="285">
        <v>704148.17100571224</v>
      </c>
      <c r="K290" s="285">
        <v>305515.81230769592</v>
      </c>
      <c r="L290" s="284">
        <v>75890.471116684887</v>
      </c>
      <c r="M290" s="263">
        <v>149240.45340650112</v>
      </c>
      <c r="N290" s="247"/>
      <c r="O290" s="276"/>
      <c r="P290" s="276"/>
    </row>
    <row r="291" spans="1:16" x14ac:dyDescent="0.2">
      <c r="A291" s="241" t="s">
        <v>298</v>
      </c>
      <c r="B291" s="285">
        <v>1033519.8618322525</v>
      </c>
      <c r="C291" s="285">
        <v>1435458.0512236315</v>
      </c>
      <c r="D291" s="285">
        <v>476214.2572266052</v>
      </c>
      <c r="E291" s="277">
        <v>0</v>
      </c>
      <c r="F291" s="285">
        <v>23103.150400343176</v>
      </c>
      <c r="G291" s="285">
        <v>283043.35379298875</v>
      </c>
      <c r="H291" s="285">
        <v>1715389.9725632118</v>
      </c>
      <c r="I291" s="285">
        <v>2407108.0540464446</v>
      </c>
      <c r="J291" s="285">
        <v>700708.30984258989</v>
      </c>
      <c r="K291" s="285">
        <v>339215.95407640876</v>
      </c>
      <c r="L291" s="284">
        <v>90953.194919692149</v>
      </c>
      <c r="M291" s="263">
        <v>158712.64313680446</v>
      </c>
      <c r="N291" s="247"/>
      <c r="O291" s="96"/>
      <c r="P291" s="276"/>
    </row>
    <row r="292" spans="1:16" x14ac:dyDescent="0.2">
      <c r="A292" s="241" t="s">
        <v>300</v>
      </c>
      <c r="B292" s="285">
        <v>360257.72590210836</v>
      </c>
      <c r="C292" s="285">
        <v>456248.43689413235</v>
      </c>
      <c r="D292" s="285">
        <v>187863.86099116635</v>
      </c>
      <c r="E292" s="277">
        <v>0</v>
      </c>
      <c r="F292" s="285">
        <v>9651.3226695980538</v>
      </c>
      <c r="G292" s="285">
        <v>71517.211881258554</v>
      </c>
      <c r="H292" s="285">
        <v>822128.47426630091</v>
      </c>
      <c r="I292" s="285">
        <v>1121668.7308750218</v>
      </c>
      <c r="J292" s="285">
        <v>352506.66235891683</v>
      </c>
      <c r="K292" s="285">
        <v>28538.676887534511</v>
      </c>
      <c r="L292" s="284">
        <v>6603.224362283072</v>
      </c>
      <c r="M292" s="263">
        <v>11858.402520361567</v>
      </c>
      <c r="N292" s="247"/>
      <c r="O292" s="96"/>
      <c r="P292" s="276"/>
    </row>
    <row r="293" spans="1:16" x14ac:dyDescent="0.2">
      <c r="A293" s="241" t="s">
        <v>301</v>
      </c>
      <c r="B293" s="285">
        <v>630170.65345570573</v>
      </c>
      <c r="C293" s="285">
        <v>909531.16331917292</v>
      </c>
      <c r="D293" s="285">
        <v>340885.90402911115</v>
      </c>
      <c r="E293" s="277">
        <v>0</v>
      </c>
      <c r="F293" s="285">
        <v>14344.855043456413</v>
      </c>
      <c r="G293" s="285">
        <v>178410.91022789487</v>
      </c>
      <c r="H293" s="285">
        <v>1040180.6753577974</v>
      </c>
      <c r="I293" s="285">
        <v>1362850.9886754882</v>
      </c>
      <c r="J293" s="285">
        <v>422191.08801651403</v>
      </c>
      <c r="K293" s="285">
        <v>40772.829345826278</v>
      </c>
      <c r="L293" s="284">
        <v>13043.012562676335</v>
      </c>
      <c r="M293" s="263">
        <v>26347.564427233654</v>
      </c>
      <c r="N293" s="247"/>
      <c r="O293" s="96"/>
      <c r="P293" s="276"/>
    </row>
    <row r="294" spans="1:16" ht="13.5" thickBot="1" x14ac:dyDescent="0.25">
      <c r="A294" s="241" t="s">
        <v>302</v>
      </c>
      <c r="B294" s="285">
        <v>259511.48050845368</v>
      </c>
      <c r="C294" s="285">
        <v>260095.96113913009</v>
      </c>
      <c r="D294" s="285">
        <v>59242.822533877887</v>
      </c>
      <c r="E294" s="277">
        <v>0</v>
      </c>
      <c r="F294" s="285">
        <v>1196.2806710248294</v>
      </c>
      <c r="G294" s="285">
        <v>84693.810837388082</v>
      </c>
      <c r="H294" s="285">
        <v>542427.11130648595</v>
      </c>
      <c r="I294" s="285">
        <v>660742.55367073801</v>
      </c>
      <c r="J294" s="285">
        <v>136056.72273238003</v>
      </c>
      <c r="K294" s="285">
        <v>91114.806438468571</v>
      </c>
      <c r="L294" s="284">
        <v>37671.916569895642</v>
      </c>
      <c r="M294" s="263">
        <v>69366.533991884018</v>
      </c>
      <c r="N294" s="247"/>
      <c r="O294" s="96"/>
      <c r="P294" s="276"/>
    </row>
    <row r="295" spans="1:16" ht="13.5" thickBot="1" x14ac:dyDescent="0.25">
      <c r="A295" s="243" t="s">
        <v>288</v>
      </c>
      <c r="B295" s="286">
        <v>7458175.7882288666</v>
      </c>
      <c r="C295" s="286">
        <v>10469748.246075805</v>
      </c>
      <c r="D295" s="286">
        <v>3410446.25834738</v>
      </c>
      <c r="E295" s="278">
        <v>0</v>
      </c>
      <c r="F295" s="286">
        <v>165585.66906834321</v>
      </c>
      <c r="G295" s="286">
        <v>2106871.3592414497</v>
      </c>
      <c r="H295" s="286">
        <v>18853245.380024843</v>
      </c>
      <c r="I295" s="286">
        <v>26647442.223616838</v>
      </c>
      <c r="J295" s="286">
        <v>7346309.379740092</v>
      </c>
      <c r="K295" s="286">
        <v>3282483.8965993617</v>
      </c>
      <c r="L295" s="287">
        <v>718535.1655247279</v>
      </c>
      <c r="M295" s="268">
        <v>1259359.2036992505</v>
      </c>
      <c r="N295" s="269">
        <f>SUM(B295:M295)</f>
        <v>81718202.570166945</v>
      </c>
      <c r="O295" s="96"/>
      <c r="P295" s="276"/>
    </row>
    <row r="296" spans="1:16" ht="13.5" thickBot="1" x14ac:dyDescent="0.25">
      <c r="A296" s="243" t="s">
        <v>307</v>
      </c>
      <c r="B296" s="237">
        <f>B295/$N$295</f>
        <v>9.1267007272032685E-2</v>
      </c>
      <c r="C296" s="237">
        <f t="shared" ref="C296:M296" si="21">C295/$N$295</f>
        <v>0.12812014847103381</v>
      </c>
      <c r="D296" s="237">
        <f t="shared" si="21"/>
        <v>4.1734229964480882E-2</v>
      </c>
      <c r="E296" s="237">
        <f t="shared" si="21"/>
        <v>0</v>
      </c>
      <c r="F296" s="237">
        <f t="shared" si="21"/>
        <v>2.0263009202406753E-3</v>
      </c>
      <c r="G296" s="237">
        <f t="shared" si="21"/>
        <v>2.5782154929709752E-2</v>
      </c>
      <c r="H296" s="237">
        <f t="shared" si="21"/>
        <v>0.23071047559858643</v>
      </c>
      <c r="I296" s="237">
        <f t="shared" si="21"/>
        <v>0.32608943155273318</v>
      </c>
      <c r="J296" s="237">
        <f t="shared" si="21"/>
        <v>8.9898078380177521E-2</v>
      </c>
      <c r="K296" s="237">
        <f t="shared" si="21"/>
        <v>4.0168332065072927E-2</v>
      </c>
      <c r="L296" s="237">
        <f t="shared" si="21"/>
        <v>8.7928410430682339E-3</v>
      </c>
      <c r="M296" s="237">
        <f t="shared" si="21"/>
        <v>1.5410999802864089E-2</v>
      </c>
      <c r="N296" s="279">
        <f>SUM(B296:M296)</f>
        <v>1.0000000000000002</v>
      </c>
    </row>
    <row r="297" spans="1:16" x14ac:dyDescent="0.2"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</row>
    <row r="298" spans="1:16" x14ac:dyDescent="0.2"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</row>
    <row r="319" spans="1:5" ht="15.75" x14ac:dyDescent="0.25">
      <c r="A319" s="823" t="s">
        <v>310</v>
      </c>
      <c r="B319" s="823"/>
      <c r="C319" s="823"/>
      <c r="D319" s="823"/>
      <c r="E319" s="823"/>
    </row>
    <row r="320" spans="1:5" ht="16.5" thickBot="1" x14ac:dyDescent="0.3">
      <c r="A320" s="125"/>
      <c r="B320" s="125"/>
      <c r="C320" s="125"/>
      <c r="D320" s="125"/>
      <c r="E320" s="125"/>
    </row>
    <row r="321" spans="1:7" ht="15.75" thickBot="1" x14ac:dyDescent="0.3">
      <c r="A321" s="228"/>
      <c r="B321" s="207" t="s">
        <v>46</v>
      </c>
      <c r="C321" s="207" t="s">
        <v>47</v>
      </c>
      <c r="D321" s="207" t="s">
        <v>48</v>
      </c>
    </row>
    <row r="322" spans="1:7" x14ac:dyDescent="0.2">
      <c r="A322" s="230" t="s">
        <v>291</v>
      </c>
      <c r="B322" s="245">
        <f t="shared" ref="B322:D329" si="22">B288</f>
        <v>2652896.957565112</v>
      </c>
      <c r="C322" s="245">
        <f t="shared" si="22"/>
        <v>3747599.6339903055</v>
      </c>
      <c r="D322" s="245">
        <f t="shared" si="22"/>
        <v>1199267.3385326611</v>
      </c>
      <c r="E322" s="96"/>
      <c r="F322" s="96"/>
      <c r="G322" s="96"/>
    </row>
    <row r="323" spans="1:7" x14ac:dyDescent="0.2">
      <c r="A323" s="233" t="s">
        <v>293</v>
      </c>
      <c r="B323" s="245">
        <f t="shared" si="22"/>
        <v>1984034.5003310852</v>
      </c>
      <c r="C323" s="245">
        <f t="shared" si="22"/>
        <v>2883313.0818854659</v>
      </c>
      <c r="D323" s="245">
        <f t="shared" si="22"/>
        <v>910436.59182165423</v>
      </c>
      <c r="E323" s="96"/>
      <c r="F323" s="96"/>
      <c r="G323" s="96"/>
    </row>
    <row r="324" spans="1:7" x14ac:dyDescent="0.2">
      <c r="A324" s="233" t="s">
        <v>295</v>
      </c>
      <c r="B324" s="245">
        <f t="shared" si="22"/>
        <v>537784.60863414779</v>
      </c>
      <c r="C324" s="245">
        <f t="shared" si="22"/>
        <v>777501.91762396612</v>
      </c>
      <c r="D324" s="245">
        <f t="shared" si="22"/>
        <v>236535.48321230419</v>
      </c>
      <c r="E324" s="96"/>
      <c r="F324" s="96"/>
      <c r="G324" s="96"/>
    </row>
    <row r="325" spans="1:7" x14ac:dyDescent="0.2">
      <c r="A325" s="233" t="s">
        <v>297</v>
      </c>
      <c r="B325" s="245">
        <f t="shared" si="22"/>
        <v>1033519.8618322525</v>
      </c>
      <c r="C325" s="245">
        <f t="shared" si="22"/>
        <v>1435458.0512236315</v>
      </c>
      <c r="D325" s="245">
        <f t="shared" si="22"/>
        <v>476214.2572266052</v>
      </c>
      <c r="E325" s="96"/>
      <c r="F325" s="96"/>
      <c r="G325" s="96"/>
    </row>
    <row r="326" spans="1:7" x14ac:dyDescent="0.2">
      <c r="A326" s="233" t="s">
        <v>299</v>
      </c>
      <c r="B326" s="245">
        <f t="shared" si="22"/>
        <v>360257.72590210836</v>
      </c>
      <c r="C326" s="245">
        <f t="shared" si="22"/>
        <v>456248.43689413235</v>
      </c>
      <c r="D326" s="245">
        <f t="shared" si="22"/>
        <v>187863.86099116635</v>
      </c>
      <c r="E326" s="96"/>
      <c r="F326" s="96"/>
      <c r="G326" s="96"/>
    </row>
    <row r="327" spans="1:7" x14ac:dyDescent="0.2">
      <c r="A327" s="233" t="s">
        <v>301</v>
      </c>
      <c r="B327" s="245">
        <f t="shared" si="22"/>
        <v>630170.65345570573</v>
      </c>
      <c r="C327" s="245">
        <f t="shared" si="22"/>
        <v>909531.16331917292</v>
      </c>
      <c r="D327" s="245">
        <f t="shared" si="22"/>
        <v>340885.90402911115</v>
      </c>
      <c r="E327" s="96"/>
      <c r="F327" s="96"/>
      <c r="G327" s="96"/>
    </row>
    <row r="328" spans="1:7" x14ac:dyDescent="0.2">
      <c r="A328" s="233" t="s">
        <v>302</v>
      </c>
      <c r="B328" s="245">
        <f t="shared" si="22"/>
        <v>259511.48050845368</v>
      </c>
      <c r="C328" s="245">
        <f t="shared" si="22"/>
        <v>260095.96113913009</v>
      </c>
      <c r="D328" s="245">
        <f t="shared" si="22"/>
        <v>59242.822533877887</v>
      </c>
      <c r="E328" s="96"/>
      <c r="F328" s="96"/>
      <c r="G328" s="96"/>
    </row>
    <row r="329" spans="1:7" ht="13.5" thickBot="1" x14ac:dyDescent="0.25">
      <c r="A329" s="235" t="s">
        <v>288</v>
      </c>
      <c r="B329" s="289">
        <f t="shared" si="22"/>
        <v>7458175.7882288666</v>
      </c>
      <c r="C329" s="289">
        <f t="shared" si="22"/>
        <v>10469748.246075805</v>
      </c>
      <c r="D329" s="289">
        <f t="shared" si="22"/>
        <v>3410446.25834738</v>
      </c>
      <c r="E329" s="96"/>
      <c r="F329" s="96"/>
      <c r="G329" s="96"/>
    </row>
    <row r="330" spans="1:7" x14ac:dyDescent="0.2">
      <c r="B330" s="96"/>
      <c r="C330" s="96"/>
      <c r="D330" s="96"/>
    </row>
    <row r="331" spans="1:7" x14ac:dyDescent="0.2">
      <c r="B331" s="96"/>
      <c r="C331" s="96"/>
      <c r="D331" s="96"/>
    </row>
    <row r="332" spans="1:7" ht="13.5" thickBot="1" x14ac:dyDescent="0.25"/>
    <row r="333" spans="1:7" ht="15.75" thickBot="1" x14ac:dyDescent="0.3">
      <c r="A333" s="228"/>
      <c r="B333" s="207" t="s">
        <v>49</v>
      </c>
      <c r="C333" s="207" t="s">
        <v>50</v>
      </c>
      <c r="D333" s="207" t="s">
        <v>51</v>
      </c>
    </row>
    <row r="334" spans="1:7" x14ac:dyDescent="0.2">
      <c r="A334" s="230" t="s">
        <v>291</v>
      </c>
      <c r="B334" s="245">
        <f t="shared" ref="B334:D341" si="23">E288</f>
        <v>0</v>
      </c>
      <c r="C334" s="245">
        <f t="shared" si="23"/>
        <v>57657.996123752142</v>
      </c>
      <c r="D334" s="245">
        <f t="shared" si="23"/>
        <v>712190.98260606779</v>
      </c>
      <c r="E334" s="96"/>
      <c r="F334" s="96"/>
      <c r="G334" s="96"/>
    </row>
    <row r="335" spans="1:7" x14ac:dyDescent="0.2">
      <c r="A335" s="233" t="s">
        <v>293</v>
      </c>
      <c r="B335" s="245">
        <f t="shared" si="23"/>
        <v>0</v>
      </c>
      <c r="C335" s="245">
        <f t="shared" si="23"/>
        <v>49358.56168708585</v>
      </c>
      <c r="D335" s="245">
        <f t="shared" si="23"/>
        <v>588566.72338904068</v>
      </c>
      <c r="E335" s="96"/>
      <c r="F335" s="96"/>
      <c r="G335" s="96"/>
    </row>
    <row r="336" spans="1:7" x14ac:dyDescent="0.2">
      <c r="A336" s="233" t="s">
        <v>295</v>
      </c>
      <c r="B336" s="245">
        <f t="shared" si="23"/>
        <v>0</v>
      </c>
      <c r="C336" s="245">
        <f t="shared" si="23"/>
        <v>10273.502473082752</v>
      </c>
      <c r="D336" s="245">
        <f t="shared" si="23"/>
        <v>188448.36650681071</v>
      </c>
      <c r="E336" s="96"/>
      <c r="F336" s="96"/>
      <c r="G336" s="96"/>
    </row>
    <row r="337" spans="1:7" x14ac:dyDescent="0.2">
      <c r="A337" s="233" t="s">
        <v>297</v>
      </c>
      <c r="B337" s="245">
        <f t="shared" si="23"/>
        <v>0</v>
      </c>
      <c r="C337" s="245">
        <f t="shared" si="23"/>
        <v>23103.150400343176</v>
      </c>
      <c r="D337" s="245">
        <f t="shared" si="23"/>
        <v>283043.35379298875</v>
      </c>
      <c r="E337" s="96"/>
      <c r="F337" s="96"/>
      <c r="G337" s="96"/>
    </row>
    <row r="338" spans="1:7" x14ac:dyDescent="0.2">
      <c r="A338" s="233" t="s">
        <v>299</v>
      </c>
      <c r="B338" s="245">
        <f t="shared" si="23"/>
        <v>0</v>
      </c>
      <c r="C338" s="245">
        <f t="shared" si="23"/>
        <v>9651.3226695980538</v>
      </c>
      <c r="D338" s="245">
        <f t="shared" si="23"/>
        <v>71517.211881258554</v>
      </c>
      <c r="E338" s="96"/>
      <c r="F338" s="96"/>
      <c r="G338" s="96"/>
    </row>
    <row r="339" spans="1:7" x14ac:dyDescent="0.2">
      <c r="A339" s="233" t="s">
        <v>301</v>
      </c>
      <c r="B339" s="245">
        <f t="shared" si="23"/>
        <v>0</v>
      </c>
      <c r="C339" s="245">
        <f t="shared" si="23"/>
        <v>14344.855043456413</v>
      </c>
      <c r="D339" s="245">
        <f t="shared" si="23"/>
        <v>178410.91022789487</v>
      </c>
      <c r="E339" s="96"/>
      <c r="F339" s="96"/>
      <c r="G339" s="96"/>
    </row>
    <row r="340" spans="1:7" x14ac:dyDescent="0.2">
      <c r="A340" s="233" t="s">
        <v>302</v>
      </c>
      <c r="B340" s="245">
        <f t="shared" si="23"/>
        <v>0</v>
      </c>
      <c r="C340" s="245">
        <f t="shared" si="23"/>
        <v>1196.2806710248294</v>
      </c>
      <c r="D340" s="245">
        <f t="shared" si="23"/>
        <v>84693.810837388082</v>
      </c>
      <c r="E340" s="96"/>
      <c r="F340" s="96"/>
      <c r="G340" s="96"/>
    </row>
    <row r="341" spans="1:7" ht="13.5" thickBot="1" x14ac:dyDescent="0.25">
      <c r="A341" s="235" t="s">
        <v>288</v>
      </c>
      <c r="B341" s="289">
        <f t="shared" si="23"/>
        <v>0</v>
      </c>
      <c r="C341" s="289">
        <f t="shared" si="23"/>
        <v>165585.66906834321</v>
      </c>
      <c r="D341" s="289">
        <f t="shared" si="23"/>
        <v>2106871.3592414497</v>
      </c>
      <c r="E341" s="96"/>
      <c r="F341" s="96"/>
      <c r="G341" s="96"/>
    </row>
    <row r="342" spans="1:7" x14ac:dyDescent="0.2">
      <c r="B342" s="96"/>
      <c r="C342" s="96"/>
      <c r="D342" s="96"/>
    </row>
    <row r="343" spans="1:7" x14ac:dyDescent="0.2">
      <c r="B343" s="96"/>
      <c r="C343" s="96"/>
      <c r="D343" s="96"/>
    </row>
    <row r="344" spans="1:7" ht="13.5" thickBot="1" x14ac:dyDescent="0.25"/>
    <row r="345" spans="1:7" ht="15.75" thickBot="1" x14ac:dyDescent="0.3">
      <c r="A345" s="228"/>
      <c r="B345" s="207" t="s">
        <v>52</v>
      </c>
      <c r="C345" s="207" t="s">
        <v>53</v>
      </c>
      <c r="D345" s="207" t="s">
        <v>54</v>
      </c>
    </row>
    <row r="346" spans="1:7" x14ac:dyDescent="0.2">
      <c r="A346" s="230" t="s">
        <v>291</v>
      </c>
      <c r="B346" s="245">
        <f t="shared" ref="B346:D353" si="24">H288</f>
        <v>8301784.4547243752</v>
      </c>
      <c r="C346" s="245">
        <f t="shared" si="24"/>
        <v>11808201.712999923</v>
      </c>
      <c r="D346" s="245">
        <f t="shared" si="24"/>
        <v>3262428.3977022045</v>
      </c>
      <c r="E346" s="96"/>
      <c r="F346" s="96"/>
      <c r="G346" s="96"/>
    </row>
    <row r="347" spans="1:7" x14ac:dyDescent="0.2">
      <c r="A347" s="233" t="s">
        <v>293</v>
      </c>
      <c r="B347" s="245">
        <f t="shared" si="24"/>
        <v>4481600.0497186566</v>
      </c>
      <c r="C347" s="245">
        <f t="shared" si="24"/>
        <v>6675957.4236264769</v>
      </c>
      <c r="D347" s="245">
        <f t="shared" si="24"/>
        <v>1768270.0280817735</v>
      </c>
      <c r="E347" s="96"/>
      <c r="F347" s="96"/>
      <c r="G347" s="96"/>
    </row>
    <row r="348" spans="1:7" x14ac:dyDescent="0.2">
      <c r="A348" s="233" t="s">
        <v>295</v>
      </c>
      <c r="B348" s="245">
        <f t="shared" si="24"/>
        <v>1949734.6420880179</v>
      </c>
      <c r="C348" s="245">
        <f t="shared" si="24"/>
        <v>2610912.7597227478</v>
      </c>
      <c r="D348" s="245">
        <f t="shared" si="24"/>
        <v>704148.17100571224</v>
      </c>
      <c r="E348" s="96"/>
      <c r="F348" s="96"/>
      <c r="G348" s="96"/>
    </row>
    <row r="349" spans="1:7" x14ac:dyDescent="0.2">
      <c r="A349" s="233" t="s">
        <v>297</v>
      </c>
      <c r="B349" s="245">
        <f t="shared" si="24"/>
        <v>1715389.9725632118</v>
      </c>
      <c r="C349" s="245">
        <f t="shared" si="24"/>
        <v>2407108.0540464446</v>
      </c>
      <c r="D349" s="245">
        <f t="shared" si="24"/>
        <v>700708.30984258989</v>
      </c>
      <c r="E349" s="96"/>
      <c r="F349" s="96"/>
      <c r="G349" s="96"/>
    </row>
    <row r="350" spans="1:7" x14ac:dyDescent="0.2">
      <c r="A350" s="233" t="s">
        <v>299</v>
      </c>
      <c r="B350" s="245">
        <f t="shared" si="24"/>
        <v>822128.47426630091</v>
      </c>
      <c r="C350" s="245">
        <f t="shared" si="24"/>
        <v>1121668.7308750218</v>
      </c>
      <c r="D350" s="245">
        <f t="shared" si="24"/>
        <v>352506.66235891683</v>
      </c>
      <c r="E350" s="96"/>
      <c r="F350" s="96"/>
      <c r="G350" s="96"/>
    </row>
    <row r="351" spans="1:7" x14ac:dyDescent="0.2">
      <c r="A351" s="233" t="s">
        <v>301</v>
      </c>
      <c r="B351" s="245">
        <f t="shared" si="24"/>
        <v>1040180.6753577974</v>
      </c>
      <c r="C351" s="245">
        <f t="shared" si="24"/>
        <v>1362850.9886754882</v>
      </c>
      <c r="D351" s="245">
        <f t="shared" si="24"/>
        <v>422191.08801651403</v>
      </c>
      <c r="E351" s="96"/>
      <c r="F351" s="96"/>
      <c r="G351" s="96"/>
    </row>
    <row r="352" spans="1:7" x14ac:dyDescent="0.2">
      <c r="A352" s="233" t="s">
        <v>302</v>
      </c>
      <c r="B352" s="245">
        <f t="shared" si="24"/>
        <v>542427.11130648595</v>
      </c>
      <c r="C352" s="245">
        <f t="shared" si="24"/>
        <v>660742.55367073801</v>
      </c>
      <c r="D352" s="245">
        <f t="shared" si="24"/>
        <v>136056.72273238003</v>
      </c>
      <c r="E352" s="96"/>
      <c r="F352" s="96"/>
      <c r="G352" s="96"/>
    </row>
    <row r="353" spans="1:7" ht="13.5" thickBot="1" x14ac:dyDescent="0.25">
      <c r="A353" s="235" t="s">
        <v>288</v>
      </c>
      <c r="B353" s="289">
        <f t="shared" si="24"/>
        <v>18853245.380024843</v>
      </c>
      <c r="C353" s="289">
        <f t="shared" si="24"/>
        <v>26647442.223616838</v>
      </c>
      <c r="D353" s="289">
        <f t="shared" si="24"/>
        <v>7346309.379740092</v>
      </c>
      <c r="E353" s="96"/>
      <c r="F353" s="96"/>
      <c r="G353" s="96"/>
    </row>
    <row r="354" spans="1:7" x14ac:dyDescent="0.2">
      <c r="B354" s="96"/>
      <c r="C354" s="96"/>
      <c r="D354" s="96"/>
    </row>
    <row r="355" spans="1:7" x14ac:dyDescent="0.2">
      <c r="B355" s="96"/>
      <c r="C355" s="96"/>
      <c r="D355" s="96"/>
    </row>
    <row r="356" spans="1:7" ht="13.5" thickBot="1" x14ac:dyDescent="0.25"/>
    <row r="357" spans="1:7" ht="15.75" thickBot="1" x14ac:dyDescent="0.3">
      <c r="A357" s="228"/>
      <c r="B357" s="207" t="s">
        <v>55</v>
      </c>
      <c r="C357" s="207" t="s">
        <v>56</v>
      </c>
      <c r="D357" s="207" t="s">
        <v>57</v>
      </c>
    </row>
    <row r="358" spans="1:7" x14ac:dyDescent="0.2">
      <c r="A358" s="230" t="s">
        <v>291</v>
      </c>
      <c r="B358" s="245">
        <f t="shared" ref="B358:D365" si="25">K288</f>
        <v>1416364.7638170228</v>
      </c>
      <c r="C358" s="290">
        <f t="shared" si="25"/>
        <v>296691.82503699238</v>
      </c>
      <c r="D358" s="245">
        <f t="shared" si="25"/>
        <v>523539.44099855848</v>
      </c>
      <c r="E358" s="276"/>
      <c r="F358" s="276"/>
      <c r="G358" s="276"/>
    </row>
    <row r="359" spans="1:7" x14ac:dyDescent="0.2">
      <c r="A359" s="233" t="s">
        <v>293</v>
      </c>
      <c r="B359" s="245">
        <f t="shared" si="25"/>
        <v>1060961.0537264049</v>
      </c>
      <c r="C359" s="290">
        <f t="shared" si="25"/>
        <v>197681.52095650346</v>
      </c>
      <c r="D359" s="245">
        <f t="shared" si="25"/>
        <v>320294.16521790711</v>
      </c>
      <c r="E359" s="276"/>
      <c r="F359" s="276"/>
      <c r="G359" s="276"/>
    </row>
    <row r="360" spans="1:7" x14ac:dyDescent="0.2">
      <c r="A360" s="233" t="s">
        <v>295</v>
      </c>
      <c r="B360" s="245">
        <f t="shared" si="25"/>
        <v>305515.81230769592</v>
      </c>
      <c r="C360" s="290">
        <f t="shared" si="25"/>
        <v>75890.471116684887</v>
      </c>
      <c r="D360" s="245">
        <f t="shared" si="25"/>
        <v>149240.45340650112</v>
      </c>
      <c r="E360" s="276"/>
      <c r="F360" s="276"/>
      <c r="G360" s="276"/>
    </row>
    <row r="361" spans="1:7" x14ac:dyDescent="0.2">
      <c r="A361" s="233" t="s">
        <v>297</v>
      </c>
      <c r="B361" s="245">
        <f t="shared" si="25"/>
        <v>339215.95407640876</v>
      </c>
      <c r="C361" s="290">
        <f t="shared" si="25"/>
        <v>90953.194919692149</v>
      </c>
      <c r="D361" s="245">
        <f t="shared" si="25"/>
        <v>158712.64313680446</v>
      </c>
      <c r="E361" s="276"/>
      <c r="F361" s="276"/>
      <c r="G361" s="276"/>
    </row>
    <row r="362" spans="1:7" x14ac:dyDescent="0.2">
      <c r="A362" s="233" t="s">
        <v>299</v>
      </c>
      <c r="B362" s="245">
        <f t="shared" si="25"/>
        <v>28538.676887534511</v>
      </c>
      <c r="C362" s="290">
        <f t="shared" si="25"/>
        <v>6603.224362283072</v>
      </c>
      <c r="D362" s="245">
        <f t="shared" si="25"/>
        <v>11858.402520361567</v>
      </c>
      <c r="E362" s="276"/>
      <c r="F362" s="276"/>
      <c r="G362" s="276"/>
    </row>
    <row r="363" spans="1:7" x14ac:dyDescent="0.2">
      <c r="A363" s="233" t="s">
        <v>301</v>
      </c>
      <c r="B363" s="245">
        <f t="shared" si="25"/>
        <v>40772.829345826278</v>
      </c>
      <c r="C363" s="290">
        <f t="shared" si="25"/>
        <v>13043.012562676335</v>
      </c>
      <c r="D363" s="245">
        <f t="shared" si="25"/>
        <v>26347.564427233654</v>
      </c>
      <c r="E363" s="276"/>
      <c r="F363" s="276"/>
      <c r="G363" s="276"/>
    </row>
    <row r="364" spans="1:7" x14ac:dyDescent="0.2">
      <c r="A364" s="233" t="s">
        <v>302</v>
      </c>
      <c r="B364" s="245">
        <f t="shared" si="25"/>
        <v>91114.806438468571</v>
      </c>
      <c r="C364" s="290">
        <f t="shared" si="25"/>
        <v>37671.916569895642</v>
      </c>
      <c r="D364" s="245">
        <f t="shared" si="25"/>
        <v>69366.533991884018</v>
      </c>
      <c r="E364" s="276"/>
      <c r="F364" s="276"/>
      <c r="G364" s="276"/>
    </row>
    <row r="365" spans="1:7" ht="13.5" thickBot="1" x14ac:dyDescent="0.25">
      <c r="A365" s="235" t="s">
        <v>288</v>
      </c>
      <c r="B365" s="289">
        <f t="shared" si="25"/>
        <v>3282483.8965993617</v>
      </c>
      <c r="C365" s="291">
        <f t="shared" si="25"/>
        <v>718535.1655247279</v>
      </c>
      <c r="D365" s="289">
        <f t="shared" si="25"/>
        <v>1259359.2036992505</v>
      </c>
      <c r="E365" s="276"/>
      <c r="F365" s="276"/>
      <c r="G365" s="276"/>
    </row>
    <row r="366" spans="1:7" x14ac:dyDescent="0.2">
      <c r="B366" s="96"/>
      <c r="C366" s="96"/>
      <c r="D366" s="96"/>
    </row>
    <row r="370" spans="1:7" x14ac:dyDescent="0.2">
      <c r="A370" s="824" t="s">
        <v>573</v>
      </c>
      <c r="B370" s="825"/>
      <c r="C370" s="825"/>
      <c r="D370" s="825"/>
      <c r="E370" s="825"/>
      <c r="F370" s="825"/>
      <c r="G370" s="825"/>
    </row>
    <row r="373" spans="1:7" ht="16.5" thickBot="1" x14ac:dyDescent="0.3">
      <c r="A373" s="823" t="s">
        <v>310</v>
      </c>
      <c r="B373" s="823"/>
      <c r="C373" s="823"/>
      <c r="D373" s="823"/>
      <c r="E373" s="823"/>
    </row>
    <row r="374" spans="1:7" ht="15.75" x14ac:dyDescent="0.25">
      <c r="A374" s="655"/>
      <c r="B374" s="845" t="s">
        <v>288</v>
      </c>
      <c r="C374" s="841" t="s">
        <v>289</v>
      </c>
      <c r="D374" s="655"/>
      <c r="E374" s="655"/>
    </row>
    <row r="375" spans="1:7" ht="16.5" thickBot="1" x14ac:dyDescent="0.3">
      <c r="A375" s="655"/>
      <c r="B375" s="846"/>
      <c r="C375" s="847"/>
      <c r="D375" s="655"/>
      <c r="E375" s="655"/>
    </row>
    <row r="376" spans="1:7" x14ac:dyDescent="0.2">
      <c r="A376" s="230" t="s">
        <v>291</v>
      </c>
      <c r="B376" s="245">
        <f>E11</f>
        <v>13735163.171304053</v>
      </c>
      <c r="C376" s="271">
        <v>22.082575425213633</v>
      </c>
      <c r="E376" s="24"/>
    </row>
    <row r="377" spans="1:7" x14ac:dyDescent="0.2">
      <c r="A377" s="233" t="s">
        <v>293</v>
      </c>
      <c r="B377" s="245">
        <f t="shared" ref="B377:B383" si="26">E12</f>
        <v>12931502.439423794</v>
      </c>
      <c r="C377" s="273">
        <v>20.790497675085</v>
      </c>
      <c r="E377" s="24"/>
    </row>
    <row r="378" spans="1:7" x14ac:dyDescent="0.2">
      <c r="A378" s="233" t="s">
        <v>295</v>
      </c>
      <c r="B378" s="245">
        <f t="shared" si="26"/>
        <v>4791166.3624894749</v>
      </c>
      <c r="C378" s="273">
        <v>7.7029512685705663</v>
      </c>
      <c r="E378" s="24"/>
    </row>
    <row r="379" spans="1:7" x14ac:dyDescent="0.2">
      <c r="A379" s="233" t="s">
        <v>297</v>
      </c>
      <c r="B379" s="245">
        <f t="shared" si="26"/>
        <v>6973965.9158608457</v>
      </c>
      <c r="C379" s="273">
        <v>11.212326088095882</v>
      </c>
      <c r="E379" s="24"/>
    </row>
    <row r="380" spans="1:7" x14ac:dyDescent="0.2">
      <c r="A380" s="233" t="s">
        <v>299</v>
      </c>
      <c r="B380" s="245">
        <f t="shared" si="26"/>
        <v>2629552.9785698703</v>
      </c>
      <c r="C380" s="273">
        <v>4.227638307579805</v>
      </c>
      <c r="E380" s="24"/>
    </row>
    <row r="381" spans="1:7" x14ac:dyDescent="0.2">
      <c r="A381" s="233" t="s">
        <v>301</v>
      </c>
      <c r="B381" s="245">
        <f t="shared" si="26"/>
        <v>2058806.1566916034</v>
      </c>
      <c r="C381" s="273">
        <v>3.3100256381388209</v>
      </c>
      <c r="E381" s="24"/>
    </row>
    <row r="382" spans="1:7" x14ac:dyDescent="0.2">
      <c r="A382" s="233" t="s">
        <v>302</v>
      </c>
      <c r="B382" s="245">
        <f t="shared" si="26"/>
        <v>2058330.1486556414</v>
      </c>
      <c r="C382" s="273">
        <v>3.3092603408339372</v>
      </c>
      <c r="E382" s="24"/>
    </row>
    <row r="383" spans="1:7" ht="13.5" thickBot="1" x14ac:dyDescent="0.25">
      <c r="A383" s="235" t="s">
        <v>288</v>
      </c>
      <c r="B383" s="289">
        <f t="shared" si="26"/>
        <v>45178487.172995284</v>
      </c>
      <c r="C383" s="274">
        <v>72.635274743517641</v>
      </c>
      <c r="E383" s="24"/>
    </row>
    <row r="385" spans="1:16" ht="13.5" thickBot="1" x14ac:dyDescent="0.25"/>
    <row r="386" spans="1:16" ht="18.75" thickBot="1" x14ac:dyDescent="0.3">
      <c r="A386" s="818" t="s">
        <v>311</v>
      </c>
      <c r="B386" s="819"/>
      <c r="C386" s="819"/>
      <c r="D386" s="819"/>
      <c r="E386" s="819"/>
      <c r="F386" s="819"/>
      <c r="G386" s="819"/>
      <c r="H386" s="819"/>
      <c r="I386" s="819"/>
      <c r="J386" s="819"/>
      <c r="K386" s="819"/>
      <c r="L386" s="819"/>
      <c r="M386" s="819"/>
      <c r="N386" s="820"/>
    </row>
    <row r="387" spans="1:16" ht="15.75" thickBot="1" x14ac:dyDescent="0.3">
      <c r="A387" s="259"/>
      <c r="B387" s="214" t="s">
        <v>46</v>
      </c>
      <c r="C387" s="214" t="s">
        <v>47</v>
      </c>
      <c r="D387" s="214" t="s">
        <v>48</v>
      </c>
      <c r="E387" s="214" t="s">
        <v>49</v>
      </c>
      <c r="F387" s="214" t="s">
        <v>50</v>
      </c>
      <c r="G387" s="214" t="s">
        <v>51</v>
      </c>
      <c r="H387" s="214" t="s">
        <v>52</v>
      </c>
      <c r="I387" s="214" t="s">
        <v>53</v>
      </c>
      <c r="J387" s="214" t="s">
        <v>54</v>
      </c>
      <c r="K387" s="214" t="s">
        <v>55</v>
      </c>
      <c r="L387" s="214" t="s">
        <v>56</v>
      </c>
      <c r="M387" s="214" t="s">
        <v>57</v>
      </c>
      <c r="N387" s="147"/>
    </row>
    <row r="388" spans="1:16" x14ac:dyDescent="0.2">
      <c r="A388" s="261" t="s">
        <v>292</v>
      </c>
      <c r="B388" s="282">
        <v>1715257.5675321908</v>
      </c>
      <c r="C388" s="282">
        <v>2541248.6627388047</v>
      </c>
      <c r="D388" s="282">
        <v>1411371.9145280409</v>
      </c>
      <c r="E388" s="275">
        <v>0</v>
      </c>
      <c r="F388" s="282">
        <v>103326.68679326707</v>
      </c>
      <c r="G388" s="282">
        <v>775105.99731505907</v>
      </c>
      <c r="H388" s="282">
        <v>2179588.8322801762</v>
      </c>
      <c r="I388" s="282">
        <v>2609927.7742150188</v>
      </c>
      <c r="J388" s="282">
        <v>970147.04993186821</v>
      </c>
      <c r="K388" s="282">
        <v>606308.98400212964</v>
      </c>
      <c r="L388" s="284">
        <v>401054.02552716213</v>
      </c>
      <c r="M388" s="263">
        <v>421825.67644033418</v>
      </c>
      <c r="N388" s="247"/>
      <c r="O388" s="276"/>
      <c r="P388" s="276"/>
    </row>
    <row r="389" spans="1:16" x14ac:dyDescent="0.2">
      <c r="A389" s="241" t="s">
        <v>294</v>
      </c>
      <c r="B389" s="285">
        <v>1613528.0866479438</v>
      </c>
      <c r="C389" s="285">
        <v>2275257.1360329022</v>
      </c>
      <c r="D389" s="285">
        <v>1239722.8636116167</v>
      </c>
      <c r="E389" s="277">
        <v>0</v>
      </c>
      <c r="F389" s="285">
        <v>71435.878011552835</v>
      </c>
      <c r="G389" s="285">
        <v>633165.3303068059</v>
      </c>
      <c r="H389" s="285">
        <v>2213235.8946022908</v>
      </c>
      <c r="I389" s="285">
        <v>2775202.8928988283</v>
      </c>
      <c r="J389" s="285">
        <v>961970.77322509105</v>
      </c>
      <c r="K389" s="285">
        <v>473237.29340922995</v>
      </c>
      <c r="L389" s="284">
        <v>340411.84053522669</v>
      </c>
      <c r="M389" s="263">
        <v>334334.4501423054</v>
      </c>
      <c r="N389" s="247"/>
      <c r="O389" s="276"/>
      <c r="P389" s="276"/>
    </row>
    <row r="390" spans="1:16" x14ac:dyDescent="0.2">
      <c r="A390" s="241" t="s">
        <v>296</v>
      </c>
      <c r="B390" s="285">
        <v>538953.37939557899</v>
      </c>
      <c r="C390" s="285">
        <v>782154.85210680135</v>
      </c>
      <c r="D390" s="285">
        <v>420814.63691833697</v>
      </c>
      <c r="E390" s="277">
        <v>0</v>
      </c>
      <c r="F390" s="285">
        <v>56258.191478994697</v>
      </c>
      <c r="G390" s="285">
        <v>271905.35138840374</v>
      </c>
      <c r="H390" s="285">
        <v>849917.76014182752</v>
      </c>
      <c r="I390" s="285">
        <v>939490.33448295773</v>
      </c>
      <c r="J390" s="285">
        <v>368411.63449604379</v>
      </c>
      <c r="K390" s="285">
        <v>223245.87297478365</v>
      </c>
      <c r="L390" s="284">
        <v>172463.75137713022</v>
      </c>
      <c r="M390" s="263">
        <v>167550.5977286174</v>
      </c>
      <c r="N390" s="247"/>
      <c r="O390" s="276"/>
      <c r="P390" s="276"/>
    </row>
    <row r="391" spans="1:16" x14ac:dyDescent="0.2">
      <c r="A391" s="241" t="s">
        <v>298</v>
      </c>
      <c r="B391" s="285">
        <v>672520.06983858137</v>
      </c>
      <c r="C391" s="285">
        <v>861264.28251472919</v>
      </c>
      <c r="D391" s="285">
        <v>537948.67158914579</v>
      </c>
      <c r="E391" s="277">
        <v>0</v>
      </c>
      <c r="F391" s="285">
        <v>39408.73805034034</v>
      </c>
      <c r="G391" s="285">
        <v>215514.16494106696</v>
      </c>
      <c r="H391" s="285">
        <v>1358609.5403174548</v>
      </c>
      <c r="I391" s="285">
        <v>1737810.9513864231</v>
      </c>
      <c r="J391" s="285">
        <v>641420.93778762827</v>
      </c>
      <c r="K391" s="285">
        <v>360316.14282571495</v>
      </c>
      <c r="L391" s="284">
        <v>289762.11470071034</v>
      </c>
      <c r="M391" s="263">
        <v>259390.30190905093</v>
      </c>
      <c r="N391" s="247"/>
      <c r="O391" s="96"/>
      <c r="P391" s="276"/>
    </row>
    <row r="392" spans="1:16" x14ac:dyDescent="0.2">
      <c r="A392" s="241" t="s">
        <v>300</v>
      </c>
      <c r="B392" s="285">
        <v>270107.12608438102</v>
      </c>
      <c r="C392" s="285">
        <v>359530.67933730345</v>
      </c>
      <c r="D392" s="285">
        <v>198010.97480398862</v>
      </c>
      <c r="E392" s="277">
        <v>0</v>
      </c>
      <c r="F392" s="285">
        <v>19332.484227180634</v>
      </c>
      <c r="G392" s="285">
        <v>83828.675304648874</v>
      </c>
      <c r="H392" s="285">
        <v>482122.72243550129</v>
      </c>
      <c r="I392" s="285">
        <v>572173.58922772855</v>
      </c>
      <c r="J392" s="285">
        <v>219773.49981871119</v>
      </c>
      <c r="K392" s="285">
        <v>159485.36729328323</v>
      </c>
      <c r="L392" s="284">
        <v>141177.22599911701</v>
      </c>
      <c r="M392" s="263">
        <v>124010.63403802685</v>
      </c>
      <c r="N392" s="247"/>
      <c r="O392" s="96"/>
      <c r="P392" s="276"/>
    </row>
    <row r="393" spans="1:16" x14ac:dyDescent="0.2">
      <c r="A393" s="241" t="s">
        <v>301</v>
      </c>
      <c r="B393" s="285">
        <v>136480.5865808409</v>
      </c>
      <c r="C393" s="285">
        <v>187296.78957982559</v>
      </c>
      <c r="D393" s="285">
        <v>111619.39781587565</v>
      </c>
      <c r="E393" s="277">
        <v>0</v>
      </c>
      <c r="F393" s="285">
        <v>7810.6666802849886</v>
      </c>
      <c r="G393" s="285">
        <v>31880.923590400307</v>
      </c>
      <c r="H393" s="285">
        <v>342186.94936244201</v>
      </c>
      <c r="I393" s="285">
        <v>447228.4833103912</v>
      </c>
      <c r="J393" s="285">
        <v>191720.81477006804</v>
      </c>
      <c r="K393" s="285">
        <v>237180.4687659583</v>
      </c>
      <c r="L393" s="284">
        <v>186443.04091194036</v>
      </c>
      <c r="M393" s="263">
        <v>178958.03532357598</v>
      </c>
      <c r="N393" s="247"/>
      <c r="O393" s="96"/>
      <c r="P393" s="276"/>
    </row>
    <row r="394" spans="1:16" ht="13.5" thickBot="1" x14ac:dyDescent="0.25">
      <c r="A394" s="241" t="s">
        <v>302</v>
      </c>
      <c r="B394" s="285">
        <v>575559.63399082085</v>
      </c>
      <c r="C394" s="285">
        <v>1004057.5556994261</v>
      </c>
      <c r="D394" s="285">
        <v>193340.12520663688</v>
      </c>
      <c r="E394" s="277">
        <v>0</v>
      </c>
      <c r="F394" s="285">
        <v>129897.79218171163</v>
      </c>
      <c r="G394" s="285">
        <v>155475.04157704592</v>
      </c>
      <c r="H394" s="285">
        <v>0</v>
      </c>
      <c r="I394" s="285">
        <v>0</v>
      </c>
      <c r="J394" s="285">
        <v>0</v>
      </c>
      <c r="K394" s="285">
        <v>0</v>
      </c>
      <c r="L394" s="284">
        <v>0</v>
      </c>
      <c r="M394" s="263">
        <v>0</v>
      </c>
      <c r="N394" s="247"/>
      <c r="O394" s="96"/>
      <c r="P394" s="276"/>
    </row>
    <row r="395" spans="1:16" ht="13.5" thickBot="1" x14ac:dyDescent="0.25">
      <c r="A395" s="243" t="s">
        <v>288</v>
      </c>
      <c r="B395" s="286">
        <v>5522406.4500703374</v>
      </c>
      <c r="C395" s="286">
        <v>8010809.9580097925</v>
      </c>
      <c r="D395" s="286">
        <v>4112828.5844736416</v>
      </c>
      <c r="E395" s="278">
        <v>0</v>
      </c>
      <c r="F395" s="286">
        <v>427470.43742333225</v>
      </c>
      <c r="G395" s="286">
        <v>2166875.4844234306</v>
      </c>
      <c r="H395" s="286">
        <v>7425661.699139691</v>
      </c>
      <c r="I395" s="286">
        <v>9081834.0255213473</v>
      </c>
      <c r="J395" s="286">
        <v>3353444.7100294107</v>
      </c>
      <c r="K395" s="286">
        <v>2059774.1292710998</v>
      </c>
      <c r="L395" s="287">
        <v>1531311.9990512868</v>
      </c>
      <c r="M395" s="268">
        <v>1486069.6955819104</v>
      </c>
      <c r="N395" s="269">
        <f>SUM(B395:M395)</f>
        <v>45178487.172995277</v>
      </c>
      <c r="O395" s="96"/>
      <c r="P395" s="276"/>
    </row>
    <row r="396" spans="1:16" ht="13.5" thickBot="1" x14ac:dyDescent="0.25">
      <c r="A396" s="243" t="s">
        <v>307</v>
      </c>
      <c r="B396" s="237">
        <f>B395/$N$395</f>
        <v>0.12223531144201898</v>
      </c>
      <c r="C396" s="237">
        <f t="shared" ref="C396:L396" si="27">C395/$N$395</f>
        <v>0.17731470129433921</v>
      </c>
      <c r="D396" s="237">
        <f t="shared" si="27"/>
        <v>9.1035110775732647E-2</v>
      </c>
      <c r="E396" s="237">
        <f t="shared" si="27"/>
        <v>0</v>
      </c>
      <c r="F396" s="237">
        <f t="shared" si="27"/>
        <v>9.4618138891300885E-3</v>
      </c>
      <c r="G396" s="237">
        <f t="shared" si="27"/>
        <v>4.7962550762847278E-2</v>
      </c>
      <c r="H396" s="237">
        <f t="shared" si="27"/>
        <v>0.16436277891965942</v>
      </c>
      <c r="I396" s="237">
        <f t="shared" si="27"/>
        <v>0.20102120707906018</v>
      </c>
      <c r="J396" s="237">
        <f t="shared" si="27"/>
        <v>7.4226582603099625E-2</v>
      </c>
      <c r="K396" s="237">
        <f t="shared" si="27"/>
        <v>4.5591923460914313E-2</v>
      </c>
      <c r="L396" s="237">
        <f t="shared" si="27"/>
        <v>3.3894716155228065E-2</v>
      </c>
      <c r="M396" s="237">
        <f>M395/$N$395</f>
        <v>3.2893303617970306E-2</v>
      </c>
      <c r="N396" s="279">
        <f>SUM(B396:M396)</f>
        <v>1.0000000000000002</v>
      </c>
    </row>
    <row r="397" spans="1:16" x14ac:dyDescent="0.2"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</row>
    <row r="398" spans="1:16" x14ac:dyDescent="0.2"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</row>
    <row r="419" spans="1:7" ht="15.75" x14ac:dyDescent="0.25">
      <c r="A419" s="823" t="s">
        <v>310</v>
      </c>
      <c r="B419" s="823"/>
      <c r="C419" s="823"/>
      <c r="D419" s="823"/>
      <c r="E419" s="823"/>
    </row>
    <row r="420" spans="1:7" ht="16.5" thickBot="1" x14ac:dyDescent="0.3">
      <c r="A420" s="655"/>
      <c r="B420" s="655"/>
      <c r="C420" s="655"/>
      <c r="D420" s="655"/>
      <c r="E420" s="655"/>
    </row>
    <row r="421" spans="1:7" ht="15.75" thickBot="1" x14ac:dyDescent="0.3">
      <c r="A421" s="228"/>
      <c r="B421" s="207" t="s">
        <v>46</v>
      </c>
      <c r="C421" s="207" t="s">
        <v>47</v>
      </c>
      <c r="D421" s="207" t="s">
        <v>48</v>
      </c>
    </row>
    <row r="422" spans="1:7" x14ac:dyDescent="0.2">
      <c r="A422" s="230" t="s">
        <v>291</v>
      </c>
      <c r="B422" s="245">
        <f>B388</f>
        <v>1715257.5675321908</v>
      </c>
      <c r="C422" s="245">
        <f t="shared" ref="C422:D422" si="28">C388</f>
        <v>2541248.6627388047</v>
      </c>
      <c r="D422" s="245">
        <f t="shared" si="28"/>
        <v>1411371.9145280409</v>
      </c>
      <c r="E422" s="96"/>
      <c r="F422" s="96"/>
      <c r="G422" s="96"/>
    </row>
    <row r="423" spans="1:7" x14ac:dyDescent="0.2">
      <c r="A423" s="233" t="s">
        <v>293</v>
      </c>
      <c r="B423" s="245">
        <f t="shared" ref="B423:D423" si="29">B389</f>
        <v>1613528.0866479438</v>
      </c>
      <c r="C423" s="245">
        <f t="shared" si="29"/>
        <v>2275257.1360329022</v>
      </c>
      <c r="D423" s="245">
        <f t="shared" si="29"/>
        <v>1239722.8636116167</v>
      </c>
      <c r="E423" s="96"/>
      <c r="F423" s="96"/>
      <c r="G423" s="96"/>
    </row>
    <row r="424" spans="1:7" x14ac:dyDescent="0.2">
      <c r="A424" s="233" t="s">
        <v>295</v>
      </c>
      <c r="B424" s="245">
        <f t="shared" ref="B424:D424" si="30">B390</f>
        <v>538953.37939557899</v>
      </c>
      <c r="C424" s="245">
        <f t="shared" si="30"/>
        <v>782154.85210680135</v>
      </c>
      <c r="D424" s="245">
        <f t="shared" si="30"/>
        <v>420814.63691833697</v>
      </c>
      <c r="E424" s="96"/>
      <c r="F424" s="96"/>
      <c r="G424" s="96"/>
    </row>
    <row r="425" spans="1:7" x14ac:dyDescent="0.2">
      <c r="A425" s="233" t="s">
        <v>297</v>
      </c>
      <c r="B425" s="245">
        <f t="shared" ref="B425:D425" si="31">B391</f>
        <v>672520.06983858137</v>
      </c>
      <c r="C425" s="245">
        <f t="shared" si="31"/>
        <v>861264.28251472919</v>
      </c>
      <c r="D425" s="245">
        <f t="shared" si="31"/>
        <v>537948.67158914579</v>
      </c>
      <c r="E425" s="96"/>
      <c r="F425" s="96"/>
      <c r="G425" s="96"/>
    </row>
    <row r="426" spans="1:7" x14ac:dyDescent="0.2">
      <c r="A426" s="233" t="s">
        <v>299</v>
      </c>
      <c r="B426" s="245">
        <f t="shared" ref="B426:D426" si="32">B392</f>
        <v>270107.12608438102</v>
      </c>
      <c r="C426" s="245">
        <f t="shared" si="32"/>
        <v>359530.67933730345</v>
      </c>
      <c r="D426" s="245">
        <f t="shared" si="32"/>
        <v>198010.97480398862</v>
      </c>
      <c r="E426" s="96"/>
      <c r="F426" s="96"/>
      <c r="G426" s="96"/>
    </row>
    <row r="427" spans="1:7" x14ac:dyDescent="0.2">
      <c r="A427" s="233" t="s">
        <v>301</v>
      </c>
      <c r="B427" s="245">
        <f t="shared" ref="B427:D427" si="33">B393</f>
        <v>136480.5865808409</v>
      </c>
      <c r="C427" s="245">
        <f t="shared" si="33"/>
        <v>187296.78957982559</v>
      </c>
      <c r="D427" s="245">
        <f t="shared" si="33"/>
        <v>111619.39781587565</v>
      </c>
      <c r="E427" s="96"/>
      <c r="F427" s="96"/>
      <c r="G427" s="96"/>
    </row>
    <row r="428" spans="1:7" x14ac:dyDescent="0.2">
      <c r="A428" s="233" t="s">
        <v>302</v>
      </c>
      <c r="B428" s="245">
        <f t="shared" ref="B428:D428" si="34">B394</f>
        <v>575559.63399082085</v>
      </c>
      <c r="C428" s="245">
        <f t="shared" si="34"/>
        <v>1004057.5556994261</v>
      </c>
      <c r="D428" s="245">
        <f t="shared" si="34"/>
        <v>193340.12520663688</v>
      </c>
      <c r="E428" s="96"/>
      <c r="F428" s="96"/>
      <c r="G428" s="96"/>
    </row>
    <row r="429" spans="1:7" ht="13.5" thickBot="1" x14ac:dyDescent="0.25">
      <c r="A429" s="235" t="s">
        <v>288</v>
      </c>
      <c r="B429" s="289">
        <f t="shared" ref="B429:D429" si="35">B395</f>
        <v>5522406.4500703374</v>
      </c>
      <c r="C429" s="289">
        <f t="shared" si="35"/>
        <v>8010809.9580097925</v>
      </c>
      <c r="D429" s="289">
        <f t="shared" si="35"/>
        <v>4112828.5844736416</v>
      </c>
      <c r="E429" s="96"/>
      <c r="F429" s="96"/>
      <c r="G429" s="96"/>
    </row>
    <row r="430" spans="1:7" x14ac:dyDescent="0.2">
      <c r="B430" s="96"/>
      <c r="C430" s="96"/>
      <c r="D430" s="96"/>
    </row>
    <row r="431" spans="1:7" x14ac:dyDescent="0.2">
      <c r="B431" s="96"/>
      <c r="C431" s="96"/>
      <c r="D431" s="96"/>
    </row>
    <row r="432" spans="1:7" ht="13.5" thickBot="1" x14ac:dyDescent="0.25"/>
    <row r="433" spans="1:7" ht="15.75" thickBot="1" x14ac:dyDescent="0.3">
      <c r="A433" s="228"/>
      <c r="B433" s="207" t="s">
        <v>49</v>
      </c>
      <c r="C433" s="207" t="s">
        <v>50</v>
      </c>
      <c r="D433" s="207" t="s">
        <v>51</v>
      </c>
    </row>
    <row r="434" spans="1:7" x14ac:dyDescent="0.2">
      <c r="A434" s="230" t="s">
        <v>291</v>
      </c>
      <c r="B434" s="245">
        <f t="shared" ref="B434:B441" si="36">E388</f>
        <v>0</v>
      </c>
      <c r="C434" s="245">
        <f t="shared" ref="C434:C441" si="37">F388</f>
        <v>103326.68679326707</v>
      </c>
      <c r="D434" s="245">
        <f t="shared" ref="D434:D441" si="38">G388</f>
        <v>775105.99731505907</v>
      </c>
      <c r="E434" s="96"/>
      <c r="F434" s="96"/>
      <c r="G434" s="96"/>
    </row>
    <row r="435" spans="1:7" x14ac:dyDescent="0.2">
      <c r="A435" s="233" t="s">
        <v>293</v>
      </c>
      <c r="B435" s="245">
        <f t="shared" si="36"/>
        <v>0</v>
      </c>
      <c r="C435" s="245">
        <f t="shared" si="37"/>
        <v>71435.878011552835</v>
      </c>
      <c r="D435" s="245">
        <f t="shared" si="38"/>
        <v>633165.3303068059</v>
      </c>
      <c r="E435" s="96"/>
      <c r="F435" s="96"/>
      <c r="G435" s="96"/>
    </row>
    <row r="436" spans="1:7" x14ac:dyDescent="0.2">
      <c r="A436" s="233" t="s">
        <v>295</v>
      </c>
      <c r="B436" s="245">
        <f t="shared" si="36"/>
        <v>0</v>
      </c>
      <c r="C436" s="245">
        <f t="shared" si="37"/>
        <v>56258.191478994697</v>
      </c>
      <c r="D436" s="245">
        <f t="shared" si="38"/>
        <v>271905.35138840374</v>
      </c>
      <c r="E436" s="96"/>
      <c r="F436" s="96"/>
      <c r="G436" s="96"/>
    </row>
    <row r="437" spans="1:7" x14ac:dyDescent="0.2">
      <c r="A437" s="233" t="s">
        <v>297</v>
      </c>
      <c r="B437" s="245">
        <f t="shared" si="36"/>
        <v>0</v>
      </c>
      <c r="C437" s="245">
        <f t="shared" si="37"/>
        <v>39408.73805034034</v>
      </c>
      <c r="D437" s="245">
        <f t="shared" si="38"/>
        <v>215514.16494106696</v>
      </c>
      <c r="E437" s="96"/>
      <c r="F437" s="96"/>
      <c r="G437" s="96"/>
    </row>
    <row r="438" spans="1:7" x14ac:dyDescent="0.2">
      <c r="A438" s="233" t="s">
        <v>299</v>
      </c>
      <c r="B438" s="245">
        <f t="shared" si="36"/>
        <v>0</v>
      </c>
      <c r="C438" s="245">
        <f t="shared" si="37"/>
        <v>19332.484227180634</v>
      </c>
      <c r="D438" s="245">
        <f t="shared" si="38"/>
        <v>83828.675304648874</v>
      </c>
      <c r="E438" s="96"/>
      <c r="F438" s="96"/>
      <c r="G438" s="96"/>
    </row>
    <row r="439" spans="1:7" x14ac:dyDescent="0.2">
      <c r="A439" s="233" t="s">
        <v>301</v>
      </c>
      <c r="B439" s="245">
        <f t="shared" si="36"/>
        <v>0</v>
      </c>
      <c r="C439" s="245">
        <f t="shared" si="37"/>
        <v>7810.6666802849886</v>
      </c>
      <c r="D439" s="245">
        <f t="shared" si="38"/>
        <v>31880.923590400307</v>
      </c>
      <c r="E439" s="96"/>
      <c r="F439" s="96"/>
      <c r="G439" s="96"/>
    </row>
    <row r="440" spans="1:7" x14ac:dyDescent="0.2">
      <c r="A440" s="233" t="s">
        <v>302</v>
      </c>
      <c r="B440" s="245">
        <f t="shared" si="36"/>
        <v>0</v>
      </c>
      <c r="C440" s="245">
        <f t="shared" si="37"/>
        <v>129897.79218171163</v>
      </c>
      <c r="D440" s="245">
        <f t="shared" si="38"/>
        <v>155475.04157704592</v>
      </c>
      <c r="E440" s="96"/>
      <c r="F440" s="96"/>
      <c r="G440" s="96"/>
    </row>
    <row r="441" spans="1:7" ht="13.5" thickBot="1" x14ac:dyDescent="0.25">
      <c r="A441" s="235" t="s">
        <v>288</v>
      </c>
      <c r="B441" s="289">
        <f t="shared" si="36"/>
        <v>0</v>
      </c>
      <c r="C441" s="289">
        <f t="shared" si="37"/>
        <v>427470.43742333225</v>
      </c>
      <c r="D441" s="289">
        <f t="shared" si="38"/>
        <v>2166875.4844234306</v>
      </c>
      <c r="E441" s="96"/>
      <c r="F441" s="96"/>
      <c r="G441" s="96"/>
    </row>
    <row r="442" spans="1:7" x14ac:dyDescent="0.2">
      <c r="B442" s="96"/>
      <c r="C442" s="96"/>
      <c r="D442" s="96"/>
    </row>
    <row r="443" spans="1:7" x14ac:dyDescent="0.2">
      <c r="B443" s="96"/>
      <c r="C443" s="96"/>
      <c r="D443" s="96"/>
    </row>
    <row r="444" spans="1:7" ht="13.5" thickBot="1" x14ac:dyDescent="0.25"/>
    <row r="445" spans="1:7" ht="15.75" thickBot="1" x14ac:dyDescent="0.3">
      <c r="A445" s="228"/>
      <c r="B445" s="207" t="s">
        <v>52</v>
      </c>
      <c r="C445" s="207" t="s">
        <v>53</v>
      </c>
      <c r="D445" s="207" t="s">
        <v>54</v>
      </c>
    </row>
    <row r="446" spans="1:7" x14ac:dyDescent="0.2">
      <c r="A446" s="230" t="s">
        <v>291</v>
      </c>
      <c r="B446" s="245">
        <f t="shared" ref="B446:B453" si="39">H388</f>
        <v>2179588.8322801762</v>
      </c>
      <c r="C446" s="245">
        <f t="shared" ref="C446:C453" si="40">I388</f>
        <v>2609927.7742150188</v>
      </c>
      <c r="D446" s="245">
        <f t="shared" ref="D446:D453" si="41">J388</f>
        <v>970147.04993186821</v>
      </c>
      <c r="E446" s="96"/>
      <c r="F446" s="96"/>
      <c r="G446" s="96"/>
    </row>
    <row r="447" spans="1:7" x14ac:dyDescent="0.2">
      <c r="A447" s="233" t="s">
        <v>293</v>
      </c>
      <c r="B447" s="245">
        <f t="shared" si="39"/>
        <v>2213235.8946022908</v>
      </c>
      <c r="C447" s="245">
        <f t="shared" si="40"/>
        <v>2775202.8928988283</v>
      </c>
      <c r="D447" s="245">
        <f t="shared" si="41"/>
        <v>961970.77322509105</v>
      </c>
      <c r="E447" s="96"/>
      <c r="F447" s="96"/>
      <c r="G447" s="96"/>
    </row>
    <row r="448" spans="1:7" x14ac:dyDescent="0.2">
      <c r="A448" s="233" t="s">
        <v>295</v>
      </c>
      <c r="B448" s="245">
        <f t="shared" si="39"/>
        <v>849917.76014182752</v>
      </c>
      <c r="C448" s="245">
        <f t="shared" si="40"/>
        <v>939490.33448295773</v>
      </c>
      <c r="D448" s="245">
        <f t="shared" si="41"/>
        <v>368411.63449604379</v>
      </c>
      <c r="E448" s="96"/>
      <c r="F448" s="96"/>
      <c r="G448" s="96"/>
    </row>
    <row r="449" spans="1:7" x14ac:dyDescent="0.2">
      <c r="A449" s="233" t="s">
        <v>297</v>
      </c>
      <c r="B449" s="245">
        <f t="shared" si="39"/>
        <v>1358609.5403174548</v>
      </c>
      <c r="C449" s="245">
        <f t="shared" si="40"/>
        <v>1737810.9513864231</v>
      </c>
      <c r="D449" s="245">
        <f t="shared" si="41"/>
        <v>641420.93778762827</v>
      </c>
      <c r="E449" s="96"/>
      <c r="F449" s="96"/>
      <c r="G449" s="96"/>
    </row>
    <row r="450" spans="1:7" x14ac:dyDescent="0.2">
      <c r="A450" s="233" t="s">
        <v>299</v>
      </c>
      <c r="B450" s="245">
        <f t="shared" si="39"/>
        <v>482122.72243550129</v>
      </c>
      <c r="C450" s="245">
        <f t="shared" si="40"/>
        <v>572173.58922772855</v>
      </c>
      <c r="D450" s="245">
        <f t="shared" si="41"/>
        <v>219773.49981871119</v>
      </c>
      <c r="E450" s="96"/>
      <c r="F450" s="96"/>
      <c r="G450" s="96"/>
    </row>
    <row r="451" spans="1:7" x14ac:dyDescent="0.2">
      <c r="A451" s="233" t="s">
        <v>301</v>
      </c>
      <c r="B451" s="245">
        <f t="shared" si="39"/>
        <v>342186.94936244201</v>
      </c>
      <c r="C451" s="245">
        <f t="shared" si="40"/>
        <v>447228.4833103912</v>
      </c>
      <c r="D451" s="245">
        <f t="shared" si="41"/>
        <v>191720.81477006804</v>
      </c>
      <c r="E451" s="96"/>
      <c r="F451" s="96"/>
      <c r="G451" s="96"/>
    </row>
    <row r="452" spans="1:7" x14ac:dyDescent="0.2">
      <c r="A452" s="233" t="s">
        <v>302</v>
      </c>
      <c r="B452" s="245">
        <f t="shared" si="39"/>
        <v>0</v>
      </c>
      <c r="C452" s="245">
        <f t="shared" si="40"/>
        <v>0</v>
      </c>
      <c r="D452" s="245">
        <f t="shared" si="41"/>
        <v>0</v>
      </c>
      <c r="E452" s="96"/>
      <c r="F452" s="96"/>
      <c r="G452" s="96"/>
    </row>
    <row r="453" spans="1:7" ht="13.5" thickBot="1" x14ac:dyDescent="0.25">
      <c r="A453" s="235" t="s">
        <v>288</v>
      </c>
      <c r="B453" s="289">
        <f t="shared" si="39"/>
        <v>7425661.699139691</v>
      </c>
      <c r="C453" s="289">
        <f t="shared" si="40"/>
        <v>9081834.0255213473</v>
      </c>
      <c r="D453" s="289">
        <f t="shared" si="41"/>
        <v>3353444.7100294107</v>
      </c>
      <c r="E453" s="96"/>
      <c r="F453" s="96"/>
      <c r="G453" s="96"/>
    </row>
    <row r="454" spans="1:7" x14ac:dyDescent="0.2">
      <c r="B454" s="96"/>
      <c r="C454" s="96"/>
      <c r="D454" s="96"/>
    </row>
    <row r="455" spans="1:7" x14ac:dyDescent="0.2">
      <c r="B455" s="96"/>
      <c r="C455" s="96"/>
      <c r="D455" s="96"/>
    </row>
    <row r="456" spans="1:7" ht="13.5" thickBot="1" x14ac:dyDescent="0.25"/>
    <row r="457" spans="1:7" ht="15.75" thickBot="1" x14ac:dyDescent="0.3">
      <c r="A457" s="228"/>
      <c r="B457" s="207" t="s">
        <v>55</v>
      </c>
      <c r="C457" s="207" t="s">
        <v>56</v>
      </c>
      <c r="D457" s="207" t="s">
        <v>57</v>
      </c>
    </row>
    <row r="458" spans="1:7" x14ac:dyDescent="0.2">
      <c r="A458" s="230" t="s">
        <v>291</v>
      </c>
      <c r="B458" s="245">
        <f t="shared" ref="B458:B465" si="42">K388</f>
        <v>606308.98400212964</v>
      </c>
      <c r="C458" s="290">
        <f t="shared" ref="C458:C465" si="43">L388</f>
        <v>401054.02552716213</v>
      </c>
      <c r="D458" s="245">
        <f t="shared" ref="D458:D465" si="44">M388</f>
        <v>421825.67644033418</v>
      </c>
      <c r="E458" s="276"/>
      <c r="F458" s="276"/>
      <c r="G458" s="276"/>
    </row>
    <row r="459" spans="1:7" x14ac:dyDescent="0.2">
      <c r="A459" s="233" t="s">
        <v>293</v>
      </c>
      <c r="B459" s="245">
        <f t="shared" si="42"/>
        <v>473237.29340922995</v>
      </c>
      <c r="C459" s="290">
        <f t="shared" si="43"/>
        <v>340411.84053522669</v>
      </c>
      <c r="D459" s="245">
        <f t="shared" si="44"/>
        <v>334334.4501423054</v>
      </c>
      <c r="E459" s="276"/>
      <c r="F459" s="276"/>
      <c r="G459" s="276"/>
    </row>
    <row r="460" spans="1:7" x14ac:dyDescent="0.2">
      <c r="A460" s="233" t="s">
        <v>295</v>
      </c>
      <c r="B460" s="245">
        <f t="shared" si="42"/>
        <v>223245.87297478365</v>
      </c>
      <c r="C460" s="290">
        <f t="shared" si="43"/>
        <v>172463.75137713022</v>
      </c>
      <c r="D460" s="245">
        <f t="shared" si="44"/>
        <v>167550.5977286174</v>
      </c>
      <c r="E460" s="276"/>
      <c r="F460" s="276"/>
      <c r="G460" s="276"/>
    </row>
    <row r="461" spans="1:7" x14ac:dyDescent="0.2">
      <c r="A461" s="233" t="s">
        <v>297</v>
      </c>
      <c r="B461" s="245">
        <f t="shared" si="42"/>
        <v>360316.14282571495</v>
      </c>
      <c r="C461" s="290">
        <f t="shared" si="43"/>
        <v>289762.11470071034</v>
      </c>
      <c r="D461" s="245">
        <f t="shared" si="44"/>
        <v>259390.30190905093</v>
      </c>
      <c r="E461" s="276"/>
      <c r="F461" s="276"/>
      <c r="G461" s="276"/>
    </row>
    <row r="462" spans="1:7" x14ac:dyDescent="0.2">
      <c r="A462" s="233" t="s">
        <v>299</v>
      </c>
      <c r="B462" s="245">
        <f t="shared" si="42"/>
        <v>159485.36729328323</v>
      </c>
      <c r="C462" s="290">
        <f t="shared" si="43"/>
        <v>141177.22599911701</v>
      </c>
      <c r="D462" s="245">
        <f t="shared" si="44"/>
        <v>124010.63403802685</v>
      </c>
      <c r="E462" s="276"/>
      <c r="F462" s="276"/>
      <c r="G462" s="276"/>
    </row>
    <row r="463" spans="1:7" x14ac:dyDescent="0.2">
      <c r="A463" s="233" t="s">
        <v>301</v>
      </c>
      <c r="B463" s="245">
        <f t="shared" si="42"/>
        <v>237180.4687659583</v>
      </c>
      <c r="C463" s="290">
        <f t="shared" si="43"/>
        <v>186443.04091194036</v>
      </c>
      <c r="D463" s="245">
        <f t="shared" si="44"/>
        <v>178958.03532357598</v>
      </c>
      <c r="E463" s="276"/>
      <c r="F463" s="276"/>
      <c r="G463" s="276"/>
    </row>
    <row r="464" spans="1:7" x14ac:dyDescent="0.2">
      <c r="A464" s="233" t="s">
        <v>302</v>
      </c>
      <c r="B464" s="245">
        <f t="shared" si="42"/>
        <v>0</v>
      </c>
      <c r="C464" s="290">
        <f t="shared" si="43"/>
        <v>0</v>
      </c>
      <c r="D464" s="245">
        <f t="shared" si="44"/>
        <v>0</v>
      </c>
      <c r="E464" s="276"/>
      <c r="F464" s="276"/>
      <c r="G464" s="276"/>
    </row>
    <row r="465" spans="1:8" ht="13.5" thickBot="1" x14ac:dyDescent="0.25">
      <c r="A465" s="235" t="s">
        <v>288</v>
      </c>
      <c r="B465" s="289">
        <f t="shared" si="42"/>
        <v>2059774.1292710998</v>
      </c>
      <c r="C465" s="291">
        <f t="shared" si="43"/>
        <v>1531311.9990512868</v>
      </c>
      <c r="D465" s="289">
        <f t="shared" si="44"/>
        <v>1486069.6955819104</v>
      </c>
      <c r="E465" s="276"/>
      <c r="F465" s="276"/>
      <c r="G465" s="276"/>
    </row>
    <row r="466" spans="1:8" x14ac:dyDescent="0.2">
      <c r="B466" s="96"/>
      <c r="C466" s="96"/>
      <c r="D466" s="96"/>
    </row>
    <row r="467" spans="1:8" x14ac:dyDescent="0.2">
      <c r="A467" s="824" t="s">
        <v>602</v>
      </c>
      <c r="B467" s="825"/>
      <c r="C467" s="825"/>
      <c r="D467" s="825"/>
      <c r="E467" s="825"/>
      <c r="F467" s="825"/>
      <c r="G467" s="825"/>
    </row>
    <row r="469" spans="1:8" ht="18" x14ac:dyDescent="0.25">
      <c r="A469" s="849" t="s">
        <v>190</v>
      </c>
      <c r="B469" s="850"/>
      <c r="C469" s="850"/>
      <c r="D469" s="850"/>
      <c r="E469" s="850"/>
      <c r="F469" s="850"/>
      <c r="G469" s="850"/>
    </row>
    <row r="470" spans="1:8" ht="15.75" thickBot="1" x14ac:dyDescent="0.3">
      <c r="A470" s="259"/>
      <c r="B470" s="260" t="s">
        <v>142</v>
      </c>
      <c r="C470" s="260" t="s">
        <v>567</v>
      </c>
      <c r="D470" s="654" t="s">
        <v>248</v>
      </c>
      <c r="E470" s="654" t="s">
        <v>574</v>
      </c>
      <c r="F470" s="654" t="s">
        <v>601</v>
      </c>
      <c r="G470" s="654" t="s">
        <v>600</v>
      </c>
      <c r="H470" s="147"/>
    </row>
    <row r="471" spans="1:8" x14ac:dyDescent="0.2">
      <c r="A471" s="261" t="s">
        <v>291</v>
      </c>
      <c r="B471" s="263">
        <f>B11</f>
        <v>129594098.40011868</v>
      </c>
      <c r="C471" s="263">
        <f t="shared" ref="C471:E471" si="45">C11</f>
        <v>5287453.9834237155</v>
      </c>
      <c r="D471" s="263">
        <f t="shared" si="45"/>
        <v>33978623.504096977</v>
      </c>
      <c r="E471" s="263">
        <f t="shared" si="45"/>
        <v>13735163.171304053</v>
      </c>
      <c r="F471" s="263">
        <v>13087598.932951445</v>
      </c>
      <c r="G471" s="263"/>
      <c r="H471" s="147"/>
    </row>
    <row r="472" spans="1:8" x14ac:dyDescent="0.2">
      <c r="A472" s="241" t="s">
        <v>293</v>
      </c>
      <c r="B472" s="263">
        <f t="shared" ref="B472:E477" si="46">B12</f>
        <v>88113746.664022714</v>
      </c>
      <c r="C472" s="263">
        <f t="shared" si="46"/>
        <v>3545300.9644682142</v>
      </c>
      <c r="D472" s="263">
        <f t="shared" si="46"/>
        <v>20920473.700442057</v>
      </c>
      <c r="E472" s="263">
        <f t="shared" si="46"/>
        <v>12931502.439423794</v>
      </c>
      <c r="F472" s="263">
        <v>88186929.224375367</v>
      </c>
      <c r="G472" s="263">
        <v>38149574.309605263</v>
      </c>
      <c r="H472" s="147"/>
    </row>
    <row r="473" spans="1:8" x14ac:dyDescent="0.2">
      <c r="A473" s="241" t="s">
        <v>295</v>
      </c>
      <c r="B473" s="263">
        <f t="shared" si="46"/>
        <v>24432094.312706716</v>
      </c>
      <c r="C473" s="263">
        <f t="shared" si="46"/>
        <v>2034286.3748421662</v>
      </c>
      <c r="D473" s="263">
        <f t="shared" si="46"/>
        <v>7545986.1880976716</v>
      </c>
      <c r="E473" s="263">
        <f t="shared" si="46"/>
        <v>4791166.3624894749</v>
      </c>
      <c r="F473" s="263">
        <v>54567186.063051589</v>
      </c>
      <c r="G473" s="263">
        <v>14020193.814973444</v>
      </c>
      <c r="H473" s="147"/>
    </row>
    <row r="474" spans="1:8" x14ac:dyDescent="0.2">
      <c r="A474" s="241" t="s">
        <v>297</v>
      </c>
      <c r="B474" s="263">
        <f t="shared" si="46"/>
        <v>42231578.020472027</v>
      </c>
      <c r="C474" s="263">
        <f t="shared" si="46"/>
        <v>2636628.7735496173</v>
      </c>
      <c r="D474" s="263">
        <f t="shared" si="46"/>
        <v>8663426.8030609731</v>
      </c>
      <c r="E474" s="263">
        <f t="shared" si="46"/>
        <v>6973965.9158608457</v>
      </c>
      <c r="F474" s="263">
        <v>56892949.872886196</v>
      </c>
      <c r="G474" s="263">
        <v>40988593.807014562</v>
      </c>
      <c r="H474" s="147"/>
    </row>
    <row r="475" spans="1:8" x14ac:dyDescent="0.2">
      <c r="A475" s="241" t="s">
        <v>299</v>
      </c>
      <c r="B475" s="263">
        <f t="shared" si="46"/>
        <v>18992936.537486289</v>
      </c>
      <c r="C475" s="263">
        <f t="shared" si="46"/>
        <v>724661.956959798</v>
      </c>
      <c r="D475" s="263">
        <f t="shared" si="46"/>
        <v>3428842.7296086824</v>
      </c>
      <c r="E475" s="263">
        <f t="shared" si="46"/>
        <v>2629552.9785698703</v>
      </c>
      <c r="F475" s="263">
        <v>34431378.606647298</v>
      </c>
      <c r="G475" s="263">
        <v>8637841.1240783744</v>
      </c>
      <c r="H475" s="147"/>
    </row>
    <row r="476" spans="1:8" x14ac:dyDescent="0.2">
      <c r="A476" s="241" t="s">
        <v>301</v>
      </c>
      <c r="B476" s="263">
        <f t="shared" si="46"/>
        <v>24631441.768835828</v>
      </c>
      <c r="C476" s="263">
        <f t="shared" si="46"/>
        <v>669131.47076484561</v>
      </c>
      <c r="D476" s="263">
        <f t="shared" si="46"/>
        <v>4978729.6444608755</v>
      </c>
      <c r="E476" s="263">
        <f t="shared" si="46"/>
        <v>2058806.1566916034</v>
      </c>
      <c r="F476" s="263">
        <v>29355880.273496065</v>
      </c>
      <c r="G476" s="263">
        <v>25145111.807701562</v>
      </c>
      <c r="H476" s="147"/>
    </row>
    <row r="477" spans="1:8" ht="13.5" thickBot="1" x14ac:dyDescent="0.25">
      <c r="A477" s="241" t="s">
        <v>302</v>
      </c>
      <c r="B477" s="263">
        <f t="shared" si="46"/>
        <v>8193554.7268967135</v>
      </c>
      <c r="C477" s="263">
        <f t="shared" si="46"/>
        <v>50259.790728846034</v>
      </c>
      <c r="D477" s="263">
        <f t="shared" si="46"/>
        <v>2202120.0003997269</v>
      </c>
      <c r="E477" s="263">
        <f t="shared" si="46"/>
        <v>2058330.1486556414</v>
      </c>
      <c r="F477" s="263">
        <v>8193017.1151869018</v>
      </c>
      <c r="G477" s="263">
        <v>4177681.6314360322</v>
      </c>
      <c r="H477" s="147"/>
    </row>
    <row r="478" spans="1:8" ht="13.5" thickBot="1" x14ac:dyDescent="0.25">
      <c r="A478" s="243" t="s">
        <v>288</v>
      </c>
      <c r="B478" s="268">
        <f>SUM(B471:B477)</f>
        <v>336189450.43053901</v>
      </c>
      <c r="C478" s="268">
        <f t="shared" ref="C478:G478" si="47">SUM(C471:C477)</f>
        <v>14947723.314737206</v>
      </c>
      <c r="D478" s="268">
        <f t="shared" si="47"/>
        <v>81718202.57016696</v>
      </c>
      <c r="E478" s="268">
        <f t="shared" si="47"/>
        <v>45178487.172995284</v>
      </c>
      <c r="F478" s="268">
        <f t="shared" si="47"/>
        <v>284714940.08859491</v>
      </c>
      <c r="G478" s="268">
        <f t="shared" si="47"/>
        <v>131118996.49480924</v>
      </c>
      <c r="H478" s="269">
        <f>SUM(B478:G478)</f>
        <v>893867800.07184255</v>
      </c>
    </row>
    <row r="479" spans="1:8" ht="13.5" thickBot="1" x14ac:dyDescent="0.25">
      <c r="A479" s="243" t="s">
        <v>307</v>
      </c>
      <c r="B479" s="237">
        <f t="shared" ref="B479:G479" si="48">B478/$H$478</f>
        <v>0.37610645601454551</v>
      </c>
      <c r="C479" s="237">
        <f t="shared" si="48"/>
        <v>1.672252128730425E-2</v>
      </c>
      <c r="D479" s="237">
        <f t="shared" si="48"/>
        <v>9.1420904258548125E-2</v>
      </c>
      <c r="E479" s="237">
        <f t="shared" si="48"/>
        <v>5.0542694534207594E-2</v>
      </c>
      <c r="F479" s="237">
        <f t="shared" si="48"/>
        <v>0.31852018840561391</v>
      </c>
      <c r="G479" s="237">
        <f t="shared" si="48"/>
        <v>0.14668723549978069</v>
      </c>
      <c r="H479" s="237">
        <f>SUM(B479:G479)</f>
        <v>1</v>
      </c>
    </row>
    <row r="480" spans="1:8" x14ac:dyDescent="0.2">
      <c r="B480" s="96"/>
      <c r="C480" s="96"/>
      <c r="D480" s="96"/>
      <c r="E480" s="96"/>
    </row>
    <row r="481" spans="2:4" x14ac:dyDescent="0.2">
      <c r="B481" s="96"/>
      <c r="C481" s="96"/>
      <c r="D481" s="96"/>
    </row>
    <row r="526" spans="1:14" x14ac:dyDescent="0.2">
      <c r="A526" s="824" t="s">
        <v>598</v>
      </c>
      <c r="B526" s="825"/>
      <c r="C526" s="825"/>
      <c r="D526" s="825"/>
      <c r="E526" s="825"/>
      <c r="F526" s="825"/>
      <c r="G526" s="825"/>
    </row>
    <row r="527" spans="1:14" s="690" customFormat="1" ht="13.5" thickBot="1" x14ac:dyDescent="0.25">
      <c r="A527" s="688"/>
      <c r="B527" s="689"/>
      <c r="C527" s="689"/>
      <c r="D527" s="689"/>
      <c r="E527" s="689"/>
      <c r="F527" s="689"/>
      <c r="G527" s="689"/>
    </row>
    <row r="528" spans="1:14" ht="18.75" thickBot="1" x14ac:dyDescent="0.3">
      <c r="A528" s="818" t="s">
        <v>311</v>
      </c>
      <c r="B528" s="819"/>
      <c r="C528" s="819"/>
      <c r="D528" s="819"/>
      <c r="E528" s="819"/>
      <c r="F528" s="819"/>
      <c r="G528" s="819"/>
      <c r="H528" s="819"/>
      <c r="I528" s="819"/>
      <c r="J528" s="819"/>
      <c r="K528" s="819"/>
      <c r="L528" s="819"/>
      <c r="M528" s="819"/>
      <c r="N528" s="820"/>
    </row>
    <row r="529" spans="1:16" ht="15.75" thickBot="1" x14ac:dyDescent="0.3">
      <c r="A529" s="259"/>
      <c r="B529" s="214" t="s">
        <v>46</v>
      </c>
      <c r="C529" s="214" t="s">
        <v>47</v>
      </c>
      <c r="D529" s="214" t="s">
        <v>48</v>
      </c>
      <c r="E529" s="214" t="s">
        <v>49</v>
      </c>
      <c r="F529" s="214" t="s">
        <v>50</v>
      </c>
      <c r="G529" s="214" t="s">
        <v>51</v>
      </c>
      <c r="H529" s="214" t="s">
        <v>52</v>
      </c>
      <c r="I529" s="214" t="s">
        <v>53</v>
      </c>
      <c r="J529" s="214" t="s">
        <v>54</v>
      </c>
      <c r="K529" s="214" t="s">
        <v>55</v>
      </c>
      <c r="L529" s="214" t="s">
        <v>56</v>
      </c>
      <c r="M529" s="214" t="s">
        <v>57</v>
      </c>
      <c r="N529" s="214" t="s">
        <v>13</v>
      </c>
    </row>
    <row r="530" spans="1:16" x14ac:dyDescent="0.2">
      <c r="A530" s="241" t="s">
        <v>294</v>
      </c>
      <c r="B530" s="285">
        <v>4673304.0357054994</v>
      </c>
      <c r="C530" s="285">
        <v>5777272.5312029636</v>
      </c>
      <c r="D530" s="285">
        <v>2390922.8063123226</v>
      </c>
      <c r="E530" s="275">
        <v>0</v>
      </c>
      <c r="F530" s="285">
        <v>127818.90462881955</v>
      </c>
      <c r="G530" s="285">
        <v>936232.04452681518</v>
      </c>
      <c r="H530" s="285">
        <v>4962366.9909442822</v>
      </c>
      <c r="I530" s="285">
        <v>6017796.9850577805</v>
      </c>
      <c r="J530" s="285">
        <v>3555747.5794561226</v>
      </c>
      <c r="K530" s="284">
        <v>5713818.1858305344</v>
      </c>
      <c r="L530" s="284">
        <v>2249683.7447014148</v>
      </c>
      <c r="M530" s="263">
        <v>1744610.5012387144</v>
      </c>
      <c r="N530" s="247">
        <f t="shared" ref="N530:N535" si="49">SUM(B530:M530)</f>
        <v>38149574.309605263</v>
      </c>
      <c r="O530" s="276"/>
      <c r="P530" s="276"/>
    </row>
    <row r="531" spans="1:16" x14ac:dyDescent="0.2">
      <c r="A531" s="241" t="s">
        <v>296</v>
      </c>
      <c r="B531" s="285">
        <v>1054763.6940978067</v>
      </c>
      <c r="C531" s="285">
        <v>1225819.2444184427</v>
      </c>
      <c r="D531" s="285">
        <v>467935.88148243091</v>
      </c>
      <c r="E531" s="277">
        <v>0</v>
      </c>
      <c r="F531" s="285">
        <v>24726.501753597284</v>
      </c>
      <c r="G531" s="285">
        <v>201579.93426558579</v>
      </c>
      <c r="H531" s="285">
        <v>2160709.8827664768</v>
      </c>
      <c r="I531" s="285">
        <v>2593655.7965418594</v>
      </c>
      <c r="J531" s="285">
        <v>1541867.3944107841</v>
      </c>
      <c r="K531" s="284">
        <v>2957359.8047994529</v>
      </c>
      <c r="L531" s="284">
        <v>926698.98249313305</v>
      </c>
      <c r="M531" s="263">
        <v>865076.69794387568</v>
      </c>
      <c r="N531" s="247">
        <f t="shared" si="49"/>
        <v>14020193.814973444</v>
      </c>
      <c r="O531" s="276"/>
      <c r="P531" s="276"/>
    </row>
    <row r="532" spans="1:16" x14ac:dyDescent="0.2">
      <c r="A532" s="241" t="s">
        <v>298</v>
      </c>
      <c r="B532" s="285">
        <v>4278581.2790181087</v>
      </c>
      <c r="C532" s="285">
        <v>5251998.0987033406</v>
      </c>
      <c r="D532" s="285">
        <v>2087071.5153780493</v>
      </c>
      <c r="E532" s="277">
        <v>0</v>
      </c>
      <c r="F532" s="285">
        <v>121546.09644039377</v>
      </c>
      <c r="G532" s="285">
        <v>847845.68908420694</v>
      </c>
      <c r="H532" s="285">
        <v>5996914.0010594754</v>
      </c>
      <c r="I532" s="285">
        <v>7435353.5062355157</v>
      </c>
      <c r="J532" s="285">
        <v>4158863.2474823804</v>
      </c>
      <c r="K532" s="284">
        <v>6344576.7115924926</v>
      </c>
      <c r="L532" s="284">
        <v>2468875.813518771</v>
      </c>
      <c r="M532" s="263">
        <v>1996967.8485018259</v>
      </c>
      <c r="N532" s="247">
        <f t="shared" si="49"/>
        <v>40988593.807014562</v>
      </c>
      <c r="O532" s="96"/>
      <c r="P532" s="276"/>
    </row>
    <row r="533" spans="1:16" x14ac:dyDescent="0.2">
      <c r="A533" s="241" t="s">
        <v>300</v>
      </c>
      <c r="B533" s="285">
        <v>988902.07785406511</v>
      </c>
      <c r="C533" s="285">
        <v>1158217.4861272918</v>
      </c>
      <c r="D533" s="285">
        <v>472660.86395743495</v>
      </c>
      <c r="E533" s="277">
        <v>0</v>
      </c>
      <c r="F533" s="285">
        <v>38013.282877455596</v>
      </c>
      <c r="G533" s="285">
        <v>208728.67156358817</v>
      </c>
      <c r="H533" s="285">
        <v>936939.77692565497</v>
      </c>
      <c r="I533" s="285">
        <v>1130195.4144908225</v>
      </c>
      <c r="J533" s="285">
        <v>677676.22104058892</v>
      </c>
      <c r="K533" s="284">
        <v>2026695.1323665949</v>
      </c>
      <c r="L533" s="284">
        <v>547244.51440831833</v>
      </c>
      <c r="M533" s="263">
        <v>452567.68246655847</v>
      </c>
      <c r="N533" s="247">
        <f t="shared" si="49"/>
        <v>8637841.1240783744</v>
      </c>
      <c r="O533" s="96"/>
      <c r="P533" s="276"/>
    </row>
    <row r="534" spans="1:16" x14ac:dyDescent="0.2">
      <c r="A534" s="241" t="s">
        <v>301</v>
      </c>
      <c r="B534" s="285">
        <v>1457152.8391903797</v>
      </c>
      <c r="C534" s="285">
        <v>1806875.7605647154</v>
      </c>
      <c r="D534" s="285">
        <v>900016.13432363246</v>
      </c>
      <c r="E534" s="277">
        <v>0</v>
      </c>
      <c r="F534" s="285">
        <v>32002.587440647421</v>
      </c>
      <c r="G534" s="285">
        <v>310970.33041859686</v>
      </c>
      <c r="H534" s="285">
        <v>3929898.105420718</v>
      </c>
      <c r="I534" s="285">
        <v>4816440.5566709796</v>
      </c>
      <c r="J534" s="285">
        <v>2716438.6436227905</v>
      </c>
      <c r="K534" s="284">
        <v>5454386.2475955347</v>
      </c>
      <c r="L534" s="284">
        <v>2063201.6324880742</v>
      </c>
      <c r="M534" s="263">
        <v>1657728.9699654959</v>
      </c>
      <c r="N534" s="247">
        <f t="shared" si="49"/>
        <v>25145111.807701562</v>
      </c>
      <c r="O534" s="96"/>
      <c r="P534" s="276"/>
    </row>
    <row r="535" spans="1:16" ht="13.5" thickBot="1" x14ac:dyDescent="0.25">
      <c r="A535" s="241" t="s">
        <v>302</v>
      </c>
      <c r="B535" s="285">
        <v>45178.716121644698</v>
      </c>
      <c r="C535" s="285">
        <v>47369.245008081365</v>
      </c>
      <c r="D535" s="285">
        <v>25422.415012696289</v>
      </c>
      <c r="E535" s="277">
        <v>0</v>
      </c>
      <c r="F535" s="285">
        <v>719.31676745262951</v>
      </c>
      <c r="G535" s="285">
        <v>11985.814269737817</v>
      </c>
      <c r="H535" s="285">
        <v>594675.62422617478</v>
      </c>
      <c r="I535" s="285">
        <v>698739.09013290203</v>
      </c>
      <c r="J535" s="285">
        <v>451139.87517509819</v>
      </c>
      <c r="K535" s="284">
        <v>1367609.3521212726</v>
      </c>
      <c r="L535" s="284">
        <v>489560.17498291796</v>
      </c>
      <c r="M535" s="263">
        <v>445282.00761805411</v>
      </c>
      <c r="N535" s="247">
        <f t="shared" si="49"/>
        <v>4177681.6314360322</v>
      </c>
      <c r="O535" s="96"/>
      <c r="P535" s="276"/>
    </row>
    <row r="536" spans="1:16" ht="13.5" thickBot="1" x14ac:dyDescent="0.25">
      <c r="A536" s="243" t="s">
        <v>288</v>
      </c>
      <c r="B536" s="286">
        <v>12497882.641987503</v>
      </c>
      <c r="C536" s="286">
        <v>15267552.366024833</v>
      </c>
      <c r="D536" s="286">
        <v>6344029.616466566</v>
      </c>
      <c r="E536" s="286">
        <v>0</v>
      </c>
      <c r="F536" s="286">
        <v>344826.68990836624</v>
      </c>
      <c r="G536" s="286">
        <v>2517342.4841285311</v>
      </c>
      <c r="H536" s="286">
        <v>18581504.381342784</v>
      </c>
      <c r="I536" s="286">
        <v>22692181.349129859</v>
      </c>
      <c r="J536" s="286">
        <v>13101732.961187767</v>
      </c>
      <c r="K536" s="286">
        <v>23864445.43430588</v>
      </c>
      <c r="L536" s="286">
        <v>8745264.8625926301</v>
      </c>
      <c r="M536" s="286">
        <v>7162233.7077345243</v>
      </c>
      <c r="N536" s="269">
        <f t="shared" ref="N536" si="50">SUM(N530:N535)</f>
        <v>131118996.49480924</v>
      </c>
      <c r="O536" s="96"/>
      <c r="P536" s="276"/>
    </row>
    <row r="537" spans="1:16" ht="13.5" thickBot="1" x14ac:dyDescent="0.25">
      <c r="A537" s="243" t="s">
        <v>307</v>
      </c>
      <c r="B537" s="237">
        <f>B536/$N$536</f>
        <v>9.5317101076824298E-2</v>
      </c>
      <c r="C537" s="237">
        <f t="shared" ref="C537:M537" si="51">C536/$N$536</f>
        <v>0.11644043025168552</v>
      </c>
      <c r="D537" s="237">
        <f t="shared" si="51"/>
        <v>4.8383756633751496E-2</v>
      </c>
      <c r="E537" s="237">
        <f t="shared" si="51"/>
        <v>0</v>
      </c>
      <c r="F537" s="237">
        <f t="shared" si="51"/>
        <v>2.6298759075845833E-3</v>
      </c>
      <c r="G537" s="237">
        <f t="shared" si="51"/>
        <v>1.9198915118513647E-2</v>
      </c>
      <c r="H537" s="237">
        <f t="shared" si="51"/>
        <v>0.14171481538205938</v>
      </c>
      <c r="I537" s="237">
        <f t="shared" si="51"/>
        <v>0.17306555080314545</v>
      </c>
      <c r="J537" s="237">
        <f t="shared" si="51"/>
        <v>9.9922462125512382E-2</v>
      </c>
      <c r="K537" s="237">
        <f t="shared" si="51"/>
        <v>0.18200601035907585</v>
      </c>
      <c r="L537" s="237">
        <f t="shared" si="51"/>
        <v>6.66971613296235E-2</v>
      </c>
      <c r="M537" s="237">
        <f t="shared" si="51"/>
        <v>5.4623921012223915E-2</v>
      </c>
      <c r="N537" s="279">
        <v>0.99999999999999989</v>
      </c>
    </row>
    <row r="557" spans="1:14" x14ac:dyDescent="0.2">
      <c r="A557" s="824" t="s">
        <v>599</v>
      </c>
      <c r="B557" s="825"/>
      <c r="C557" s="825"/>
      <c r="D557" s="825"/>
      <c r="E557" s="825"/>
      <c r="F557" s="825"/>
      <c r="G557" s="825"/>
    </row>
    <row r="558" spans="1:14" s="690" customFormat="1" ht="13.5" thickBot="1" x14ac:dyDescent="0.25">
      <c r="A558" s="688"/>
      <c r="B558" s="689"/>
      <c r="C558" s="689"/>
      <c r="D558" s="689"/>
      <c r="E558" s="689"/>
      <c r="F558" s="689"/>
      <c r="G558" s="689"/>
    </row>
    <row r="559" spans="1:14" ht="18.75" thickBot="1" x14ac:dyDescent="0.3">
      <c r="A559" s="818" t="s">
        <v>311</v>
      </c>
      <c r="B559" s="819"/>
      <c r="C559" s="819"/>
      <c r="D559" s="819"/>
      <c r="E559" s="819"/>
      <c r="F559" s="819"/>
      <c r="G559" s="819"/>
      <c r="H559" s="819"/>
      <c r="I559" s="819"/>
      <c r="J559" s="819"/>
      <c r="K559" s="819"/>
      <c r="L559" s="819"/>
      <c r="M559" s="819"/>
      <c r="N559" s="820"/>
    </row>
    <row r="560" spans="1:14" ht="15.75" thickBot="1" x14ac:dyDescent="0.3">
      <c r="A560" s="259"/>
      <c r="B560" s="214" t="s">
        <v>46</v>
      </c>
      <c r="C560" s="214" t="s">
        <v>47</v>
      </c>
      <c r="D560" s="214" t="s">
        <v>48</v>
      </c>
      <c r="E560" s="214" t="s">
        <v>49</v>
      </c>
      <c r="F560" s="214" t="s">
        <v>50</v>
      </c>
      <c r="G560" s="214" t="s">
        <v>51</v>
      </c>
      <c r="H560" s="214" t="s">
        <v>52</v>
      </c>
      <c r="I560" s="214" t="s">
        <v>53</v>
      </c>
      <c r="J560" s="214" t="s">
        <v>54</v>
      </c>
      <c r="K560" s="214" t="s">
        <v>55</v>
      </c>
      <c r="L560" s="214" t="s">
        <v>56</v>
      </c>
      <c r="M560" s="214" t="s">
        <v>57</v>
      </c>
      <c r="N560" s="214" t="s">
        <v>13</v>
      </c>
    </row>
    <row r="561" spans="1:16" x14ac:dyDescent="0.2">
      <c r="A561" s="261" t="s">
        <v>292</v>
      </c>
      <c r="B561" s="282">
        <v>795201.8012716152</v>
      </c>
      <c r="C561" s="282">
        <v>786601.21949334734</v>
      </c>
      <c r="D561" s="282">
        <v>426641.8809865248</v>
      </c>
      <c r="E561" s="275">
        <v>0</v>
      </c>
      <c r="F561" s="282">
        <v>15220.500786206281</v>
      </c>
      <c r="G561" s="282">
        <v>157860.49617226468</v>
      </c>
      <c r="H561" s="282">
        <v>1579876.9757342355</v>
      </c>
      <c r="I561" s="282">
        <v>1782460.6957794321</v>
      </c>
      <c r="J561" s="282">
        <v>1091227.769847153</v>
      </c>
      <c r="K561" s="282">
        <v>4461283.5245018974</v>
      </c>
      <c r="L561" s="284">
        <v>1134750.3302062433</v>
      </c>
      <c r="M561" s="263">
        <v>856473.73817252601</v>
      </c>
      <c r="N561" s="247">
        <f>SUM(B561:M561)</f>
        <v>13087598.932951445</v>
      </c>
      <c r="O561" s="276"/>
      <c r="P561" s="276"/>
    </row>
    <row r="562" spans="1:16" x14ac:dyDescent="0.2">
      <c r="A562" s="241" t="s">
        <v>294</v>
      </c>
      <c r="B562" s="285">
        <v>3864396.4856749373</v>
      </c>
      <c r="C562" s="285">
        <v>4090060.8037110511</v>
      </c>
      <c r="D562" s="285">
        <v>2056374.6816969248</v>
      </c>
      <c r="E562" s="277">
        <v>0</v>
      </c>
      <c r="F562" s="285">
        <v>121120.17584293013</v>
      </c>
      <c r="G562" s="285">
        <v>961276.52410735795</v>
      </c>
      <c r="H562" s="285">
        <v>23984278.386001829</v>
      </c>
      <c r="I562" s="285">
        <v>29513639.081053212</v>
      </c>
      <c r="J562" s="285">
        <v>15820476.896828247</v>
      </c>
      <c r="K562" s="285">
        <v>4404721.2927463232</v>
      </c>
      <c r="L562" s="284">
        <v>1794694.3206256374</v>
      </c>
      <c r="M562" s="263">
        <v>1575890.5760869209</v>
      </c>
      <c r="N562" s="247">
        <f t="shared" ref="N562:N567" si="52">SUM(B562:M562)</f>
        <v>88186929.224375367</v>
      </c>
      <c r="O562" s="276"/>
      <c r="P562" s="276"/>
    </row>
    <row r="563" spans="1:16" x14ac:dyDescent="0.2">
      <c r="A563" s="241" t="s">
        <v>296</v>
      </c>
      <c r="B563" s="285">
        <v>830384.8993844674</v>
      </c>
      <c r="C563" s="285">
        <v>807425.77629526705</v>
      </c>
      <c r="D563" s="285">
        <v>440551.64699362515</v>
      </c>
      <c r="E563" s="277">
        <v>0</v>
      </c>
      <c r="F563" s="285">
        <v>24758.980327600595</v>
      </c>
      <c r="G563" s="285">
        <v>211988.94703439405</v>
      </c>
      <c r="H563" s="285">
        <v>16727699.616651602</v>
      </c>
      <c r="I563" s="285">
        <v>20335286.636760999</v>
      </c>
      <c r="J563" s="285">
        <v>11041202.956019875</v>
      </c>
      <c r="K563" s="285">
        <v>2515570.0025225487</v>
      </c>
      <c r="L563" s="284">
        <v>875226.850858449</v>
      </c>
      <c r="M563" s="263">
        <v>757089.75020275707</v>
      </c>
      <c r="N563" s="247">
        <f t="shared" si="52"/>
        <v>54567186.063051589</v>
      </c>
      <c r="O563" s="276"/>
      <c r="P563" s="276"/>
    </row>
    <row r="564" spans="1:16" x14ac:dyDescent="0.2">
      <c r="A564" s="241" t="s">
        <v>298</v>
      </c>
      <c r="B564" s="285">
        <v>2367608.7069315664</v>
      </c>
      <c r="C564" s="285">
        <v>2244064.0092881736</v>
      </c>
      <c r="D564" s="285">
        <v>1270287.7838412891</v>
      </c>
      <c r="E564" s="277">
        <v>0</v>
      </c>
      <c r="F564" s="285">
        <v>81574.675977961961</v>
      </c>
      <c r="G564" s="285">
        <v>618588.64006069652</v>
      </c>
      <c r="H564" s="285">
        <v>15327119.693718275</v>
      </c>
      <c r="I564" s="285">
        <v>18402454.32290522</v>
      </c>
      <c r="J564" s="285">
        <v>10174296.155449722</v>
      </c>
      <c r="K564" s="285">
        <v>3413104.9975416069</v>
      </c>
      <c r="L564" s="284">
        <v>1584572.3723862064</v>
      </c>
      <c r="M564" s="263">
        <v>1409278.5147854798</v>
      </c>
      <c r="N564" s="247">
        <f t="shared" si="52"/>
        <v>56892949.872886196</v>
      </c>
      <c r="O564" s="96"/>
      <c r="P564" s="276"/>
    </row>
    <row r="565" spans="1:16" x14ac:dyDescent="0.2">
      <c r="A565" s="241" t="s">
        <v>300</v>
      </c>
      <c r="B565" s="285">
        <v>1417971.2581475999</v>
      </c>
      <c r="C565" s="285">
        <v>1549285.3082244867</v>
      </c>
      <c r="D565" s="285">
        <v>722206.39818679856</v>
      </c>
      <c r="E565" s="277">
        <v>0</v>
      </c>
      <c r="F565" s="285">
        <v>48471.23584316724</v>
      </c>
      <c r="G565" s="285">
        <v>393791.51621433848</v>
      </c>
      <c r="H565" s="285">
        <v>8551270.9402225837</v>
      </c>
      <c r="I565" s="285">
        <v>10464324.488784494</v>
      </c>
      <c r="J565" s="285">
        <v>5663178.2233184837</v>
      </c>
      <c r="K565" s="285">
        <v>3751475.5296990047</v>
      </c>
      <c r="L565" s="284">
        <v>1045568.3642186086</v>
      </c>
      <c r="M565" s="263">
        <v>823835.3437877273</v>
      </c>
      <c r="N565" s="247">
        <f t="shared" si="52"/>
        <v>34431378.606647298</v>
      </c>
      <c r="O565" s="96"/>
      <c r="P565" s="276"/>
    </row>
    <row r="566" spans="1:16" x14ac:dyDescent="0.2">
      <c r="A566" s="241" t="s">
        <v>301</v>
      </c>
      <c r="B566" s="285">
        <v>534954.79385744291</v>
      </c>
      <c r="C566" s="285">
        <v>581783.48259455815</v>
      </c>
      <c r="D566" s="285">
        <v>292296.038460974</v>
      </c>
      <c r="E566" s="277">
        <v>0</v>
      </c>
      <c r="F566" s="285">
        <v>20710.485676585213</v>
      </c>
      <c r="G566" s="285">
        <v>154399.86880382308</v>
      </c>
      <c r="H566" s="285">
        <v>8710372.9942267053</v>
      </c>
      <c r="I566" s="285">
        <v>10644500.223531146</v>
      </c>
      <c r="J566" s="285">
        <v>5708952.9922427479</v>
      </c>
      <c r="K566" s="285">
        <v>1715305.6820077421</v>
      </c>
      <c r="L566" s="284">
        <v>545021.88146852015</v>
      </c>
      <c r="M566" s="263">
        <v>447581.83062582376</v>
      </c>
      <c r="N566" s="247">
        <f t="shared" si="52"/>
        <v>29355880.273496065</v>
      </c>
      <c r="O566" s="96"/>
      <c r="P566" s="276"/>
    </row>
    <row r="567" spans="1:16" ht="13.5" thickBot="1" x14ac:dyDescent="0.25">
      <c r="A567" s="241" t="s">
        <v>302</v>
      </c>
      <c r="B567" s="285">
        <v>983137.425127347</v>
      </c>
      <c r="C567" s="285">
        <v>1123442.2552471235</v>
      </c>
      <c r="D567" s="285">
        <v>339527.73759263853</v>
      </c>
      <c r="E567" s="277">
        <v>0</v>
      </c>
      <c r="F567" s="285">
        <v>43782.000417195479</v>
      </c>
      <c r="G567" s="285">
        <v>227133.64178943395</v>
      </c>
      <c r="H567" s="285">
        <v>1296464.2525809039</v>
      </c>
      <c r="I567" s="285">
        <v>1433741.5018280975</v>
      </c>
      <c r="J567" s="285">
        <v>935320.19014551106</v>
      </c>
      <c r="K567" s="285">
        <v>898333.85482799541</v>
      </c>
      <c r="L567" s="284">
        <v>462501.60999667004</v>
      </c>
      <c r="M567" s="263">
        <v>449632.64563398535</v>
      </c>
      <c r="N567" s="247">
        <f t="shared" si="52"/>
        <v>8193017.1151869018</v>
      </c>
      <c r="O567" s="96"/>
      <c r="P567" s="276"/>
    </row>
    <row r="568" spans="1:16" ht="13.5" thickBot="1" x14ac:dyDescent="0.25">
      <c r="A568" s="243" t="s">
        <v>288</v>
      </c>
      <c r="B568" s="286">
        <v>10793655.370394975</v>
      </c>
      <c r="C568" s="286">
        <v>11182662.854854008</v>
      </c>
      <c r="D568" s="286">
        <v>5547886.167758774</v>
      </c>
      <c r="E568" s="278">
        <v>0</v>
      </c>
      <c r="F568" s="286">
        <v>355638.05487164692</v>
      </c>
      <c r="G568" s="286">
        <v>2725039.6341823088</v>
      </c>
      <c r="H568" s="286">
        <v>76177082.859136149</v>
      </c>
      <c r="I568" s="286">
        <v>92576406.950642601</v>
      </c>
      <c r="J568" s="286">
        <v>50434655.183851741</v>
      </c>
      <c r="K568" s="286">
        <v>21159794.883847117</v>
      </c>
      <c r="L568" s="286">
        <v>7442335.7297603348</v>
      </c>
      <c r="M568" s="286">
        <v>6319782.3992952202</v>
      </c>
      <c r="N568" s="269">
        <f>SUM(N561:N567)</f>
        <v>284714940.08859491</v>
      </c>
      <c r="O568" s="96"/>
      <c r="P568" s="276"/>
    </row>
    <row r="569" spans="1:16" ht="13.5" thickBot="1" x14ac:dyDescent="0.25">
      <c r="A569" s="243" t="s">
        <v>307</v>
      </c>
      <c r="B569" s="237">
        <f>B568/$N$568</f>
        <v>3.7910393346539201E-2</v>
      </c>
      <c r="C569" s="237">
        <f t="shared" ref="C569:M569" si="53">C568/$N$568</f>
        <v>3.9276698480853488E-2</v>
      </c>
      <c r="D569" s="237">
        <f t="shared" si="53"/>
        <v>1.9485757108609877E-2</v>
      </c>
      <c r="E569" s="237">
        <f t="shared" si="53"/>
        <v>0</v>
      </c>
      <c r="F569" s="237">
        <f t="shared" si="53"/>
        <v>1.2491021888805091E-3</v>
      </c>
      <c r="G569" s="237">
        <f t="shared" si="53"/>
        <v>9.571115703778511E-3</v>
      </c>
      <c r="H569" s="237">
        <f t="shared" si="53"/>
        <v>0.26755562189828214</v>
      </c>
      <c r="I569" s="237">
        <f t="shared" si="53"/>
        <v>0.32515472114612443</v>
      </c>
      <c r="J569" s="237">
        <f t="shared" si="53"/>
        <v>0.17714088051774859</v>
      </c>
      <c r="K569" s="237">
        <f t="shared" si="53"/>
        <v>7.4319229181520341E-2</v>
      </c>
      <c r="L569" s="237">
        <f t="shared" si="53"/>
        <v>2.6139603799661862E-2</v>
      </c>
      <c r="M569" s="237">
        <f t="shared" si="53"/>
        <v>2.219687662800094E-2</v>
      </c>
      <c r="N569" s="279">
        <v>0.99999999999999989</v>
      </c>
    </row>
  </sheetData>
  <mergeCells count="33">
    <mergeCell ref="A526:G526"/>
    <mergeCell ref="A528:N528"/>
    <mergeCell ref="A557:G557"/>
    <mergeCell ref="A559:N559"/>
    <mergeCell ref="A467:G467"/>
    <mergeCell ref="A469:G469"/>
    <mergeCell ref="A419:E419"/>
    <mergeCell ref="A370:G370"/>
    <mergeCell ref="A373:E373"/>
    <mergeCell ref="B374:B375"/>
    <mergeCell ref="C374:C375"/>
    <mergeCell ref="A386:N386"/>
    <mergeCell ref="B72:B73"/>
    <mergeCell ref="C72:C73"/>
    <mergeCell ref="A4:K4"/>
    <mergeCell ref="A7:G7"/>
    <mergeCell ref="A9:E9"/>
    <mergeCell ref="A68:G68"/>
    <mergeCell ref="A71:E71"/>
    <mergeCell ref="A84:N84"/>
    <mergeCell ref="A117:E117"/>
    <mergeCell ref="A169:G169"/>
    <mergeCell ref="A172:E172"/>
    <mergeCell ref="B173:B174"/>
    <mergeCell ref="C173:C174"/>
    <mergeCell ref="A286:N286"/>
    <mergeCell ref="A319:E319"/>
    <mergeCell ref="A185:N185"/>
    <mergeCell ref="A218:E218"/>
    <mergeCell ref="A270:G270"/>
    <mergeCell ref="A273:E273"/>
    <mergeCell ref="B274:B275"/>
    <mergeCell ref="C274:C275"/>
  </mergeCells>
  <pageMargins left="0.75" right="0.75" top="1" bottom="1" header="0" footer="0"/>
  <pageSetup paperSize="9" scale="49" orientation="portrait" r:id="rId1"/>
  <headerFooter alignWithMargins="0"/>
  <rowBreaks count="2" manualBreakCount="2">
    <brk id="128" max="13" man="1"/>
    <brk id="267" max="16383" man="1"/>
  </rowBreaks>
  <colBreaks count="1" manualBreakCount="1">
    <brk id="12" max="34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8"/>
  <sheetViews>
    <sheetView workbookViewId="0">
      <selection activeCell="N4" sqref="N4"/>
    </sheetView>
  </sheetViews>
  <sheetFormatPr baseColWidth="10" defaultRowHeight="12.75" x14ac:dyDescent="0.2"/>
  <cols>
    <col min="1" max="1" width="19.42578125" style="25" bestFit="1" customWidth="1"/>
    <col min="2" max="2" width="12.7109375" style="25" bestFit="1" customWidth="1"/>
    <col min="3" max="4" width="12.7109375" style="25" customWidth="1"/>
    <col min="5" max="5" width="11.42578125" style="25"/>
    <col min="6" max="6" width="18.85546875" style="25" bestFit="1" customWidth="1"/>
    <col min="7" max="8" width="12.7109375" style="25" customWidth="1"/>
    <col min="9" max="256" width="11.42578125" style="25"/>
    <col min="257" max="257" width="19.42578125" style="25" bestFit="1" customWidth="1"/>
    <col min="258" max="258" width="12.7109375" style="25" bestFit="1" customWidth="1"/>
    <col min="259" max="260" width="12.7109375" style="25" customWidth="1"/>
    <col min="261" max="261" width="11.42578125" style="25"/>
    <col min="262" max="262" width="18.85546875" style="25" bestFit="1" customWidth="1"/>
    <col min="263" max="264" width="12.7109375" style="25" customWidth="1"/>
    <col min="265" max="512" width="11.42578125" style="25"/>
    <col min="513" max="513" width="19.42578125" style="25" bestFit="1" customWidth="1"/>
    <col min="514" max="514" width="12.7109375" style="25" bestFit="1" customWidth="1"/>
    <col min="515" max="516" width="12.7109375" style="25" customWidth="1"/>
    <col min="517" max="517" width="11.42578125" style="25"/>
    <col min="518" max="518" width="18.85546875" style="25" bestFit="1" customWidth="1"/>
    <col min="519" max="520" width="12.7109375" style="25" customWidth="1"/>
    <col min="521" max="768" width="11.42578125" style="25"/>
    <col min="769" max="769" width="19.42578125" style="25" bestFit="1" customWidth="1"/>
    <col min="770" max="770" width="12.7109375" style="25" bestFit="1" customWidth="1"/>
    <col min="771" max="772" width="12.7109375" style="25" customWidth="1"/>
    <col min="773" max="773" width="11.42578125" style="25"/>
    <col min="774" max="774" width="18.85546875" style="25" bestFit="1" customWidth="1"/>
    <col min="775" max="776" width="12.7109375" style="25" customWidth="1"/>
    <col min="777" max="1024" width="11.42578125" style="25"/>
    <col min="1025" max="1025" width="19.42578125" style="25" bestFit="1" customWidth="1"/>
    <col min="1026" max="1026" width="12.7109375" style="25" bestFit="1" customWidth="1"/>
    <col min="1027" max="1028" width="12.7109375" style="25" customWidth="1"/>
    <col min="1029" max="1029" width="11.42578125" style="25"/>
    <col min="1030" max="1030" width="18.85546875" style="25" bestFit="1" customWidth="1"/>
    <col min="1031" max="1032" width="12.7109375" style="25" customWidth="1"/>
    <col min="1033" max="1280" width="11.42578125" style="25"/>
    <col min="1281" max="1281" width="19.42578125" style="25" bestFit="1" customWidth="1"/>
    <col min="1282" max="1282" width="12.7109375" style="25" bestFit="1" customWidth="1"/>
    <col min="1283" max="1284" width="12.7109375" style="25" customWidth="1"/>
    <col min="1285" max="1285" width="11.42578125" style="25"/>
    <col min="1286" max="1286" width="18.85546875" style="25" bestFit="1" customWidth="1"/>
    <col min="1287" max="1288" width="12.7109375" style="25" customWidth="1"/>
    <col min="1289" max="1536" width="11.42578125" style="25"/>
    <col min="1537" max="1537" width="19.42578125" style="25" bestFit="1" customWidth="1"/>
    <col min="1538" max="1538" width="12.7109375" style="25" bestFit="1" customWidth="1"/>
    <col min="1539" max="1540" width="12.7109375" style="25" customWidth="1"/>
    <col min="1541" max="1541" width="11.42578125" style="25"/>
    <col min="1542" max="1542" width="18.85546875" style="25" bestFit="1" customWidth="1"/>
    <col min="1543" max="1544" width="12.7109375" style="25" customWidth="1"/>
    <col min="1545" max="1792" width="11.42578125" style="25"/>
    <col min="1793" max="1793" width="19.42578125" style="25" bestFit="1" customWidth="1"/>
    <col min="1794" max="1794" width="12.7109375" style="25" bestFit="1" customWidth="1"/>
    <col min="1795" max="1796" width="12.7109375" style="25" customWidth="1"/>
    <col min="1797" max="1797" width="11.42578125" style="25"/>
    <col min="1798" max="1798" width="18.85546875" style="25" bestFit="1" customWidth="1"/>
    <col min="1799" max="1800" width="12.7109375" style="25" customWidth="1"/>
    <col min="1801" max="2048" width="11.42578125" style="25"/>
    <col min="2049" max="2049" width="19.42578125" style="25" bestFit="1" customWidth="1"/>
    <col min="2050" max="2050" width="12.7109375" style="25" bestFit="1" customWidth="1"/>
    <col min="2051" max="2052" width="12.7109375" style="25" customWidth="1"/>
    <col min="2053" max="2053" width="11.42578125" style="25"/>
    <col min="2054" max="2054" width="18.85546875" style="25" bestFit="1" customWidth="1"/>
    <col min="2055" max="2056" width="12.7109375" style="25" customWidth="1"/>
    <col min="2057" max="2304" width="11.42578125" style="25"/>
    <col min="2305" max="2305" width="19.42578125" style="25" bestFit="1" customWidth="1"/>
    <col min="2306" max="2306" width="12.7109375" style="25" bestFit="1" customWidth="1"/>
    <col min="2307" max="2308" width="12.7109375" style="25" customWidth="1"/>
    <col min="2309" max="2309" width="11.42578125" style="25"/>
    <col min="2310" max="2310" width="18.85546875" style="25" bestFit="1" customWidth="1"/>
    <col min="2311" max="2312" width="12.7109375" style="25" customWidth="1"/>
    <col min="2313" max="2560" width="11.42578125" style="25"/>
    <col min="2561" max="2561" width="19.42578125" style="25" bestFit="1" customWidth="1"/>
    <col min="2562" max="2562" width="12.7109375" style="25" bestFit="1" customWidth="1"/>
    <col min="2563" max="2564" width="12.7109375" style="25" customWidth="1"/>
    <col min="2565" max="2565" width="11.42578125" style="25"/>
    <col min="2566" max="2566" width="18.85546875" style="25" bestFit="1" customWidth="1"/>
    <col min="2567" max="2568" width="12.7109375" style="25" customWidth="1"/>
    <col min="2569" max="2816" width="11.42578125" style="25"/>
    <col min="2817" max="2817" width="19.42578125" style="25" bestFit="1" customWidth="1"/>
    <col min="2818" max="2818" width="12.7109375" style="25" bestFit="1" customWidth="1"/>
    <col min="2819" max="2820" width="12.7109375" style="25" customWidth="1"/>
    <col min="2821" max="2821" width="11.42578125" style="25"/>
    <col min="2822" max="2822" width="18.85546875" style="25" bestFit="1" customWidth="1"/>
    <col min="2823" max="2824" width="12.7109375" style="25" customWidth="1"/>
    <col min="2825" max="3072" width="11.42578125" style="25"/>
    <col min="3073" max="3073" width="19.42578125" style="25" bestFit="1" customWidth="1"/>
    <col min="3074" max="3074" width="12.7109375" style="25" bestFit="1" customWidth="1"/>
    <col min="3075" max="3076" width="12.7109375" style="25" customWidth="1"/>
    <col min="3077" max="3077" width="11.42578125" style="25"/>
    <col min="3078" max="3078" width="18.85546875" style="25" bestFit="1" customWidth="1"/>
    <col min="3079" max="3080" width="12.7109375" style="25" customWidth="1"/>
    <col min="3081" max="3328" width="11.42578125" style="25"/>
    <col min="3329" max="3329" width="19.42578125" style="25" bestFit="1" customWidth="1"/>
    <col min="3330" max="3330" width="12.7109375" style="25" bestFit="1" customWidth="1"/>
    <col min="3331" max="3332" width="12.7109375" style="25" customWidth="1"/>
    <col min="3333" max="3333" width="11.42578125" style="25"/>
    <col min="3334" max="3334" width="18.85546875" style="25" bestFit="1" customWidth="1"/>
    <col min="3335" max="3336" width="12.7109375" style="25" customWidth="1"/>
    <col min="3337" max="3584" width="11.42578125" style="25"/>
    <col min="3585" max="3585" width="19.42578125" style="25" bestFit="1" customWidth="1"/>
    <col min="3586" max="3586" width="12.7109375" style="25" bestFit="1" customWidth="1"/>
    <col min="3587" max="3588" width="12.7109375" style="25" customWidth="1"/>
    <col min="3589" max="3589" width="11.42578125" style="25"/>
    <col min="3590" max="3590" width="18.85546875" style="25" bestFit="1" customWidth="1"/>
    <col min="3591" max="3592" width="12.7109375" style="25" customWidth="1"/>
    <col min="3593" max="3840" width="11.42578125" style="25"/>
    <col min="3841" max="3841" width="19.42578125" style="25" bestFit="1" customWidth="1"/>
    <col min="3842" max="3842" width="12.7109375" style="25" bestFit="1" customWidth="1"/>
    <col min="3843" max="3844" width="12.7109375" style="25" customWidth="1"/>
    <col min="3845" max="3845" width="11.42578125" style="25"/>
    <col min="3846" max="3846" width="18.85546875" style="25" bestFit="1" customWidth="1"/>
    <col min="3847" max="3848" width="12.7109375" style="25" customWidth="1"/>
    <col min="3849" max="4096" width="11.42578125" style="25"/>
    <col min="4097" max="4097" width="19.42578125" style="25" bestFit="1" customWidth="1"/>
    <col min="4098" max="4098" width="12.7109375" style="25" bestFit="1" customWidth="1"/>
    <col min="4099" max="4100" width="12.7109375" style="25" customWidth="1"/>
    <col min="4101" max="4101" width="11.42578125" style="25"/>
    <col min="4102" max="4102" width="18.85546875" style="25" bestFit="1" customWidth="1"/>
    <col min="4103" max="4104" width="12.7109375" style="25" customWidth="1"/>
    <col min="4105" max="4352" width="11.42578125" style="25"/>
    <col min="4353" max="4353" width="19.42578125" style="25" bestFit="1" customWidth="1"/>
    <col min="4354" max="4354" width="12.7109375" style="25" bestFit="1" customWidth="1"/>
    <col min="4355" max="4356" width="12.7109375" style="25" customWidth="1"/>
    <col min="4357" max="4357" width="11.42578125" style="25"/>
    <col min="4358" max="4358" width="18.85546875" style="25" bestFit="1" customWidth="1"/>
    <col min="4359" max="4360" width="12.7109375" style="25" customWidth="1"/>
    <col min="4361" max="4608" width="11.42578125" style="25"/>
    <col min="4609" max="4609" width="19.42578125" style="25" bestFit="1" customWidth="1"/>
    <col min="4610" max="4610" width="12.7109375" style="25" bestFit="1" customWidth="1"/>
    <col min="4611" max="4612" width="12.7109375" style="25" customWidth="1"/>
    <col min="4613" max="4613" width="11.42578125" style="25"/>
    <col min="4614" max="4614" width="18.85546875" style="25" bestFit="1" customWidth="1"/>
    <col min="4615" max="4616" width="12.7109375" style="25" customWidth="1"/>
    <col min="4617" max="4864" width="11.42578125" style="25"/>
    <col min="4865" max="4865" width="19.42578125" style="25" bestFit="1" customWidth="1"/>
    <col min="4866" max="4866" width="12.7109375" style="25" bestFit="1" customWidth="1"/>
    <col min="4867" max="4868" width="12.7109375" style="25" customWidth="1"/>
    <col min="4869" max="4869" width="11.42578125" style="25"/>
    <col min="4870" max="4870" width="18.85546875" style="25" bestFit="1" customWidth="1"/>
    <col min="4871" max="4872" width="12.7109375" style="25" customWidth="1"/>
    <col min="4873" max="5120" width="11.42578125" style="25"/>
    <col min="5121" max="5121" width="19.42578125" style="25" bestFit="1" customWidth="1"/>
    <col min="5122" max="5122" width="12.7109375" style="25" bestFit="1" customWidth="1"/>
    <col min="5123" max="5124" width="12.7109375" style="25" customWidth="1"/>
    <col min="5125" max="5125" width="11.42578125" style="25"/>
    <col min="5126" max="5126" width="18.85546875" style="25" bestFit="1" customWidth="1"/>
    <col min="5127" max="5128" width="12.7109375" style="25" customWidth="1"/>
    <col min="5129" max="5376" width="11.42578125" style="25"/>
    <col min="5377" max="5377" width="19.42578125" style="25" bestFit="1" customWidth="1"/>
    <col min="5378" max="5378" width="12.7109375" style="25" bestFit="1" customWidth="1"/>
    <col min="5379" max="5380" width="12.7109375" style="25" customWidth="1"/>
    <col min="5381" max="5381" width="11.42578125" style="25"/>
    <col min="5382" max="5382" width="18.85546875" style="25" bestFit="1" customWidth="1"/>
    <col min="5383" max="5384" width="12.7109375" style="25" customWidth="1"/>
    <col min="5385" max="5632" width="11.42578125" style="25"/>
    <col min="5633" max="5633" width="19.42578125" style="25" bestFit="1" customWidth="1"/>
    <col min="5634" max="5634" width="12.7109375" style="25" bestFit="1" customWidth="1"/>
    <col min="5635" max="5636" width="12.7109375" style="25" customWidth="1"/>
    <col min="5637" max="5637" width="11.42578125" style="25"/>
    <col min="5638" max="5638" width="18.85546875" style="25" bestFit="1" customWidth="1"/>
    <col min="5639" max="5640" width="12.7109375" style="25" customWidth="1"/>
    <col min="5641" max="5888" width="11.42578125" style="25"/>
    <col min="5889" max="5889" width="19.42578125" style="25" bestFit="1" customWidth="1"/>
    <col min="5890" max="5890" width="12.7109375" style="25" bestFit="1" customWidth="1"/>
    <col min="5891" max="5892" width="12.7109375" style="25" customWidth="1"/>
    <col min="5893" max="5893" width="11.42578125" style="25"/>
    <col min="5894" max="5894" width="18.85546875" style="25" bestFit="1" customWidth="1"/>
    <col min="5895" max="5896" width="12.7109375" style="25" customWidth="1"/>
    <col min="5897" max="6144" width="11.42578125" style="25"/>
    <col min="6145" max="6145" width="19.42578125" style="25" bestFit="1" customWidth="1"/>
    <col min="6146" max="6146" width="12.7109375" style="25" bestFit="1" customWidth="1"/>
    <col min="6147" max="6148" width="12.7109375" style="25" customWidth="1"/>
    <col min="6149" max="6149" width="11.42578125" style="25"/>
    <col min="6150" max="6150" width="18.85546875" style="25" bestFit="1" customWidth="1"/>
    <col min="6151" max="6152" width="12.7109375" style="25" customWidth="1"/>
    <col min="6153" max="6400" width="11.42578125" style="25"/>
    <col min="6401" max="6401" width="19.42578125" style="25" bestFit="1" customWidth="1"/>
    <col min="6402" max="6402" width="12.7109375" style="25" bestFit="1" customWidth="1"/>
    <col min="6403" max="6404" width="12.7109375" style="25" customWidth="1"/>
    <col min="6405" max="6405" width="11.42578125" style="25"/>
    <col min="6406" max="6406" width="18.85546875" style="25" bestFit="1" customWidth="1"/>
    <col min="6407" max="6408" width="12.7109375" style="25" customWidth="1"/>
    <col min="6409" max="6656" width="11.42578125" style="25"/>
    <col min="6657" max="6657" width="19.42578125" style="25" bestFit="1" customWidth="1"/>
    <col min="6658" max="6658" width="12.7109375" style="25" bestFit="1" customWidth="1"/>
    <col min="6659" max="6660" width="12.7109375" style="25" customWidth="1"/>
    <col min="6661" max="6661" width="11.42578125" style="25"/>
    <col min="6662" max="6662" width="18.85546875" style="25" bestFit="1" customWidth="1"/>
    <col min="6663" max="6664" width="12.7109375" style="25" customWidth="1"/>
    <col min="6665" max="6912" width="11.42578125" style="25"/>
    <col min="6913" max="6913" width="19.42578125" style="25" bestFit="1" customWidth="1"/>
    <col min="6914" max="6914" width="12.7109375" style="25" bestFit="1" customWidth="1"/>
    <col min="6915" max="6916" width="12.7109375" style="25" customWidth="1"/>
    <col min="6917" max="6917" width="11.42578125" style="25"/>
    <col min="6918" max="6918" width="18.85546875" style="25" bestFit="1" customWidth="1"/>
    <col min="6919" max="6920" width="12.7109375" style="25" customWidth="1"/>
    <col min="6921" max="7168" width="11.42578125" style="25"/>
    <col min="7169" max="7169" width="19.42578125" style="25" bestFit="1" customWidth="1"/>
    <col min="7170" max="7170" width="12.7109375" style="25" bestFit="1" customWidth="1"/>
    <col min="7171" max="7172" width="12.7109375" style="25" customWidth="1"/>
    <col min="7173" max="7173" width="11.42578125" style="25"/>
    <col min="7174" max="7174" width="18.85546875" style="25" bestFit="1" customWidth="1"/>
    <col min="7175" max="7176" width="12.7109375" style="25" customWidth="1"/>
    <col min="7177" max="7424" width="11.42578125" style="25"/>
    <col min="7425" max="7425" width="19.42578125" style="25" bestFit="1" customWidth="1"/>
    <col min="7426" max="7426" width="12.7109375" style="25" bestFit="1" customWidth="1"/>
    <col min="7427" max="7428" width="12.7109375" style="25" customWidth="1"/>
    <col min="7429" max="7429" width="11.42578125" style="25"/>
    <col min="7430" max="7430" width="18.85546875" style="25" bestFit="1" customWidth="1"/>
    <col min="7431" max="7432" width="12.7109375" style="25" customWidth="1"/>
    <col min="7433" max="7680" width="11.42578125" style="25"/>
    <col min="7681" max="7681" width="19.42578125" style="25" bestFit="1" customWidth="1"/>
    <col min="7682" max="7682" width="12.7109375" style="25" bestFit="1" customWidth="1"/>
    <col min="7683" max="7684" width="12.7109375" style="25" customWidth="1"/>
    <col min="7685" max="7685" width="11.42578125" style="25"/>
    <col min="7686" max="7686" width="18.85546875" style="25" bestFit="1" customWidth="1"/>
    <col min="7687" max="7688" width="12.7109375" style="25" customWidth="1"/>
    <col min="7689" max="7936" width="11.42578125" style="25"/>
    <col min="7937" max="7937" width="19.42578125" style="25" bestFit="1" customWidth="1"/>
    <col min="7938" max="7938" width="12.7109375" style="25" bestFit="1" customWidth="1"/>
    <col min="7939" max="7940" width="12.7109375" style="25" customWidth="1"/>
    <col min="7941" max="7941" width="11.42578125" style="25"/>
    <col min="7942" max="7942" width="18.85546875" style="25" bestFit="1" customWidth="1"/>
    <col min="7943" max="7944" width="12.7109375" style="25" customWidth="1"/>
    <col min="7945" max="8192" width="11.42578125" style="25"/>
    <col min="8193" max="8193" width="19.42578125" style="25" bestFit="1" customWidth="1"/>
    <col min="8194" max="8194" width="12.7109375" style="25" bestFit="1" customWidth="1"/>
    <col min="8195" max="8196" width="12.7109375" style="25" customWidth="1"/>
    <col min="8197" max="8197" width="11.42578125" style="25"/>
    <col min="8198" max="8198" width="18.85546875" style="25" bestFit="1" customWidth="1"/>
    <col min="8199" max="8200" width="12.7109375" style="25" customWidth="1"/>
    <col min="8201" max="8448" width="11.42578125" style="25"/>
    <col min="8449" max="8449" width="19.42578125" style="25" bestFit="1" customWidth="1"/>
    <col min="8450" max="8450" width="12.7109375" style="25" bestFit="1" customWidth="1"/>
    <col min="8451" max="8452" width="12.7109375" style="25" customWidth="1"/>
    <col min="8453" max="8453" width="11.42578125" style="25"/>
    <col min="8454" max="8454" width="18.85546875" style="25" bestFit="1" customWidth="1"/>
    <col min="8455" max="8456" width="12.7109375" style="25" customWidth="1"/>
    <col min="8457" max="8704" width="11.42578125" style="25"/>
    <col min="8705" max="8705" width="19.42578125" style="25" bestFit="1" customWidth="1"/>
    <col min="8706" max="8706" width="12.7109375" style="25" bestFit="1" customWidth="1"/>
    <col min="8707" max="8708" width="12.7109375" style="25" customWidth="1"/>
    <col min="8709" max="8709" width="11.42578125" style="25"/>
    <col min="8710" max="8710" width="18.85546875" style="25" bestFit="1" customWidth="1"/>
    <col min="8711" max="8712" width="12.7109375" style="25" customWidth="1"/>
    <col min="8713" max="8960" width="11.42578125" style="25"/>
    <col min="8961" max="8961" width="19.42578125" style="25" bestFit="1" customWidth="1"/>
    <col min="8962" max="8962" width="12.7109375" style="25" bestFit="1" customWidth="1"/>
    <col min="8963" max="8964" width="12.7109375" style="25" customWidth="1"/>
    <col min="8965" max="8965" width="11.42578125" style="25"/>
    <col min="8966" max="8966" width="18.85546875" style="25" bestFit="1" customWidth="1"/>
    <col min="8967" max="8968" width="12.7109375" style="25" customWidth="1"/>
    <col min="8969" max="9216" width="11.42578125" style="25"/>
    <col min="9217" max="9217" width="19.42578125" style="25" bestFit="1" customWidth="1"/>
    <col min="9218" max="9218" width="12.7109375" style="25" bestFit="1" customWidth="1"/>
    <col min="9219" max="9220" width="12.7109375" style="25" customWidth="1"/>
    <col min="9221" max="9221" width="11.42578125" style="25"/>
    <col min="9222" max="9222" width="18.85546875" style="25" bestFit="1" customWidth="1"/>
    <col min="9223" max="9224" width="12.7109375" style="25" customWidth="1"/>
    <col min="9225" max="9472" width="11.42578125" style="25"/>
    <col min="9473" max="9473" width="19.42578125" style="25" bestFit="1" customWidth="1"/>
    <col min="9474" max="9474" width="12.7109375" style="25" bestFit="1" customWidth="1"/>
    <col min="9475" max="9476" width="12.7109375" style="25" customWidth="1"/>
    <col min="9477" max="9477" width="11.42578125" style="25"/>
    <col min="9478" max="9478" width="18.85546875" style="25" bestFit="1" customWidth="1"/>
    <col min="9479" max="9480" width="12.7109375" style="25" customWidth="1"/>
    <col min="9481" max="9728" width="11.42578125" style="25"/>
    <col min="9729" max="9729" width="19.42578125" style="25" bestFit="1" customWidth="1"/>
    <col min="9730" max="9730" width="12.7109375" style="25" bestFit="1" customWidth="1"/>
    <col min="9731" max="9732" width="12.7109375" style="25" customWidth="1"/>
    <col min="9733" max="9733" width="11.42578125" style="25"/>
    <col min="9734" max="9734" width="18.85546875" style="25" bestFit="1" customWidth="1"/>
    <col min="9735" max="9736" width="12.7109375" style="25" customWidth="1"/>
    <col min="9737" max="9984" width="11.42578125" style="25"/>
    <col min="9985" max="9985" width="19.42578125" style="25" bestFit="1" customWidth="1"/>
    <col min="9986" max="9986" width="12.7109375" style="25" bestFit="1" customWidth="1"/>
    <col min="9987" max="9988" width="12.7109375" style="25" customWidth="1"/>
    <col min="9989" max="9989" width="11.42578125" style="25"/>
    <col min="9990" max="9990" width="18.85546875" style="25" bestFit="1" customWidth="1"/>
    <col min="9991" max="9992" width="12.7109375" style="25" customWidth="1"/>
    <col min="9993" max="10240" width="11.42578125" style="25"/>
    <col min="10241" max="10241" width="19.42578125" style="25" bestFit="1" customWidth="1"/>
    <col min="10242" max="10242" width="12.7109375" style="25" bestFit="1" customWidth="1"/>
    <col min="10243" max="10244" width="12.7109375" style="25" customWidth="1"/>
    <col min="10245" max="10245" width="11.42578125" style="25"/>
    <col min="10246" max="10246" width="18.85546875" style="25" bestFit="1" customWidth="1"/>
    <col min="10247" max="10248" width="12.7109375" style="25" customWidth="1"/>
    <col min="10249" max="10496" width="11.42578125" style="25"/>
    <col min="10497" max="10497" width="19.42578125" style="25" bestFit="1" customWidth="1"/>
    <col min="10498" max="10498" width="12.7109375" style="25" bestFit="1" customWidth="1"/>
    <col min="10499" max="10500" width="12.7109375" style="25" customWidth="1"/>
    <col min="10501" max="10501" width="11.42578125" style="25"/>
    <col min="10502" max="10502" width="18.85546875" style="25" bestFit="1" customWidth="1"/>
    <col min="10503" max="10504" width="12.7109375" style="25" customWidth="1"/>
    <col min="10505" max="10752" width="11.42578125" style="25"/>
    <col min="10753" max="10753" width="19.42578125" style="25" bestFit="1" customWidth="1"/>
    <col min="10754" max="10754" width="12.7109375" style="25" bestFit="1" customWidth="1"/>
    <col min="10755" max="10756" width="12.7109375" style="25" customWidth="1"/>
    <col min="10757" max="10757" width="11.42578125" style="25"/>
    <col min="10758" max="10758" width="18.85546875" style="25" bestFit="1" customWidth="1"/>
    <col min="10759" max="10760" width="12.7109375" style="25" customWidth="1"/>
    <col min="10761" max="11008" width="11.42578125" style="25"/>
    <col min="11009" max="11009" width="19.42578125" style="25" bestFit="1" customWidth="1"/>
    <col min="11010" max="11010" width="12.7109375" style="25" bestFit="1" customWidth="1"/>
    <col min="11011" max="11012" width="12.7109375" style="25" customWidth="1"/>
    <col min="11013" max="11013" width="11.42578125" style="25"/>
    <col min="11014" max="11014" width="18.85546875" style="25" bestFit="1" customWidth="1"/>
    <col min="11015" max="11016" width="12.7109375" style="25" customWidth="1"/>
    <col min="11017" max="11264" width="11.42578125" style="25"/>
    <col min="11265" max="11265" width="19.42578125" style="25" bestFit="1" customWidth="1"/>
    <col min="11266" max="11266" width="12.7109375" style="25" bestFit="1" customWidth="1"/>
    <col min="11267" max="11268" width="12.7109375" style="25" customWidth="1"/>
    <col min="11269" max="11269" width="11.42578125" style="25"/>
    <col min="11270" max="11270" width="18.85546875" style="25" bestFit="1" customWidth="1"/>
    <col min="11271" max="11272" width="12.7109375" style="25" customWidth="1"/>
    <col min="11273" max="11520" width="11.42578125" style="25"/>
    <col min="11521" max="11521" width="19.42578125" style="25" bestFit="1" customWidth="1"/>
    <col min="11522" max="11522" width="12.7109375" style="25" bestFit="1" customWidth="1"/>
    <col min="11523" max="11524" width="12.7109375" style="25" customWidth="1"/>
    <col min="11525" max="11525" width="11.42578125" style="25"/>
    <col min="11526" max="11526" width="18.85546875" style="25" bestFit="1" customWidth="1"/>
    <col min="11527" max="11528" width="12.7109375" style="25" customWidth="1"/>
    <col min="11529" max="11776" width="11.42578125" style="25"/>
    <col min="11777" max="11777" width="19.42578125" style="25" bestFit="1" customWidth="1"/>
    <col min="11778" max="11778" width="12.7109375" style="25" bestFit="1" customWidth="1"/>
    <col min="11779" max="11780" width="12.7109375" style="25" customWidth="1"/>
    <col min="11781" max="11781" width="11.42578125" style="25"/>
    <col min="11782" max="11782" width="18.85546875" style="25" bestFit="1" customWidth="1"/>
    <col min="11783" max="11784" width="12.7109375" style="25" customWidth="1"/>
    <col min="11785" max="12032" width="11.42578125" style="25"/>
    <col min="12033" max="12033" width="19.42578125" style="25" bestFit="1" customWidth="1"/>
    <col min="12034" max="12034" width="12.7109375" style="25" bestFit="1" customWidth="1"/>
    <col min="12035" max="12036" width="12.7109375" style="25" customWidth="1"/>
    <col min="12037" max="12037" width="11.42578125" style="25"/>
    <col min="12038" max="12038" width="18.85546875" style="25" bestFit="1" customWidth="1"/>
    <col min="12039" max="12040" width="12.7109375" style="25" customWidth="1"/>
    <col min="12041" max="12288" width="11.42578125" style="25"/>
    <col min="12289" max="12289" width="19.42578125" style="25" bestFit="1" customWidth="1"/>
    <col min="12290" max="12290" width="12.7109375" style="25" bestFit="1" customWidth="1"/>
    <col min="12291" max="12292" width="12.7109375" style="25" customWidth="1"/>
    <col min="12293" max="12293" width="11.42578125" style="25"/>
    <col min="12294" max="12294" width="18.85546875" style="25" bestFit="1" customWidth="1"/>
    <col min="12295" max="12296" width="12.7109375" style="25" customWidth="1"/>
    <col min="12297" max="12544" width="11.42578125" style="25"/>
    <col min="12545" max="12545" width="19.42578125" style="25" bestFit="1" customWidth="1"/>
    <col min="12546" max="12546" width="12.7109375" style="25" bestFit="1" customWidth="1"/>
    <col min="12547" max="12548" width="12.7109375" style="25" customWidth="1"/>
    <col min="12549" max="12549" width="11.42578125" style="25"/>
    <col min="12550" max="12550" width="18.85546875" style="25" bestFit="1" customWidth="1"/>
    <col min="12551" max="12552" width="12.7109375" style="25" customWidth="1"/>
    <col min="12553" max="12800" width="11.42578125" style="25"/>
    <col min="12801" max="12801" width="19.42578125" style="25" bestFit="1" customWidth="1"/>
    <col min="12802" max="12802" width="12.7109375" style="25" bestFit="1" customWidth="1"/>
    <col min="12803" max="12804" width="12.7109375" style="25" customWidth="1"/>
    <col min="12805" max="12805" width="11.42578125" style="25"/>
    <col min="12806" max="12806" width="18.85546875" style="25" bestFit="1" customWidth="1"/>
    <col min="12807" max="12808" width="12.7109375" style="25" customWidth="1"/>
    <col min="12809" max="13056" width="11.42578125" style="25"/>
    <col min="13057" max="13057" width="19.42578125" style="25" bestFit="1" customWidth="1"/>
    <col min="13058" max="13058" width="12.7109375" style="25" bestFit="1" customWidth="1"/>
    <col min="13059" max="13060" width="12.7109375" style="25" customWidth="1"/>
    <col min="13061" max="13061" width="11.42578125" style="25"/>
    <col min="13062" max="13062" width="18.85546875" style="25" bestFit="1" customWidth="1"/>
    <col min="13063" max="13064" width="12.7109375" style="25" customWidth="1"/>
    <col min="13065" max="13312" width="11.42578125" style="25"/>
    <col min="13313" max="13313" width="19.42578125" style="25" bestFit="1" customWidth="1"/>
    <col min="13314" max="13314" width="12.7109375" style="25" bestFit="1" customWidth="1"/>
    <col min="13315" max="13316" width="12.7109375" style="25" customWidth="1"/>
    <col min="13317" max="13317" width="11.42578125" style="25"/>
    <col min="13318" max="13318" width="18.85546875" style="25" bestFit="1" customWidth="1"/>
    <col min="13319" max="13320" width="12.7109375" style="25" customWidth="1"/>
    <col min="13321" max="13568" width="11.42578125" style="25"/>
    <col min="13569" max="13569" width="19.42578125" style="25" bestFit="1" customWidth="1"/>
    <col min="13570" max="13570" width="12.7109375" style="25" bestFit="1" customWidth="1"/>
    <col min="13571" max="13572" width="12.7109375" style="25" customWidth="1"/>
    <col min="13573" max="13573" width="11.42578125" style="25"/>
    <col min="13574" max="13574" width="18.85546875" style="25" bestFit="1" customWidth="1"/>
    <col min="13575" max="13576" width="12.7109375" style="25" customWidth="1"/>
    <col min="13577" max="13824" width="11.42578125" style="25"/>
    <col min="13825" max="13825" width="19.42578125" style="25" bestFit="1" customWidth="1"/>
    <col min="13826" max="13826" width="12.7109375" style="25" bestFit="1" customWidth="1"/>
    <col min="13827" max="13828" width="12.7109375" style="25" customWidth="1"/>
    <col min="13829" max="13829" width="11.42578125" style="25"/>
    <col min="13830" max="13830" width="18.85546875" style="25" bestFit="1" customWidth="1"/>
    <col min="13831" max="13832" width="12.7109375" style="25" customWidth="1"/>
    <col min="13833" max="14080" width="11.42578125" style="25"/>
    <col min="14081" max="14081" width="19.42578125" style="25" bestFit="1" customWidth="1"/>
    <col min="14082" max="14082" width="12.7109375" style="25" bestFit="1" customWidth="1"/>
    <col min="14083" max="14084" width="12.7109375" style="25" customWidth="1"/>
    <col min="14085" max="14085" width="11.42578125" style="25"/>
    <col min="14086" max="14086" width="18.85546875" style="25" bestFit="1" customWidth="1"/>
    <col min="14087" max="14088" width="12.7109375" style="25" customWidth="1"/>
    <col min="14089" max="14336" width="11.42578125" style="25"/>
    <col min="14337" max="14337" width="19.42578125" style="25" bestFit="1" customWidth="1"/>
    <col min="14338" max="14338" width="12.7109375" style="25" bestFit="1" customWidth="1"/>
    <col min="14339" max="14340" width="12.7109375" style="25" customWidth="1"/>
    <col min="14341" max="14341" width="11.42578125" style="25"/>
    <col min="14342" max="14342" width="18.85546875" style="25" bestFit="1" customWidth="1"/>
    <col min="14343" max="14344" width="12.7109375" style="25" customWidth="1"/>
    <col min="14345" max="14592" width="11.42578125" style="25"/>
    <col min="14593" max="14593" width="19.42578125" style="25" bestFit="1" customWidth="1"/>
    <col min="14594" max="14594" width="12.7109375" style="25" bestFit="1" customWidth="1"/>
    <col min="14595" max="14596" width="12.7109375" style="25" customWidth="1"/>
    <col min="14597" max="14597" width="11.42578125" style="25"/>
    <col min="14598" max="14598" width="18.85546875" style="25" bestFit="1" customWidth="1"/>
    <col min="14599" max="14600" width="12.7109375" style="25" customWidth="1"/>
    <col min="14601" max="14848" width="11.42578125" style="25"/>
    <col min="14849" max="14849" width="19.42578125" style="25" bestFit="1" customWidth="1"/>
    <col min="14850" max="14850" width="12.7109375" style="25" bestFit="1" customWidth="1"/>
    <col min="14851" max="14852" width="12.7109375" style="25" customWidth="1"/>
    <col min="14853" max="14853" width="11.42578125" style="25"/>
    <col min="14854" max="14854" width="18.85546875" style="25" bestFit="1" customWidth="1"/>
    <col min="14855" max="14856" width="12.7109375" style="25" customWidth="1"/>
    <col min="14857" max="15104" width="11.42578125" style="25"/>
    <col min="15105" max="15105" width="19.42578125" style="25" bestFit="1" customWidth="1"/>
    <col min="15106" max="15106" width="12.7109375" style="25" bestFit="1" customWidth="1"/>
    <col min="15107" max="15108" width="12.7109375" style="25" customWidth="1"/>
    <col min="15109" max="15109" width="11.42578125" style="25"/>
    <col min="15110" max="15110" width="18.85546875" style="25" bestFit="1" customWidth="1"/>
    <col min="15111" max="15112" width="12.7109375" style="25" customWidth="1"/>
    <col min="15113" max="15360" width="11.42578125" style="25"/>
    <col min="15361" max="15361" width="19.42578125" style="25" bestFit="1" customWidth="1"/>
    <col min="15362" max="15362" width="12.7109375" style="25" bestFit="1" customWidth="1"/>
    <col min="15363" max="15364" width="12.7109375" style="25" customWidth="1"/>
    <col min="15365" max="15365" width="11.42578125" style="25"/>
    <col min="15366" max="15366" width="18.85546875" style="25" bestFit="1" customWidth="1"/>
    <col min="15367" max="15368" width="12.7109375" style="25" customWidth="1"/>
    <col min="15369" max="15616" width="11.42578125" style="25"/>
    <col min="15617" max="15617" width="19.42578125" style="25" bestFit="1" customWidth="1"/>
    <col min="15618" max="15618" width="12.7109375" style="25" bestFit="1" customWidth="1"/>
    <col min="15619" max="15620" width="12.7109375" style="25" customWidth="1"/>
    <col min="15621" max="15621" width="11.42578125" style="25"/>
    <col min="15622" max="15622" width="18.85546875" style="25" bestFit="1" customWidth="1"/>
    <col min="15623" max="15624" width="12.7109375" style="25" customWidth="1"/>
    <col min="15625" max="15872" width="11.42578125" style="25"/>
    <col min="15873" max="15873" width="19.42578125" style="25" bestFit="1" customWidth="1"/>
    <col min="15874" max="15874" width="12.7109375" style="25" bestFit="1" customWidth="1"/>
    <col min="15875" max="15876" width="12.7109375" style="25" customWidth="1"/>
    <col min="15877" max="15877" width="11.42578125" style="25"/>
    <col min="15878" max="15878" width="18.85546875" style="25" bestFit="1" customWidth="1"/>
    <col min="15879" max="15880" width="12.7109375" style="25" customWidth="1"/>
    <col min="15881" max="16128" width="11.42578125" style="25"/>
    <col min="16129" max="16129" width="19.42578125" style="25" bestFit="1" customWidth="1"/>
    <col min="16130" max="16130" width="12.7109375" style="25" bestFit="1" customWidth="1"/>
    <col min="16131" max="16132" width="12.7109375" style="25" customWidth="1"/>
    <col min="16133" max="16133" width="11.42578125" style="25"/>
    <col min="16134" max="16134" width="18.85546875" style="25" bestFit="1" customWidth="1"/>
    <col min="16135" max="16136" width="12.7109375" style="25" customWidth="1"/>
    <col min="16137" max="16384" width="11.42578125" style="25"/>
  </cols>
  <sheetData>
    <row r="4" spans="1:9" ht="15" x14ac:dyDescent="0.2">
      <c r="A4" s="836" t="s">
        <v>313</v>
      </c>
      <c r="B4" s="836"/>
      <c r="C4" s="836"/>
      <c r="D4" s="836"/>
      <c r="E4" s="836"/>
      <c r="F4" s="836"/>
      <c r="G4" s="292"/>
      <c r="H4" s="292"/>
      <c r="I4" s="292"/>
    </row>
    <row r="7" spans="1:9" ht="15.75" x14ac:dyDescent="0.25">
      <c r="A7" s="823" t="s">
        <v>314</v>
      </c>
      <c r="B7" s="823"/>
      <c r="C7" s="823"/>
      <c r="D7" s="823"/>
      <c r="E7" s="823"/>
      <c r="F7" s="823"/>
    </row>
    <row r="8" spans="1:9" ht="13.5" thickBot="1" x14ac:dyDescent="0.25">
      <c r="C8" s="293"/>
      <c r="D8" s="19"/>
      <c r="E8" s="19"/>
    </row>
    <row r="9" spans="1:9" ht="24.75" thickBot="1" x14ac:dyDescent="0.3">
      <c r="A9" s="228"/>
      <c r="B9" s="294" t="s">
        <v>315</v>
      </c>
      <c r="C9" s="294" t="s">
        <v>618</v>
      </c>
      <c r="D9" s="294" t="s">
        <v>316</v>
      </c>
    </row>
    <row r="10" spans="1:9" x14ac:dyDescent="0.2">
      <c r="A10" s="230" t="s">
        <v>317</v>
      </c>
      <c r="B10" s="193">
        <v>72984</v>
      </c>
      <c r="C10" s="193">
        <v>61371</v>
      </c>
      <c r="D10" s="295">
        <f>(C10-B10)/B10</f>
        <v>-0.15911706675435711</v>
      </c>
    </row>
    <row r="11" spans="1:9" x14ac:dyDescent="0.2">
      <c r="A11" s="233" t="s">
        <v>318</v>
      </c>
      <c r="B11" s="296">
        <v>1479</v>
      </c>
      <c r="C11" s="296">
        <v>1365</v>
      </c>
      <c r="D11" s="297">
        <f>(C11-B11)/B11</f>
        <v>-7.7079107505070993E-2</v>
      </c>
    </row>
    <row r="12" spans="1:9" ht="13.5" thickBot="1" x14ac:dyDescent="0.25">
      <c r="A12" s="235" t="s">
        <v>319</v>
      </c>
      <c r="B12" s="298">
        <f>SUM(B10:B11)</f>
        <v>74463</v>
      </c>
      <c r="C12" s="298">
        <f>SUM(C10:C11)</f>
        <v>62736</v>
      </c>
      <c r="D12" s="299">
        <f>(C12-B12)/B12</f>
        <v>-0.15748761129688571</v>
      </c>
    </row>
    <row r="14" spans="1:9" ht="13.5" thickBot="1" x14ac:dyDescent="0.25"/>
    <row r="15" spans="1:9" ht="18.75" thickBot="1" x14ac:dyDescent="0.3">
      <c r="A15" s="818" t="s">
        <v>190</v>
      </c>
      <c r="B15" s="819"/>
      <c r="C15" s="820"/>
      <c r="F15" s="818" t="s">
        <v>190</v>
      </c>
      <c r="G15" s="819"/>
      <c r="H15" s="820"/>
    </row>
    <row r="16" spans="1:9" ht="15.75" thickBot="1" x14ac:dyDescent="0.3">
      <c r="A16" s="259"/>
      <c r="B16" s="260" t="s">
        <v>13</v>
      </c>
      <c r="C16" s="147"/>
      <c r="F16" s="259"/>
      <c r="G16" s="214" t="s">
        <v>13</v>
      </c>
      <c r="H16" s="147"/>
      <c r="I16" s="147"/>
    </row>
    <row r="17" spans="1:9" ht="13.5" thickBot="1" x14ac:dyDescent="0.25">
      <c r="A17" s="243" t="s">
        <v>320</v>
      </c>
      <c r="B17" s="300">
        <f>B10</f>
        <v>72984</v>
      </c>
      <c r="C17" s="147" t="s">
        <v>321</v>
      </c>
      <c r="F17" s="243" t="s">
        <v>320</v>
      </c>
      <c r="G17" s="300">
        <f>B11</f>
        <v>1479</v>
      </c>
      <c r="H17" s="147" t="s">
        <v>322</v>
      </c>
      <c r="I17" s="147"/>
    </row>
    <row r="18" spans="1:9" ht="13.5" thickBot="1" x14ac:dyDescent="0.25">
      <c r="A18" s="243" t="s">
        <v>614</v>
      </c>
      <c r="B18" s="300">
        <f>C10</f>
        <v>61371</v>
      </c>
      <c r="C18" s="147" t="s">
        <v>619</v>
      </c>
      <c r="F18" s="243" t="s">
        <v>614</v>
      </c>
      <c r="G18" s="300">
        <f>C11</f>
        <v>1365</v>
      </c>
      <c r="H18" s="147" t="s">
        <v>620</v>
      </c>
      <c r="I18" s="147"/>
    </row>
  </sheetData>
  <mergeCells count="4">
    <mergeCell ref="A4:F4"/>
    <mergeCell ref="A7:F7"/>
    <mergeCell ref="A15:C15"/>
    <mergeCell ref="F15:H15"/>
  </mergeCells>
  <pageMargins left="0.75" right="0.75" top="1" bottom="1" header="0" footer="0"/>
  <pageSetup paperSize="9" orientation="landscape" horizontalDpi="1200" verticalDpi="1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83"/>
  <sheetViews>
    <sheetView zoomScale="80" zoomScaleNormal="100" workbookViewId="0">
      <selection activeCell="N4" sqref="N4"/>
    </sheetView>
  </sheetViews>
  <sheetFormatPr baseColWidth="10" defaultRowHeight="12.75" x14ac:dyDescent="0.2"/>
  <cols>
    <col min="1" max="1" width="24" style="25" bestFit="1" customWidth="1"/>
    <col min="2" max="2" width="13.7109375" style="25" customWidth="1"/>
    <col min="3" max="3" width="13" style="25" customWidth="1"/>
    <col min="4" max="6" width="10.7109375" style="25" customWidth="1"/>
    <col min="7" max="7" width="10.85546875" style="25" customWidth="1"/>
    <col min="8" max="13" width="10.7109375" style="25" customWidth="1"/>
    <col min="14" max="256" width="11.42578125" style="25"/>
    <col min="257" max="257" width="24" style="25" bestFit="1" customWidth="1"/>
    <col min="258" max="258" width="13.7109375" style="25" customWidth="1"/>
    <col min="259" max="259" width="13" style="25" customWidth="1"/>
    <col min="260" max="262" width="10.7109375" style="25" customWidth="1"/>
    <col min="263" max="263" width="10.85546875" style="25" customWidth="1"/>
    <col min="264" max="269" width="10.7109375" style="25" customWidth="1"/>
    <col min="270" max="512" width="11.42578125" style="25"/>
    <col min="513" max="513" width="24" style="25" bestFit="1" customWidth="1"/>
    <col min="514" max="514" width="13.7109375" style="25" customWidth="1"/>
    <col min="515" max="515" width="13" style="25" customWidth="1"/>
    <col min="516" max="518" width="10.7109375" style="25" customWidth="1"/>
    <col min="519" max="519" width="10.85546875" style="25" customWidth="1"/>
    <col min="520" max="525" width="10.7109375" style="25" customWidth="1"/>
    <col min="526" max="768" width="11.42578125" style="25"/>
    <col min="769" max="769" width="24" style="25" bestFit="1" customWidth="1"/>
    <col min="770" max="770" width="13.7109375" style="25" customWidth="1"/>
    <col min="771" max="771" width="13" style="25" customWidth="1"/>
    <col min="772" max="774" width="10.7109375" style="25" customWidth="1"/>
    <col min="775" max="775" width="10.85546875" style="25" customWidth="1"/>
    <col min="776" max="781" width="10.7109375" style="25" customWidth="1"/>
    <col min="782" max="1024" width="11.42578125" style="25"/>
    <col min="1025" max="1025" width="24" style="25" bestFit="1" customWidth="1"/>
    <col min="1026" max="1026" width="13.7109375" style="25" customWidth="1"/>
    <col min="1027" max="1027" width="13" style="25" customWidth="1"/>
    <col min="1028" max="1030" width="10.7109375" style="25" customWidth="1"/>
    <col min="1031" max="1031" width="10.85546875" style="25" customWidth="1"/>
    <col min="1032" max="1037" width="10.7109375" style="25" customWidth="1"/>
    <col min="1038" max="1280" width="11.42578125" style="25"/>
    <col min="1281" max="1281" width="24" style="25" bestFit="1" customWidth="1"/>
    <col min="1282" max="1282" width="13.7109375" style="25" customWidth="1"/>
    <col min="1283" max="1283" width="13" style="25" customWidth="1"/>
    <col min="1284" max="1286" width="10.7109375" style="25" customWidth="1"/>
    <col min="1287" max="1287" width="10.85546875" style="25" customWidth="1"/>
    <col min="1288" max="1293" width="10.7109375" style="25" customWidth="1"/>
    <col min="1294" max="1536" width="11.42578125" style="25"/>
    <col min="1537" max="1537" width="24" style="25" bestFit="1" customWidth="1"/>
    <col min="1538" max="1538" width="13.7109375" style="25" customWidth="1"/>
    <col min="1539" max="1539" width="13" style="25" customWidth="1"/>
    <col min="1540" max="1542" width="10.7109375" style="25" customWidth="1"/>
    <col min="1543" max="1543" width="10.85546875" style="25" customWidth="1"/>
    <col min="1544" max="1549" width="10.7109375" style="25" customWidth="1"/>
    <col min="1550" max="1792" width="11.42578125" style="25"/>
    <col min="1793" max="1793" width="24" style="25" bestFit="1" customWidth="1"/>
    <col min="1794" max="1794" width="13.7109375" style="25" customWidth="1"/>
    <col min="1795" max="1795" width="13" style="25" customWidth="1"/>
    <col min="1796" max="1798" width="10.7109375" style="25" customWidth="1"/>
    <col min="1799" max="1799" width="10.85546875" style="25" customWidth="1"/>
    <col min="1800" max="1805" width="10.7109375" style="25" customWidth="1"/>
    <col min="1806" max="2048" width="11.42578125" style="25"/>
    <col min="2049" max="2049" width="24" style="25" bestFit="1" customWidth="1"/>
    <col min="2050" max="2050" width="13.7109375" style="25" customWidth="1"/>
    <col min="2051" max="2051" width="13" style="25" customWidth="1"/>
    <col min="2052" max="2054" width="10.7109375" style="25" customWidth="1"/>
    <col min="2055" max="2055" width="10.85546875" style="25" customWidth="1"/>
    <col min="2056" max="2061" width="10.7109375" style="25" customWidth="1"/>
    <col min="2062" max="2304" width="11.42578125" style="25"/>
    <col min="2305" max="2305" width="24" style="25" bestFit="1" customWidth="1"/>
    <col min="2306" max="2306" width="13.7109375" style="25" customWidth="1"/>
    <col min="2307" max="2307" width="13" style="25" customWidth="1"/>
    <col min="2308" max="2310" width="10.7109375" style="25" customWidth="1"/>
    <col min="2311" max="2311" width="10.85546875" style="25" customWidth="1"/>
    <col min="2312" max="2317" width="10.7109375" style="25" customWidth="1"/>
    <col min="2318" max="2560" width="11.42578125" style="25"/>
    <col min="2561" max="2561" width="24" style="25" bestFit="1" customWidth="1"/>
    <col min="2562" max="2562" width="13.7109375" style="25" customWidth="1"/>
    <col min="2563" max="2563" width="13" style="25" customWidth="1"/>
    <col min="2564" max="2566" width="10.7109375" style="25" customWidth="1"/>
    <col min="2567" max="2567" width="10.85546875" style="25" customWidth="1"/>
    <col min="2568" max="2573" width="10.7109375" style="25" customWidth="1"/>
    <col min="2574" max="2816" width="11.42578125" style="25"/>
    <col min="2817" max="2817" width="24" style="25" bestFit="1" customWidth="1"/>
    <col min="2818" max="2818" width="13.7109375" style="25" customWidth="1"/>
    <col min="2819" max="2819" width="13" style="25" customWidth="1"/>
    <col min="2820" max="2822" width="10.7109375" style="25" customWidth="1"/>
    <col min="2823" max="2823" width="10.85546875" style="25" customWidth="1"/>
    <col min="2824" max="2829" width="10.7109375" style="25" customWidth="1"/>
    <col min="2830" max="3072" width="11.42578125" style="25"/>
    <col min="3073" max="3073" width="24" style="25" bestFit="1" customWidth="1"/>
    <col min="3074" max="3074" width="13.7109375" style="25" customWidth="1"/>
    <col min="3075" max="3075" width="13" style="25" customWidth="1"/>
    <col min="3076" max="3078" width="10.7109375" style="25" customWidth="1"/>
    <col min="3079" max="3079" width="10.85546875" style="25" customWidth="1"/>
    <col min="3080" max="3085" width="10.7109375" style="25" customWidth="1"/>
    <col min="3086" max="3328" width="11.42578125" style="25"/>
    <col min="3329" max="3329" width="24" style="25" bestFit="1" customWidth="1"/>
    <col min="3330" max="3330" width="13.7109375" style="25" customWidth="1"/>
    <col min="3331" max="3331" width="13" style="25" customWidth="1"/>
    <col min="3332" max="3334" width="10.7109375" style="25" customWidth="1"/>
    <col min="3335" max="3335" width="10.85546875" style="25" customWidth="1"/>
    <col min="3336" max="3341" width="10.7109375" style="25" customWidth="1"/>
    <col min="3342" max="3584" width="11.42578125" style="25"/>
    <col min="3585" max="3585" width="24" style="25" bestFit="1" customWidth="1"/>
    <col min="3586" max="3586" width="13.7109375" style="25" customWidth="1"/>
    <col min="3587" max="3587" width="13" style="25" customWidth="1"/>
    <col min="3588" max="3590" width="10.7109375" style="25" customWidth="1"/>
    <col min="3591" max="3591" width="10.85546875" style="25" customWidth="1"/>
    <col min="3592" max="3597" width="10.7109375" style="25" customWidth="1"/>
    <col min="3598" max="3840" width="11.42578125" style="25"/>
    <col min="3841" max="3841" width="24" style="25" bestFit="1" customWidth="1"/>
    <col min="3842" max="3842" width="13.7109375" style="25" customWidth="1"/>
    <col min="3843" max="3843" width="13" style="25" customWidth="1"/>
    <col min="3844" max="3846" width="10.7109375" style="25" customWidth="1"/>
    <col min="3847" max="3847" width="10.85546875" style="25" customWidth="1"/>
    <col min="3848" max="3853" width="10.7109375" style="25" customWidth="1"/>
    <col min="3854" max="4096" width="11.42578125" style="25"/>
    <col min="4097" max="4097" width="24" style="25" bestFit="1" customWidth="1"/>
    <col min="4098" max="4098" width="13.7109375" style="25" customWidth="1"/>
    <col min="4099" max="4099" width="13" style="25" customWidth="1"/>
    <col min="4100" max="4102" width="10.7109375" style="25" customWidth="1"/>
    <col min="4103" max="4103" width="10.85546875" style="25" customWidth="1"/>
    <col min="4104" max="4109" width="10.7109375" style="25" customWidth="1"/>
    <col min="4110" max="4352" width="11.42578125" style="25"/>
    <col min="4353" max="4353" width="24" style="25" bestFit="1" customWidth="1"/>
    <col min="4354" max="4354" width="13.7109375" style="25" customWidth="1"/>
    <col min="4355" max="4355" width="13" style="25" customWidth="1"/>
    <col min="4356" max="4358" width="10.7109375" style="25" customWidth="1"/>
    <col min="4359" max="4359" width="10.85546875" style="25" customWidth="1"/>
    <col min="4360" max="4365" width="10.7109375" style="25" customWidth="1"/>
    <col min="4366" max="4608" width="11.42578125" style="25"/>
    <col min="4609" max="4609" width="24" style="25" bestFit="1" customWidth="1"/>
    <col min="4610" max="4610" width="13.7109375" style="25" customWidth="1"/>
    <col min="4611" max="4611" width="13" style="25" customWidth="1"/>
    <col min="4612" max="4614" width="10.7109375" style="25" customWidth="1"/>
    <col min="4615" max="4615" width="10.85546875" style="25" customWidth="1"/>
    <col min="4616" max="4621" width="10.7109375" style="25" customWidth="1"/>
    <col min="4622" max="4864" width="11.42578125" style="25"/>
    <col min="4865" max="4865" width="24" style="25" bestFit="1" customWidth="1"/>
    <col min="4866" max="4866" width="13.7109375" style="25" customWidth="1"/>
    <col min="4867" max="4867" width="13" style="25" customWidth="1"/>
    <col min="4868" max="4870" width="10.7109375" style="25" customWidth="1"/>
    <col min="4871" max="4871" width="10.85546875" style="25" customWidth="1"/>
    <col min="4872" max="4877" width="10.7109375" style="25" customWidth="1"/>
    <col min="4878" max="5120" width="11.42578125" style="25"/>
    <col min="5121" max="5121" width="24" style="25" bestFit="1" customWidth="1"/>
    <col min="5122" max="5122" width="13.7109375" style="25" customWidth="1"/>
    <col min="5123" max="5123" width="13" style="25" customWidth="1"/>
    <col min="5124" max="5126" width="10.7109375" style="25" customWidth="1"/>
    <col min="5127" max="5127" width="10.85546875" style="25" customWidth="1"/>
    <col min="5128" max="5133" width="10.7109375" style="25" customWidth="1"/>
    <col min="5134" max="5376" width="11.42578125" style="25"/>
    <col min="5377" max="5377" width="24" style="25" bestFit="1" customWidth="1"/>
    <col min="5378" max="5378" width="13.7109375" style="25" customWidth="1"/>
    <col min="5379" max="5379" width="13" style="25" customWidth="1"/>
    <col min="5380" max="5382" width="10.7109375" style="25" customWidth="1"/>
    <col min="5383" max="5383" width="10.85546875" style="25" customWidth="1"/>
    <col min="5384" max="5389" width="10.7109375" style="25" customWidth="1"/>
    <col min="5390" max="5632" width="11.42578125" style="25"/>
    <col min="5633" max="5633" width="24" style="25" bestFit="1" customWidth="1"/>
    <col min="5634" max="5634" width="13.7109375" style="25" customWidth="1"/>
    <col min="5635" max="5635" width="13" style="25" customWidth="1"/>
    <col min="5636" max="5638" width="10.7109375" style="25" customWidth="1"/>
    <col min="5639" max="5639" width="10.85546875" style="25" customWidth="1"/>
    <col min="5640" max="5645" width="10.7109375" style="25" customWidth="1"/>
    <col min="5646" max="5888" width="11.42578125" style="25"/>
    <col min="5889" max="5889" width="24" style="25" bestFit="1" customWidth="1"/>
    <col min="5890" max="5890" width="13.7109375" style="25" customWidth="1"/>
    <col min="5891" max="5891" width="13" style="25" customWidth="1"/>
    <col min="5892" max="5894" width="10.7109375" style="25" customWidth="1"/>
    <col min="5895" max="5895" width="10.85546875" style="25" customWidth="1"/>
    <col min="5896" max="5901" width="10.7109375" style="25" customWidth="1"/>
    <col min="5902" max="6144" width="11.42578125" style="25"/>
    <col min="6145" max="6145" width="24" style="25" bestFit="1" customWidth="1"/>
    <col min="6146" max="6146" width="13.7109375" style="25" customWidth="1"/>
    <col min="6147" max="6147" width="13" style="25" customWidth="1"/>
    <col min="6148" max="6150" width="10.7109375" style="25" customWidth="1"/>
    <col min="6151" max="6151" width="10.85546875" style="25" customWidth="1"/>
    <col min="6152" max="6157" width="10.7109375" style="25" customWidth="1"/>
    <col min="6158" max="6400" width="11.42578125" style="25"/>
    <col min="6401" max="6401" width="24" style="25" bestFit="1" customWidth="1"/>
    <col min="6402" max="6402" width="13.7109375" style="25" customWidth="1"/>
    <col min="6403" max="6403" width="13" style="25" customWidth="1"/>
    <col min="6404" max="6406" width="10.7109375" style="25" customWidth="1"/>
    <col min="6407" max="6407" width="10.85546875" style="25" customWidth="1"/>
    <col min="6408" max="6413" width="10.7109375" style="25" customWidth="1"/>
    <col min="6414" max="6656" width="11.42578125" style="25"/>
    <col min="6657" max="6657" width="24" style="25" bestFit="1" customWidth="1"/>
    <col min="6658" max="6658" width="13.7109375" style="25" customWidth="1"/>
    <col min="6659" max="6659" width="13" style="25" customWidth="1"/>
    <col min="6660" max="6662" width="10.7109375" style="25" customWidth="1"/>
    <col min="6663" max="6663" width="10.85546875" style="25" customWidth="1"/>
    <col min="6664" max="6669" width="10.7109375" style="25" customWidth="1"/>
    <col min="6670" max="6912" width="11.42578125" style="25"/>
    <col min="6913" max="6913" width="24" style="25" bestFit="1" customWidth="1"/>
    <col min="6914" max="6914" width="13.7109375" style="25" customWidth="1"/>
    <col min="6915" max="6915" width="13" style="25" customWidth="1"/>
    <col min="6916" max="6918" width="10.7109375" style="25" customWidth="1"/>
    <col min="6919" max="6919" width="10.85546875" style="25" customWidth="1"/>
    <col min="6920" max="6925" width="10.7109375" style="25" customWidth="1"/>
    <col min="6926" max="7168" width="11.42578125" style="25"/>
    <col min="7169" max="7169" width="24" style="25" bestFit="1" customWidth="1"/>
    <col min="7170" max="7170" width="13.7109375" style="25" customWidth="1"/>
    <col min="7171" max="7171" width="13" style="25" customWidth="1"/>
    <col min="7172" max="7174" width="10.7109375" style="25" customWidth="1"/>
    <col min="7175" max="7175" width="10.85546875" style="25" customWidth="1"/>
    <col min="7176" max="7181" width="10.7109375" style="25" customWidth="1"/>
    <col min="7182" max="7424" width="11.42578125" style="25"/>
    <col min="7425" max="7425" width="24" style="25" bestFit="1" customWidth="1"/>
    <col min="7426" max="7426" width="13.7109375" style="25" customWidth="1"/>
    <col min="7427" max="7427" width="13" style="25" customWidth="1"/>
    <col min="7428" max="7430" width="10.7109375" style="25" customWidth="1"/>
    <col min="7431" max="7431" width="10.85546875" style="25" customWidth="1"/>
    <col min="7432" max="7437" width="10.7109375" style="25" customWidth="1"/>
    <col min="7438" max="7680" width="11.42578125" style="25"/>
    <col min="7681" max="7681" width="24" style="25" bestFit="1" customWidth="1"/>
    <col min="7682" max="7682" width="13.7109375" style="25" customWidth="1"/>
    <col min="7683" max="7683" width="13" style="25" customWidth="1"/>
    <col min="7684" max="7686" width="10.7109375" style="25" customWidth="1"/>
    <col min="7687" max="7687" width="10.85546875" style="25" customWidth="1"/>
    <col min="7688" max="7693" width="10.7109375" style="25" customWidth="1"/>
    <col min="7694" max="7936" width="11.42578125" style="25"/>
    <col min="7937" max="7937" width="24" style="25" bestFit="1" customWidth="1"/>
    <col min="7938" max="7938" width="13.7109375" style="25" customWidth="1"/>
    <col min="7939" max="7939" width="13" style="25" customWidth="1"/>
    <col min="7940" max="7942" width="10.7109375" style="25" customWidth="1"/>
    <col min="7943" max="7943" width="10.85546875" style="25" customWidth="1"/>
    <col min="7944" max="7949" width="10.7109375" style="25" customWidth="1"/>
    <col min="7950" max="8192" width="11.42578125" style="25"/>
    <col min="8193" max="8193" width="24" style="25" bestFit="1" customWidth="1"/>
    <col min="8194" max="8194" width="13.7109375" style="25" customWidth="1"/>
    <col min="8195" max="8195" width="13" style="25" customWidth="1"/>
    <col min="8196" max="8198" width="10.7109375" style="25" customWidth="1"/>
    <col min="8199" max="8199" width="10.85546875" style="25" customWidth="1"/>
    <col min="8200" max="8205" width="10.7109375" style="25" customWidth="1"/>
    <col min="8206" max="8448" width="11.42578125" style="25"/>
    <col min="8449" max="8449" width="24" style="25" bestFit="1" customWidth="1"/>
    <col min="8450" max="8450" width="13.7109375" style="25" customWidth="1"/>
    <col min="8451" max="8451" width="13" style="25" customWidth="1"/>
    <col min="8452" max="8454" width="10.7109375" style="25" customWidth="1"/>
    <col min="8455" max="8455" width="10.85546875" style="25" customWidth="1"/>
    <col min="8456" max="8461" width="10.7109375" style="25" customWidth="1"/>
    <col min="8462" max="8704" width="11.42578125" style="25"/>
    <col min="8705" max="8705" width="24" style="25" bestFit="1" customWidth="1"/>
    <col min="8706" max="8706" width="13.7109375" style="25" customWidth="1"/>
    <col min="8707" max="8707" width="13" style="25" customWidth="1"/>
    <col min="8708" max="8710" width="10.7109375" style="25" customWidth="1"/>
    <col min="8711" max="8711" width="10.85546875" style="25" customWidth="1"/>
    <col min="8712" max="8717" width="10.7109375" style="25" customWidth="1"/>
    <col min="8718" max="8960" width="11.42578125" style="25"/>
    <col min="8961" max="8961" width="24" style="25" bestFit="1" customWidth="1"/>
    <col min="8962" max="8962" width="13.7109375" style="25" customWidth="1"/>
    <col min="8963" max="8963" width="13" style="25" customWidth="1"/>
    <col min="8964" max="8966" width="10.7109375" style="25" customWidth="1"/>
    <col min="8967" max="8967" width="10.85546875" style="25" customWidth="1"/>
    <col min="8968" max="8973" width="10.7109375" style="25" customWidth="1"/>
    <col min="8974" max="9216" width="11.42578125" style="25"/>
    <col min="9217" max="9217" width="24" style="25" bestFit="1" customWidth="1"/>
    <col min="9218" max="9218" width="13.7109375" style="25" customWidth="1"/>
    <col min="9219" max="9219" width="13" style="25" customWidth="1"/>
    <col min="9220" max="9222" width="10.7109375" style="25" customWidth="1"/>
    <col min="9223" max="9223" width="10.85546875" style="25" customWidth="1"/>
    <col min="9224" max="9229" width="10.7109375" style="25" customWidth="1"/>
    <col min="9230" max="9472" width="11.42578125" style="25"/>
    <col min="9473" max="9473" width="24" style="25" bestFit="1" customWidth="1"/>
    <col min="9474" max="9474" width="13.7109375" style="25" customWidth="1"/>
    <col min="9475" max="9475" width="13" style="25" customWidth="1"/>
    <col min="9476" max="9478" width="10.7109375" style="25" customWidth="1"/>
    <col min="9479" max="9479" width="10.85546875" style="25" customWidth="1"/>
    <col min="9480" max="9485" width="10.7109375" style="25" customWidth="1"/>
    <col min="9486" max="9728" width="11.42578125" style="25"/>
    <col min="9729" max="9729" width="24" style="25" bestFit="1" customWidth="1"/>
    <col min="9730" max="9730" width="13.7109375" style="25" customWidth="1"/>
    <col min="9731" max="9731" width="13" style="25" customWidth="1"/>
    <col min="9732" max="9734" width="10.7109375" style="25" customWidth="1"/>
    <col min="9735" max="9735" width="10.85546875" style="25" customWidth="1"/>
    <col min="9736" max="9741" width="10.7109375" style="25" customWidth="1"/>
    <col min="9742" max="9984" width="11.42578125" style="25"/>
    <col min="9985" max="9985" width="24" style="25" bestFit="1" customWidth="1"/>
    <col min="9986" max="9986" width="13.7109375" style="25" customWidth="1"/>
    <col min="9987" max="9987" width="13" style="25" customWidth="1"/>
    <col min="9988" max="9990" width="10.7109375" style="25" customWidth="1"/>
    <col min="9991" max="9991" width="10.85546875" style="25" customWidth="1"/>
    <col min="9992" max="9997" width="10.7109375" style="25" customWidth="1"/>
    <col min="9998" max="10240" width="11.42578125" style="25"/>
    <col min="10241" max="10241" width="24" style="25" bestFit="1" customWidth="1"/>
    <col min="10242" max="10242" width="13.7109375" style="25" customWidth="1"/>
    <col min="10243" max="10243" width="13" style="25" customWidth="1"/>
    <col min="10244" max="10246" width="10.7109375" style="25" customWidth="1"/>
    <col min="10247" max="10247" width="10.85546875" style="25" customWidth="1"/>
    <col min="10248" max="10253" width="10.7109375" style="25" customWidth="1"/>
    <col min="10254" max="10496" width="11.42578125" style="25"/>
    <col min="10497" max="10497" width="24" style="25" bestFit="1" customWidth="1"/>
    <col min="10498" max="10498" width="13.7109375" style="25" customWidth="1"/>
    <col min="10499" max="10499" width="13" style="25" customWidth="1"/>
    <col min="10500" max="10502" width="10.7109375" style="25" customWidth="1"/>
    <col min="10503" max="10503" width="10.85546875" style="25" customWidth="1"/>
    <col min="10504" max="10509" width="10.7109375" style="25" customWidth="1"/>
    <col min="10510" max="10752" width="11.42578125" style="25"/>
    <col min="10753" max="10753" width="24" style="25" bestFit="1" customWidth="1"/>
    <col min="10754" max="10754" width="13.7109375" style="25" customWidth="1"/>
    <col min="10755" max="10755" width="13" style="25" customWidth="1"/>
    <col min="10756" max="10758" width="10.7109375" style="25" customWidth="1"/>
    <col min="10759" max="10759" width="10.85546875" style="25" customWidth="1"/>
    <col min="10760" max="10765" width="10.7109375" style="25" customWidth="1"/>
    <col min="10766" max="11008" width="11.42578125" style="25"/>
    <col min="11009" max="11009" width="24" style="25" bestFit="1" customWidth="1"/>
    <col min="11010" max="11010" width="13.7109375" style="25" customWidth="1"/>
    <col min="11011" max="11011" width="13" style="25" customWidth="1"/>
    <col min="11012" max="11014" width="10.7109375" style="25" customWidth="1"/>
    <col min="11015" max="11015" width="10.85546875" style="25" customWidth="1"/>
    <col min="11016" max="11021" width="10.7109375" style="25" customWidth="1"/>
    <col min="11022" max="11264" width="11.42578125" style="25"/>
    <col min="11265" max="11265" width="24" style="25" bestFit="1" customWidth="1"/>
    <col min="11266" max="11266" width="13.7109375" style="25" customWidth="1"/>
    <col min="11267" max="11267" width="13" style="25" customWidth="1"/>
    <col min="11268" max="11270" width="10.7109375" style="25" customWidth="1"/>
    <col min="11271" max="11271" width="10.85546875" style="25" customWidth="1"/>
    <col min="11272" max="11277" width="10.7109375" style="25" customWidth="1"/>
    <col min="11278" max="11520" width="11.42578125" style="25"/>
    <col min="11521" max="11521" width="24" style="25" bestFit="1" customWidth="1"/>
    <col min="11522" max="11522" width="13.7109375" style="25" customWidth="1"/>
    <col min="11523" max="11523" width="13" style="25" customWidth="1"/>
    <col min="11524" max="11526" width="10.7109375" style="25" customWidth="1"/>
    <col min="11527" max="11527" width="10.85546875" style="25" customWidth="1"/>
    <col min="11528" max="11533" width="10.7109375" style="25" customWidth="1"/>
    <col min="11534" max="11776" width="11.42578125" style="25"/>
    <col min="11777" max="11777" width="24" style="25" bestFit="1" customWidth="1"/>
    <col min="11778" max="11778" width="13.7109375" style="25" customWidth="1"/>
    <col min="11779" max="11779" width="13" style="25" customWidth="1"/>
    <col min="11780" max="11782" width="10.7109375" style="25" customWidth="1"/>
    <col min="11783" max="11783" width="10.85546875" style="25" customWidth="1"/>
    <col min="11784" max="11789" width="10.7109375" style="25" customWidth="1"/>
    <col min="11790" max="12032" width="11.42578125" style="25"/>
    <col min="12033" max="12033" width="24" style="25" bestFit="1" customWidth="1"/>
    <col min="12034" max="12034" width="13.7109375" style="25" customWidth="1"/>
    <col min="12035" max="12035" width="13" style="25" customWidth="1"/>
    <col min="12036" max="12038" width="10.7109375" style="25" customWidth="1"/>
    <col min="12039" max="12039" width="10.85546875" style="25" customWidth="1"/>
    <col min="12040" max="12045" width="10.7109375" style="25" customWidth="1"/>
    <col min="12046" max="12288" width="11.42578125" style="25"/>
    <col min="12289" max="12289" width="24" style="25" bestFit="1" customWidth="1"/>
    <col min="12290" max="12290" width="13.7109375" style="25" customWidth="1"/>
    <col min="12291" max="12291" width="13" style="25" customWidth="1"/>
    <col min="12292" max="12294" width="10.7109375" style="25" customWidth="1"/>
    <col min="12295" max="12295" width="10.85546875" style="25" customWidth="1"/>
    <col min="12296" max="12301" width="10.7109375" style="25" customWidth="1"/>
    <col min="12302" max="12544" width="11.42578125" style="25"/>
    <col min="12545" max="12545" width="24" style="25" bestFit="1" customWidth="1"/>
    <col min="12546" max="12546" width="13.7109375" style="25" customWidth="1"/>
    <col min="12547" max="12547" width="13" style="25" customWidth="1"/>
    <col min="12548" max="12550" width="10.7109375" style="25" customWidth="1"/>
    <col min="12551" max="12551" width="10.85546875" style="25" customWidth="1"/>
    <col min="12552" max="12557" width="10.7109375" style="25" customWidth="1"/>
    <col min="12558" max="12800" width="11.42578125" style="25"/>
    <col min="12801" max="12801" width="24" style="25" bestFit="1" customWidth="1"/>
    <col min="12802" max="12802" width="13.7109375" style="25" customWidth="1"/>
    <col min="12803" max="12803" width="13" style="25" customWidth="1"/>
    <col min="12804" max="12806" width="10.7109375" style="25" customWidth="1"/>
    <col min="12807" max="12807" width="10.85546875" style="25" customWidth="1"/>
    <col min="12808" max="12813" width="10.7109375" style="25" customWidth="1"/>
    <col min="12814" max="13056" width="11.42578125" style="25"/>
    <col min="13057" max="13057" width="24" style="25" bestFit="1" customWidth="1"/>
    <col min="13058" max="13058" width="13.7109375" style="25" customWidth="1"/>
    <col min="13059" max="13059" width="13" style="25" customWidth="1"/>
    <col min="13060" max="13062" width="10.7109375" style="25" customWidth="1"/>
    <col min="13063" max="13063" width="10.85546875" style="25" customWidth="1"/>
    <col min="13064" max="13069" width="10.7109375" style="25" customWidth="1"/>
    <col min="13070" max="13312" width="11.42578125" style="25"/>
    <col min="13313" max="13313" width="24" style="25" bestFit="1" customWidth="1"/>
    <col min="13314" max="13314" width="13.7109375" style="25" customWidth="1"/>
    <col min="13315" max="13315" width="13" style="25" customWidth="1"/>
    <col min="13316" max="13318" width="10.7109375" style="25" customWidth="1"/>
    <col min="13319" max="13319" width="10.85546875" style="25" customWidth="1"/>
    <col min="13320" max="13325" width="10.7109375" style="25" customWidth="1"/>
    <col min="13326" max="13568" width="11.42578125" style="25"/>
    <col min="13569" max="13569" width="24" style="25" bestFit="1" customWidth="1"/>
    <col min="13570" max="13570" width="13.7109375" style="25" customWidth="1"/>
    <col min="13571" max="13571" width="13" style="25" customWidth="1"/>
    <col min="13572" max="13574" width="10.7109375" style="25" customWidth="1"/>
    <col min="13575" max="13575" width="10.85546875" style="25" customWidth="1"/>
    <col min="13576" max="13581" width="10.7109375" style="25" customWidth="1"/>
    <col min="13582" max="13824" width="11.42578125" style="25"/>
    <col min="13825" max="13825" width="24" style="25" bestFit="1" customWidth="1"/>
    <col min="13826" max="13826" width="13.7109375" style="25" customWidth="1"/>
    <col min="13827" max="13827" width="13" style="25" customWidth="1"/>
    <col min="13828" max="13830" width="10.7109375" style="25" customWidth="1"/>
    <col min="13831" max="13831" width="10.85546875" style="25" customWidth="1"/>
    <col min="13832" max="13837" width="10.7109375" style="25" customWidth="1"/>
    <col min="13838" max="14080" width="11.42578125" style="25"/>
    <col min="14081" max="14081" width="24" style="25" bestFit="1" customWidth="1"/>
    <col min="14082" max="14082" width="13.7109375" style="25" customWidth="1"/>
    <col min="14083" max="14083" width="13" style="25" customWidth="1"/>
    <col min="14084" max="14086" width="10.7109375" style="25" customWidth="1"/>
    <col min="14087" max="14087" width="10.85546875" style="25" customWidth="1"/>
    <col min="14088" max="14093" width="10.7109375" style="25" customWidth="1"/>
    <col min="14094" max="14336" width="11.42578125" style="25"/>
    <col min="14337" max="14337" width="24" style="25" bestFit="1" customWidth="1"/>
    <col min="14338" max="14338" width="13.7109375" style="25" customWidth="1"/>
    <col min="14339" max="14339" width="13" style="25" customWidth="1"/>
    <col min="14340" max="14342" width="10.7109375" style="25" customWidth="1"/>
    <col min="14343" max="14343" width="10.85546875" style="25" customWidth="1"/>
    <col min="14344" max="14349" width="10.7109375" style="25" customWidth="1"/>
    <col min="14350" max="14592" width="11.42578125" style="25"/>
    <col min="14593" max="14593" width="24" style="25" bestFit="1" customWidth="1"/>
    <col min="14594" max="14594" width="13.7109375" style="25" customWidth="1"/>
    <col min="14595" max="14595" width="13" style="25" customWidth="1"/>
    <col min="14596" max="14598" width="10.7109375" style="25" customWidth="1"/>
    <col min="14599" max="14599" width="10.85546875" style="25" customWidth="1"/>
    <col min="14600" max="14605" width="10.7109375" style="25" customWidth="1"/>
    <col min="14606" max="14848" width="11.42578125" style="25"/>
    <col min="14849" max="14849" width="24" style="25" bestFit="1" customWidth="1"/>
    <col min="14850" max="14850" width="13.7109375" style="25" customWidth="1"/>
    <col min="14851" max="14851" width="13" style="25" customWidth="1"/>
    <col min="14852" max="14854" width="10.7109375" style="25" customWidth="1"/>
    <col min="14855" max="14855" width="10.85546875" style="25" customWidth="1"/>
    <col min="14856" max="14861" width="10.7109375" style="25" customWidth="1"/>
    <col min="14862" max="15104" width="11.42578125" style="25"/>
    <col min="15105" max="15105" width="24" style="25" bestFit="1" customWidth="1"/>
    <col min="15106" max="15106" width="13.7109375" style="25" customWidth="1"/>
    <col min="15107" max="15107" width="13" style="25" customWidth="1"/>
    <col min="15108" max="15110" width="10.7109375" style="25" customWidth="1"/>
    <col min="15111" max="15111" width="10.85546875" style="25" customWidth="1"/>
    <col min="15112" max="15117" width="10.7109375" style="25" customWidth="1"/>
    <col min="15118" max="15360" width="11.42578125" style="25"/>
    <col min="15361" max="15361" width="24" style="25" bestFit="1" customWidth="1"/>
    <col min="15362" max="15362" width="13.7109375" style="25" customWidth="1"/>
    <col min="15363" max="15363" width="13" style="25" customWidth="1"/>
    <col min="15364" max="15366" width="10.7109375" style="25" customWidth="1"/>
    <col min="15367" max="15367" width="10.85546875" style="25" customWidth="1"/>
    <col min="15368" max="15373" width="10.7109375" style="25" customWidth="1"/>
    <col min="15374" max="15616" width="11.42578125" style="25"/>
    <col min="15617" max="15617" width="24" style="25" bestFit="1" customWidth="1"/>
    <col min="15618" max="15618" width="13.7109375" style="25" customWidth="1"/>
    <col min="15619" max="15619" width="13" style="25" customWidth="1"/>
    <col min="15620" max="15622" width="10.7109375" style="25" customWidth="1"/>
    <col min="15623" max="15623" width="10.85546875" style="25" customWidth="1"/>
    <col min="15624" max="15629" width="10.7109375" style="25" customWidth="1"/>
    <col min="15630" max="15872" width="11.42578125" style="25"/>
    <col min="15873" max="15873" width="24" style="25" bestFit="1" customWidth="1"/>
    <col min="15874" max="15874" width="13.7109375" style="25" customWidth="1"/>
    <col min="15875" max="15875" width="13" style="25" customWidth="1"/>
    <col min="15876" max="15878" width="10.7109375" style="25" customWidth="1"/>
    <col min="15879" max="15879" width="10.85546875" style="25" customWidth="1"/>
    <col min="15880" max="15885" width="10.7109375" style="25" customWidth="1"/>
    <col min="15886" max="16128" width="11.42578125" style="25"/>
    <col min="16129" max="16129" width="24" style="25" bestFit="1" customWidth="1"/>
    <col min="16130" max="16130" width="13.7109375" style="25" customWidth="1"/>
    <col min="16131" max="16131" width="13" style="25" customWidth="1"/>
    <col min="16132" max="16134" width="10.7109375" style="25" customWidth="1"/>
    <col min="16135" max="16135" width="10.85546875" style="25" customWidth="1"/>
    <col min="16136" max="16141" width="10.7109375" style="25" customWidth="1"/>
    <col min="16142" max="16384" width="11.42578125" style="25"/>
  </cols>
  <sheetData>
    <row r="3" spans="1:16" x14ac:dyDescent="0.2">
      <c r="P3" s="100"/>
    </row>
    <row r="4" spans="1:16" ht="15" x14ac:dyDescent="0.2">
      <c r="A4" s="836" t="s">
        <v>323</v>
      </c>
      <c r="B4" s="836"/>
      <c r="C4" s="836"/>
      <c r="D4" s="836"/>
      <c r="E4" s="836"/>
      <c r="F4" s="836"/>
      <c r="G4" s="836"/>
      <c r="H4" s="836"/>
      <c r="I4" s="836"/>
      <c r="J4" s="836"/>
      <c r="K4" s="836"/>
      <c r="L4" s="836"/>
      <c r="M4" s="836"/>
    </row>
    <row r="7" spans="1:16" ht="15.75" x14ac:dyDescent="0.25">
      <c r="A7" s="823" t="s">
        <v>324</v>
      </c>
      <c r="B7" s="823"/>
      <c r="C7" s="823"/>
      <c r="D7" s="823"/>
      <c r="E7" s="823"/>
      <c r="F7" s="823"/>
      <c r="G7" s="823"/>
      <c r="H7" s="823"/>
      <c r="I7" s="823"/>
      <c r="J7" s="823"/>
      <c r="K7" s="823"/>
      <c r="L7" s="823"/>
      <c r="M7" s="823"/>
    </row>
    <row r="9" spans="1:16" ht="13.5" thickBot="1" x14ac:dyDescent="0.25"/>
    <row r="10" spans="1:16" ht="15.75" thickBot="1" x14ac:dyDescent="0.3">
      <c r="A10" s="301"/>
      <c r="B10" s="851" t="s">
        <v>325</v>
      </c>
      <c r="C10" s="852"/>
      <c r="D10" s="851" t="s">
        <v>326</v>
      </c>
      <c r="E10" s="852"/>
      <c r="F10" s="851" t="s">
        <v>327</v>
      </c>
      <c r="G10" s="852"/>
      <c r="H10" s="851" t="s">
        <v>328</v>
      </c>
      <c r="I10" s="852"/>
      <c r="J10" s="851" t="s">
        <v>329</v>
      </c>
      <c r="K10" s="852"/>
      <c r="L10" s="302"/>
      <c r="M10" s="302"/>
    </row>
    <row r="11" spans="1:16" ht="15.75" thickBot="1" x14ac:dyDescent="0.3">
      <c r="A11" s="303"/>
      <c r="B11" s="304">
        <v>2019</v>
      </c>
      <c r="C11" s="304">
        <v>2020</v>
      </c>
      <c r="D11" s="304">
        <v>2019</v>
      </c>
      <c r="E11" s="304">
        <v>2020</v>
      </c>
      <c r="F11" s="304">
        <v>2019</v>
      </c>
      <c r="G11" s="304">
        <v>2020</v>
      </c>
      <c r="H11" s="304">
        <v>2019</v>
      </c>
      <c r="I11" s="304">
        <v>2020</v>
      </c>
      <c r="J11" s="304">
        <v>2019</v>
      </c>
      <c r="K11" s="304">
        <v>2020</v>
      </c>
      <c r="L11" s="302"/>
      <c r="M11" s="302"/>
    </row>
    <row r="12" spans="1:16" ht="13.5" customHeight="1" x14ac:dyDescent="0.2">
      <c r="A12" s="230" t="s">
        <v>317</v>
      </c>
      <c r="B12" s="305">
        <v>5271</v>
      </c>
      <c r="C12" s="305">
        <v>4411</v>
      </c>
      <c r="D12" s="306">
        <v>11296</v>
      </c>
      <c r="E12" s="306">
        <v>9593</v>
      </c>
      <c r="F12" s="306">
        <v>13242</v>
      </c>
      <c r="G12" s="306">
        <v>11153</v>
      </c>
      <c r="H12" s="306">
        <v>4308</v>
      </c>
      <c r="I12" s="306">
        <v>3644</v>
      </c>
      <c r="J12" s="307">
        <v>10294</v>
      </c>
      <c r="K12" s="307">
        <v>8652</v>
      </c>
      <c r="L12" s="302"/>
      <c r="M12" s="302"/>
    </row>
    <row r="13" spans="1:16" ht="13.5" customHeight="1" x14ac:dyDescent="0.2">
      <c r="A13" s="233" t="s">
        <v>318</v>
      </c>
      <c r="B13" s="307">
        <v>75</v>
      </c>
      <c r="C13" s="307">
        <v>69</v>
      </c>
      <c r="D13" s="307">
        <v>262</v>
      </c>
      <c r="E13" s="307">
        <v>241</v>
      </c>
      <c r="F13" s="307">
        <v>226</v>
      </c>
      <c r="G13" s="307">
        <v>202</v>
      </c>
      <c r="H13" s="307">
        <v>94</v>
      </c>
      <c r="I13" s="307">
        <v>88</v>
      </c>
      <c r="J13" s="307">
        <v>204</v>
      </c>
      <c r="K13" s="307">
        <v>202</v>
      </c>
      <c r="L13" s="302"/>
      <c r="M13" s="302"/>
    </row>
    <row r="14" spans="1:16" ht="13.5" customHeight="1" x14ac:dyDescent="0.2">
      <c r="A14" s="233" t="s">
        <v>319</v>
      </c>
      <c r="B14" s="307">
        <f t="shared" ref="B14" si="0">SUM(B12:B13)</f>
        <v>5346</v>
      </c>
      <c r="C14" s="307">
        <f t="shared" ref="C14:K14" si="1">SUM(C12:C13)</f>
        <v>4480</v>
      </c>
      <c r="D14" s="307">
        <f t="shared" ref="D14" si="2">SUM(D12:D13)</f>
        <v>11558</v>
      </c>
      <c r="E14" s="307">
        <f t="shared" si="1"/>
        <v>9834</v>
      </c>
      <c r="F14" s="307">
        <f t="shared" ref="F14" si="3">SUM(F12:F13)</f>
        <v>13468</v>
      </c>
      <c r="G14" s="307">
        <f t="shared" si="1"/>
        <v>11355</v>
      </c>
      <c r="H14" s="307">
        <f t="shared" ref="H14" si="4">SUM(H12:H13)</f>
        <v>4402</v>
      </c>
      <c r="I14" s="307">
        <f t="shared" si="1"/>
        <v>3732</v>
      </c>
      <c r="J14" s="307">
        <f t="shared" ref="J14" si="5">SUM(J12:J13)</f>
        <v>10498</v>
      </c>
      <c r="K14" s="307">
        <f t="shared" si="1"/>
        <v>8854</v>
      </c>
      <c r="L14" s="302"/>
      <c r="M14" s="302"/>
    </row>
    <row r="15" spans="1:16" ht="13.5" customHeight="1" thickBot="1" x14ac:dyDescent="0.25">
      <c r="A15" s="308" t="s">
        <v>330</v>
      </c>
      <c r="B15" s="309"/>
      <c r="C15" s="309">
        <f>(C14-B14)/B14</f>
        <v>-0.16199027310138422</v>
      </c>
      <c r="D15" s="309"/>
      <c r="E15" s="309">
        <f>(E14-D14)/D14</f>
        <v>-0.14916075445578819</v>
      </c>
      <c r="F15" s="309"/>
      <c r="G15" s="309">
        <f>(G14-F14)/F14</f>
        <v>-0.1568904068904069</v>
      </c>
      <c r="H15" s="309"/>
      <c r="I15" s="309">
        <f>(I14-H14)/H14</f>
        <v>-0.15220354384370741</v>
      </c>
      <c r="J15" s="309"/>
      <c r="K15" s="309">
        <f>(K14-J14)/J14</f>
        <v>-0.15660125738235856</v>
      </c>
      <c r="L15" s="302"/>
      <c r="M15" s="302"/>
    </row>
    <row r="17" spans="1:11" ht="13.5" thickBot="1" x14ac:dyDescent="0.25"/>
    <row r="18" spans="1:11" ht="15.75" thickBot="1" x14ac:dyDescent="0.3">
      <c r="A18" s="301"/>
      <c r="B18" s="851" t="s">
        <v>331</v>
      </c>
      <c r="C18" s="852"/>
      <c r="D18" s="851" t="s">
        <v>332</v>
      </c>
      <c r="E18" s="852"/>
      <c r="F18" s="851" t="s">
        <v>333</v>
      </c>
      <c r="G18" s="852"/>
      <c r="H18" s="851" t="s">
        <v>334</v>
      </c>
      <c r="I18" s="852"/>
      <c r="J18" s="851" t="s">
        <v>230</v>
      </c>
      <c r="K18" s="852"/>
    </row>
    <row r="19" spans="1:11" ht="15.75" thickBot="1" x14ac:dyDescent="0.3">
      <c r="A19" s="303"/>
      <c r="B19" s="304">
        <v>2019</v>
      </c>
      <c r="C19" s="304">
        <v>2020</v>
      </c>
      <c r="D19" s="304">
        <v>2019</v>
      </c>
      <c r="E19" s="304">
        <v>2020</v>
      </c>
      <c r="F19" s="304">
        <v>2019</v>
      </c>
      <c r="G19" s="304">
        <v>2020</v>
      </c>
      <c r="H19" s="304">
        <v>2019</v>
      </c>
      <c r="I19" s="304">
        <v>2020</v>
      </c>
      <c r="J19" s="304">
        <v>2019</v>
      </c>
      <c r="K19" s="304">
        <v>2020</v>
      </c>
    </row>
    <row r="20" spans="1:11" ht="12.75" customHeight="1" x14ac:dyDescent="0.2">
      <c r="A20" s="230" t="s">
        <v>317</v>
      </c>
      <c r="B20" s="307">
        <v>5915</v>
      </c>
      <c r="C20" s="307">
        <v>5003</v>
      </c>
      <c r="D20" s="307">
        <v>2914</v>
      </c>
      <c r="E20" s="307">
        <v>2433</v>
      </c>
      <c r="F20" s="306">
        <v>14998</v>
      </c>
      <c r="G20" s="306">
        <v>12541</v>
      </c>
      <c r="H20" s="306">
        <v>4744</v>
      </c>
      <c r="I20" s="306">
        <v>3929</v>
      </c>
      <c r="J20" s="310">
        <v>72984</v>
      </c>
      <c r="K20" s="310">
        <v>61371</v>
      </c>
    </row>
    <row r="21" spans="1:11" ht="12.75" customHeight="1" x14ac:dyDescent="0.2">
      <c r="A21" s="233" t="s">
        <v>318</v>
      </c>
      <c r="B21" s="307">
        <v>130</v>
      </c>
      <c r="C21" s="307">
        <v>115</v>
      </c>
      <c r="D21" s="307">
        <v>40</v>
      </c>
      <c r="E21" s="307">
        <v>36</v>
      </c>
      <c r="F21" s="307">
        <v>371</v>
      </c>
      <c r="G21" s="307">
        <v>340</v>
      </c>
      <c r="H21" s="307">
        <v>76</v>
      </c>
      <c r="I21" s="307">
        <v>70</v>
      </c>
      <c r="J21" s="311">
        <v>1479</v>
      </c>
      <c r="K21" s="311">
        <v>1365</v>
      </c>
    </row>
    <row r="22" spans="1:11" ht="12.75" customHeight="1" x14ac:dyDescent="0.2">
      <c r="A22" s="233" t="s">
        <v>335</v>
      </c>
      <c r="B22" s="307"/>
      <c r="C22" s="307"/>
      <c r="D22" s="307"/>
      <c r="E22" s="307"/>
      <c r="F22" s="307"/>
      <c r="G22" s="307"/>
      <c r="H22" s="307"/>
      <c r="I22" s="307"/>
      <c r="J22" s="311">
        <v>3</v>
      </c>
      <c r="K22" s="311">
        <v>14</v>
      </c>
    </row>
    <row r="23" spans="1:11" ht="12.75" customHeight="1" x14ac:dyDescent="0.2">
      <c r="A23" s="233" t="s">
        <v>319</v>
      </c>
      <c r="B23" s="307">
        <f t="shared" ref="B23" si="6">SUM(B20:B22)</f>
        <v>6045</v>
      </c>
      <c r="C23" s="307">
        <f t="shared" ref="C23:I23" si="7">SUM(C20:C22)</f>
        <v>5118</v>
      </c>
      <c r="D23" s="307">
        <f t="shared" ref="D23" si="8">SUM(D20:D22)</f>
        <v>2954</v>
      </c>
      <c r="E23" s="307">
        <f t="shared" si="7"/>
        <v>2469</v>
      </c>
      <c r="F23" s="307">
        <f t="shared" ref="F23" si="9">SUM(F20:F22)</f>
        <v>15369</v>
      </c>
      <c r="G23" s="307">
        <f t="shared" si="7"/>
        <v>12881</v>
      </c>
      <c r="H23" s="307">
        <f t="shared" ref="H23" si="10">SUM(H20:H22)</f>
        <v>4820</v>
      </c>
      <c r="I23" s="307">
        <f t="shared" si="7"/>
        <v>3999</v>
      </c>
      <c r="J23" s="311">
        <f>SUM(J20:J22)</f>
        <v>74466</v>
      </c>
      <c r="K23" s="311">
        <f>SUM(K20:K22)</f>
        <v>62750</v>
      </c>
    </row>
    <row r="24" spans="1:11" ht="12.75" customHeight="1" thickBot="1" x14ac:dyDescent="0.25">
      <c r="A24" s="308" t="s">
        <v>330</v>
      </c>
      <c r="B24" s="309"/>
      <c r="C24" s="309">
        <f>(C23-B23)/B23</f>
        <v>-0.1533498759305211</v>
      </c>
      <c r="D24" s="309"/>
      <c r="E24" s="309">
        <f>(E23-D23)/D23</f>
        <v>-0.16418415707515233</v>
      </c>
      <c r="F24" s="309"/>
      <c r="G24" s="309">
        <f>(G23-F23)/F23</f>
        <v>-0.16188431257726593</v>
      </c>
      <c r="H24" s="309"/>
      <c r="I24" s="309">
        <f>(I23-H23)/H23</f>
        <v>-0.17033195020746889</v>
      </c>
      <c r="J24" s="312"/>
      <c r="K24" s="309">
        <f>(K23-J23)/J23</f>
        <v>-0.15733354819649237</v>
      </c>
    </row>
    <row r="25" spans="1:11" ht="15.75" x14ac:dyDescent="0.25">
      <c r="A25" s="125"/>
      <c r="B25" s="125"/>
      <c r="C25" s="125"/>
      <c r="D25" s="125"/>
      <c r="E25" s="125"/>
      <c r="F25" s="125"/>
      <c r="G25" s="125"/>
      <c r="H25" s="125"/>
    </row>
    <row r="26" spans="1:11" ht="14.25" x14ac:dyDescent="0.2">
      <c r="J26" s="313"/>
      <c r="K26" s="313"/>
    </row>
    <row r="27" spans="1:11" ht="14.25" x14ac:dyDescent="0.2">
      <c r="G27" s="314"/>
      <c r="J27" s="313"/>
      <c r="K27" s="313"/>
    </row>
    <row r="28" spans="1:11" ht="13.5" thickBot="1" x14ac:dyDescent="0.25">
      <c r="G28" s="314"/>
    </row>
    <row r="29" spans="1:11" ht="18.75" thickBot="1" x14ac:dyDescent="0.3">
      <c r="A29" s="818" t="s">
        <v>190</v>
      </c>
      <c r="B29" s="819"/>
      <c r="C29" s="820"/>
      <c r="G29" s="314"/>
    </row>
    <row r="30" spans="1:11" ht="15" x14ac:dyDescent="0.25">
      <c r="A30" s="315"/>
      <c r="B30" s="316" t="s">
        <v>321</v>
      </c>
      <c r="C30" s="316" t="s">
        <v>619</v>
      </c>
      <c r="G30" s="314"/>
    </row>
    <row r="31" spans="1:11" x14ac:dyDescent="0.2">
      <c r="A31" s="241" t="s">
        <v>191</v>
      </c>
      <c r="B31" s="317">
        <f>+B12</f>
        <v>5271</v>
      </c>
      <c r="C31" s="317">
        <f>+C12</f>
        <v>4411</v>
      </c>
      <c r="D31" s="314"/>
      <c r="F31" s="31"/>
      <c r="G31" s="314"/>
    </row>
    <row r="32" spans="1:11" x14ac:dyDescent="0.2">
      <c r="A32" s="241" t="s">
        <v>6</v>
      </c>
      <c r="B32" s="317">
        <f>+D12</f>
        <v>11296</v>
      </c>
      <c r="C32" s="317">
        <f>+E12</f>
        <v>9593</v>
      </c>
      <c r="F32" s="31"/>
      <c r="G32" s="314"/>
    </row>
    <row r="33" spans="1:7" x14ac:dyDescent="0.2">
      <c r="A33" s="241" t="s">
        <v>18</v>
      </c>
      <c r="B33" s="317">
        <f>+F12</f>
        <v>13242</v>
      </c>
      <c r="C33" s="317">
        <f>+G12</f>
        <v>11153</v>
      </c>
      <c r="F33" s="31"/>
      <c r="G33" s="314"/>
    </row>
    <row r="34" spans="1:7" x14ac:dyDescent="0.2">
      <c r="A34" s="241" t="s">
        <v>7</v>
      </c>
      <c r="B34" s="317">
        <f>+H12</f>
        <v>4308</v>
      </c>
      <c r="C34" s="317">
        <f>+I12</f>
        <v>3644</v>
      </c>
      <c r="F34" s="31"/>
      <c r="G34" s="314"/>
    </row>
    <row r="35" spans="1:7" x14ac:dyDescent="0.2">
      <c r="A35" s="241" t="s">
        <v>8</v>
      </c>
      <c r="B35" s="317">
        <f>+J12</f>
        <v>10294</v>
      </c>
      <c r="C35" s="317">
        <f>+K12</f>
        <v>8652</v>
      </c>
      <c r="F35" s="31"/>
      <c r="G35" s="314"/>
    </row>
    <row r="36" spans="1:7" x14ac:dyDescent="0.2">
      <c r="A36" s="241" t="s">
        <v>9</v>
      </c>
      <c r="B36" s="317">
        <f>+B20</f>
        <v>5915</v>
      </c>
      <c r="C36" s="317">
        <f>+C20</f>
        <v>5003</v>
      </c>
      <c r="F36" s="31"/>
    </row>
    <row r="37" spans="1:7" x14ac:dyDescent="0.2">
      <c r="A37" s="241" t="s">
        <v>10</v>
      </c>
      <c r="B37" s="317">
        <f>+D20</f>
        <v>2914</v>
      </c>
      <c r="C37" s="317">
        <f>+E20</f>
        <v>2433</v>
      </c>
      <c r="F37" s="31"/>
    </row>
    <row r="38" spans="1:7" x14ac:dyDescent="0.2">
      <c r="A38" s="241" t="s">
        <v>11</v>
      </c>
      <c r="B38" s="317">
        <f>+F20</f>
        <v>14998</v>
      </c>
      <c r="C38" s="317">
        <f>+G20</f>
        <v>12541</v>
      </c>
      <c r="F38" s="31"/>
    </row>
    <row r="39" spans="1:7" x14ac:dyDescent="0.2">
      <c r="A39" s="241" t="s">
        <v>12</v>
      </c>
      <c r="B39" s="317">
        <f>+H20</f>
        <v>4744</v>
      </c>
      <c r="C39" s="317">
        <f>+I20</f>
        <v>3929</v>
      </c>
      <c r="F39" s="31"/>
    </row>
    <row r="40" spans="1:7" x14ac:dyDescent="0.2">
      <c r="B40" s="31"/>
      <c r="C40" s="31"/>
      <c r="F40" s="31"/>
    </row>
    <row r="66" spans="1:8" ht="15.75" x14ac:dyDescent="0.25">
      <c r="A66" s="125"/>
      <c r="B66" s="125"/>
      <c r="C66" s="125"/>
      <c r="D66" s="125"/>
      <c r="E66" s="125"/>
      <c r="F66" s="125"/>
      <c r="G66" s="125"/>
      <c r="H66" s="125"/>
    </row>
    <row r="71" spans="1:8" ht="13.5" thickBot="1" x14ac:dyDescent="0.25"/>
    <row r="72" spans="1:8" ht="18.75" thickBot="1" x14ac:dyDescent="0.3">
      <c r="A72" s="818" t="s">
        <v>190</v>
      </c>
      <c r="B72" s="819"/>
      <c r="C72" s="820"/>
    </row>
    <row r="73" spans="1:8" ht="15" x14ac:dyDescent="0.25">
      <c r="A73" s="315"/>
      <c r="B73" s="318" t="s">
        <v>322</v>
      </c>
      <c r="C73" s="318" t="s">
        <v>620</v>
      </c>
    </row>
    <row r="74" spans="1:8" x14ac:dyDescent="0.2">
      <c r="A74" s="241" t="s">
        <v>191</v>
      </c>
      <c r="B74" s="317">
        <f>B13</f>
        <v>75</v>
      </c>
      <c r="C74" s="317">
        <f>C13</f>
        <v>69</v>
      </c>
    </row>
    <row r="75" spans="1:8" x14ac:dyDescent="0.2">
      <c r="A75" s="241" t="s">
        <v>6</v>
      </c>
      <c r="B75" s="317">
        <f>D13</f>
        <v>262</v>
      </c>
      <c r="C75" s="317">
        <f>+E13</f>
        <v>241</v>
      </c>
    </row>
    <row r="76" spans="1:8" x14ac:dyDescent="0.2">
      <c r="A76" s="241" t="s">
        <v>18</v>
      </c>
      <c r="B76" s="317">
        <f>F13</f>
        <v>226</v>
      </c>
      <c r="C76" s="317">
        <f>+G13</f>
        <v>202</v>
      </c>
    </row>
    <row r="77" spans="1:8" x14ac:dyDescent="0.2">
      <c r="A77" s="241" t="s">
        <v>7</v>
      </c>
      <c r="B77" s="317">
        <f>H13</f>
        <v>94</v>
      </c>
      <c r="C77" s="317">
        <f>+I13</f>
        <v>88</v>
      </c>
    </row>
    <row r="78" spans="1:8" x14ac:dyDescent="0.2">
      <c r="A78" s="241" t="s">
        <v>8</v>
      </c>
      <c r="B78" s="317">
        <f>J13</f>
        <v>204</v>
      </c>
      <c r="C78" s="317">
        <f>+K13</f>
        <v>202</v>
      </c>
    </row>
    <row r="79" spans="1:8" x14ac:dyDescent="0.2">
      <c r="A79" s="241" t="s">
        <v>9</v>
      </c>
      <c r="B79" s="317">
        <f>B21</f>
        <v>130</v>
      </c>
      <c r="C79" s="317">
        <f>+C21</f>
        <v>115</v>
      </c>
    </row>
    <row r="80" spans="1:8" x14ac:dyDescent="0.2">
      <c r="A80" s="241" t="s">
        <v>10</v>
      </c>
      <c r="B80" s="317">
        <f>D21</f>
        <v>40</v>
      </c>
      <c r="C80" s="317">
        <f>+E21</f>
        <v>36</v>
      </c>
    </row>
    <row r="81" spans="1:3" x14ac:dyDescent="0.2">
      <c r="A81" s="241" t="s">
        <v>11</v>
      </c>
      <c r="B81" s="317">
        <f>F21</f>
        <v>371</v>
      </c>
      <c r="C81" s="317">
        <f>+G21</f>
        <v>340</v>
      </c>
    </row>
    <row r="82" spans="1:3" ht="13.5" thickBot="1" x14ac:dyDescent="0.25">
      <c r="A82" s="319" t="s">
        <v>12</v>
      </c>
      <c r="B82" s="320">
        <f>H21</f>
        <v>76</v>
      </c>
      <c r="C82" s="320">
        <f>+I21</f>
        <v>70</v>
      </c>
    </row>
    <row r="83" spans="1:3" x14ac:dyDescent="0.2">
      <c r="B83" s="31"/>
      <c r="C83" s="31"/>
    </row>
  </sheetData>
  <mergeCells count="14">
    <mergeCell ref="J18:K18"/>
    <mergeCell ref="A29:C29"/>
    <mergeCell ref="A4:M4"/>
    <mergeCell ref="A7:M7"/>
    <mergeCell ref="B10:C10"/>
    <mergeCell ref="D10:E10"/>
    <mergeCell ref="F10:G10"/>
    <mergeCell ref="H10:I10"/>
    <mergeCell ref="J10:K10"/>
    <mergeCell ref="A72:C72"/>
    <mergeCell ref="B18:C18"/>
    <mergeCell ref="D18:E18"/>
    <mergeCell ref="F18:G18"/>
    <mergeCell ref="H18:I18"/>
  </mergeCells>
  <pageMargins left="0.75" right="0.75" top="1" bottom="1" header="0" footer="0"/>
  <pageSetup paperSize="9" scale="6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M522"/>
  <sheetViews>
    <sheetView zoomScale="85" workbookViewId="0">
      <selection activeCell="N4" sqref="N4"/>
    </sheetView>
  </sheetViews>
  <sheetFormatPr baseColWidth="10" defaultRowHeight="12.75" x14ac:dyDescent="0.2"/>
  <cols>
    <col min="1" max="1" width="36.42578125" style="25" customWidth="1"/>
    <col min="2" max="2" width="14.140625" style="25" customWidth="1"/>
    <col min="3" max="256" width="11.42578125" style="25"/>
    <col min="257" max="257" width="36.42578125" style="25" customWidth="1"/>
    <col min="258" max="258" width="14.140625" style="25" customWidth="1"/>
    <col min="259" max="512" width="11.42578125" style="25"/>
    <col min="513" max="513" width="36.42578125" style="25" customWidth="1"/>
    <col min="514" max="514" width="14.140625" style="25" customWidth="1"/>
    <col min="515" max="768" width="11.42578125" style="25"/>
    <col min="769" max="769" width="36.42578125" style="25" customWidth="1"/>
    <col min="770" max="770" width="14.140625" style="25" customWidth="1"/>
    <col min="771" max="1024" width="11.42578125" style="25"/>
    <col min="1025" max="1025" width="36.42578125" style="25" customWidth="1"/>
    <col min="1026" max="1026" width="14.140625" style="25" customWidth="1"/>
    <col min="1027" max="1280" width="11.42578125" style="25"/>
    <col min="1281" max="1281" width="36.42578125" style="25" customWidth="1"/>
    <col min="1282" max="1282" width="14.140625" style="25" customWidth="1"/>
    <col min="1283" max="1536" width="11.42578125" style="25"/>
    <col min="1537" max="1537" width="36.42578125" style="25" customWidth="1"/>
    <col min="1538" max="1538" width="14.140625" style="25" customWidth="1"/>
    <col min="1539" max="1792" width="11.42578125" style="25"/>
    <col min="1793" max="1793" width="36.42578125" style="25" customWidth="1"/>
    <col min="1794" max="1794" width="14.140625" style="25" customWidth="1"/>
    <col min="1795" max="2048" width="11.42578125" style="25"/>
    <col min="2049" max="2049" width="36.42578125" style="25" customWidth="1"/>
    <col min="2050" max="2050" width="14.140625" style="25" customWidth="1"/>
    <col min="2051" max="2304" width="11.42578125" style="25"/>
    <col min="2305" max="2305" width="36.42578125" style="25" customWidth="1"/>
    <col min="2306" max="2306" width="14.140625" style="25" customWidth="1"/>
    <col min="2307" max="2560" width="11.42578125" style="25"/>
    <col min="2561" max="2561" width="36.42578125" style="25" customWidth="1"/>
    <col min="2562" max="2562" width="14.140625" style="25" customWidth="1"/>
    <col min="2563" max="2816" width="11.42578125" style="25"/>
    <col min="2817" max="2817" width="36.42578125" style="25" customWidth="1"/>
    <col min="2818" max="2818" width="14.140625" style="25" customWidth="1"/>
    <col min="2819" max="3072" width="11.42578125" style="25"/>
    <col min="3073" max="3073" width="36.42578125" style="25" customWidth="1"/>
    <col min="3074" max="3074" width="14.140625" style="25" customWidth="1"/>
    <col min="3075" max="3328" width="11.42578125" style="25"/>
    <col min="3329" max="3329" width="36.42578125" style="25" customWidth="1"/>
    <col min="3330" max="3330" width="14.140625" style="25" customWidth="1"/>
    <col min="3331" max="3584" width="11.42578125" style="25"/>
    <col min="3585" max="3585" width="36.42578125" style="25" customWidth="1"/>
    <col min="3586" max="3586" width="14.140625" style="25" customWidth="1"/>
    <col min="3587" max="3840" width="11.42578125" style="25"/>
    <col min="3841" max="3841" width="36.42578125" style="25" customWidth="1"/>
    <col min="3842" max="3842" width="14.140625" style="25" customWidth="1"/>
    <col min="3843" max="4096" width="11.42578125" style="25"/>
    <col min="4097" max="4097" width="36.42578125" style="25" customWidth="1"/>
    <col min="4098" max="4098" width="14.140625" style="25" customWidth="1"/>
    <col min="4099" max="4352" width="11.42578125" style="25"/>
    <col min="4353" max="4353" width="36.42578125" style="25" customWidth="1"/>
    <col min="4354" max="4354" width="14.140625" style="25" customWidth="1"/>
    <col min="4355" max="4608" width="11.42578125" style="25"/>
    <col min="4609" max="4609" width="36.42578125" style="25" customWidth="1"/>
    <col min="4610" max="4610" width="14.140625" style="25" customWidth="1"/>
    <col min="4611" max="4864" width="11.42578125" style="25"/>
    <col min="4865" max="4865" width="36.42578125" style="25" customWidth="1"/>
    <col min="4866" max="4866" width="14.140625" style="25" customWidth="1"/>
    <col min="4867" max="5120" width="11.42578125" style="25"/>
    <col min="5121" max="5121" width="36.42578125" style="25" customWidth="1"/>
    <col min="5122" max="5122" width="14.140625" style="25" customWidth="1"/>
    <col min="5123" max="5376" width="11.42578125" style="25"/>
    <col min="5377" max="5377" width="36.42578125" style="25" customWidth="1"/>
    <col min="5378" max="5378" width="14.140625" style="25" customWidth="1"/>
    <col min="5379" max="5632" width="11.42578125" style="25"/>
    <col min="5633" max="5633" width="36.42578125" style="25" customWidth="1"/>
    <col min="5634" max="5634" width="14.140625" style="25" customWidth="1"/>
    <col min="5635" max="5888" width="11.42578125" style="25"/>
    <col min="5889" max="5889" width="36.42578125" style="25" customWidth="1"/>
    <col min="5890" max="5890" width="14.140625" style="25" customWidth="1"/>
    <col min="5891" max="6144" width="11.42578125" style="25"/>
    <col min="6145" max="6145" width="36.42578125" style="25" customWidth="1"/>
    <col min="6146" max="6146" width="14.140625" style="25" customWidth="1"/>
    <col min="6147" max="6400" width="11.42578125" style="25"/>
    <col min="6401" max="6401" width="36.42578125" style="25" customWidth="1"/>
    <col min="6402" max="6402" width="14.140625" style="25" customWidth="1"/>
    <col min="6403" max="6656" width="11.42578125" style="25"/>
    <col min="6657" max="6657" width="36.42578125" style="25" customWidth="1"/>
    <col min="6658" max="6658" width="14.140625" style="25" customWidth="1"/>
    <col min="6659" max="6912" width="11.42578125" style="25"/>
    <col min="6913" max="6913" width="36.42578125" style="25" customWidth="1"/>
    <col min="6914" max="6914" width="14.140625" style="25" customWidth="1"/>
    <col min="6915" max="7168" width="11.42578125" style="25"/>
    <col min="7169" max="7169" width="36.42578125" style="25" customWidth="1"/>
    <col min="7170" max="7170" width="14.140625" style="25" customWidth="1"/>
    <col min="7171" max="7424" width="11.42578125" style="25"/>
    <col min="7425" max="7425" width="36.42578125" style="25" customWidth="1"/>
    <col min="7426" max="7426" width="14.140625" style="25" customWidth="1"/>
    <col min="7427" max="7680" width="11.42578125" style="25"/>
    <col min="7681" max="7681" width="36.42578125" style="25" customWidth="1"/>
    <col min="7682" max="7682" width="14.140625" style="25" customWidth="1"/>
    <col min="7683" max="7936" width="11.42578125" style="25"/>
    <col min="7937" max="7937" width="36.42578125" style="25" customWidth="1"/>
    <col min="7938" max="7938" width="14.140625" style="25" customWidth="1"/>
    <col min="7939" max="8192" width="11.42578125" style="25"/>
    <col min="8193" max="8193" width="36.42578125" style="25" customWidth="1"/>
    <col min="8194" max="8194" width="14.140625" style="25" customWidth="1"/>
    <col min="8195" max="8448" width="11.42578125" style="25"/>
    <col min="8449" max="8449" width="36.42578125" style="25" customWidth="1"/>
    <col min="8450" max="8450" width="14.140625" style="25" customWidth="1"/>
    <col min="8451" max="8704" width="11.42578125" style="25"/>
    <col min="8705" max="8705" width="36.42578125" style="25" customWidth="1"/>
    <col min="8706" max="8706" width="14.140625" style="25" customWidth="1"/>
    <col min="8707" max="8960" width="11.42578125" style="25"/>
    <col min="8961" max="8961" width="36.42578125" style="25" customWidth="1"/>
    <col min="8962" max="8962" width="14.140625" style="25" customWidth="1"/>
    <col min="8963" max="9216" width="11.42578125" style="25"/>
    <col min="9217" max="9217" width="36.42578125" style="25" customWidth="1"/>
    <col min="9218" max="9218" width="14.140625" style="25" customWidth="1"/>
    <col min="9219" max="9472" width="11.42578125" style="25"/>
    <col min="9473" max="9473" width="36.42578125" style="25" customWidth="1"/>
    <col min="9474" max="9474" width="14.140625" style="25" customWidth="1"/>
    <col min="9475" max="9728" width="11.42578125" style="25"/>
    <col min="9729" max="9729" width="36.42578125" style="25" customWidth="1"/>
    <col min="9730" max="9730" width="14.140625" style="25" customWidth="1"/>
    <col min="9731" max="9984" width="11.42578125" style="25"/>
    <col min="9985" max="9985" width="36.42578125" style="25" customWidth="1"/>
    <col min="9986" max="9986" width="14.140625" style="25" customWidth="1"/>
    <col min="9987" max="10240" width="11.42578125" style="25"/>
    <col min="10241" max="10241" width="36.42578125" style="25" customWidth="1"/>
    <col min="10242" max="10242" width="14.140625" style="25" customWidth="1"/>
    <col min="10243" max="10496" width="11.42578125" style="25"/>
    <col min="10497" max="10497" width="36.42578125" style="25" customWidth="1"/>
    <col min="10498" max="10498" width="14.140625" style="25" customWidth="1"/>
    <col min="10499" max="10752" width="11.42578125" style="25"/>
    <col min="10753" max="10753" width="36.42578125" style="25" customWidth="1"/>
    <col min="10754" max="10754" width="14.140625" style="25" customWidth="1"/>
    <col min="10755" max="11008" width="11.42578125" style="25"/>
    <col min="11009" max="11009" width="36.42578125" style="25" customWidth="1"/>
    <col min="11010" max="11010" width="14.140625" style="25" customWidth="1"/>
    <col min="11011" max="11264" width="11.42578125" style="25"/>
    <col min="11265" max="11265" width="36.42578125" style="25" customWidth="1"/>
    <col min="11266" max="11266" width="14.140625" style="25" customWidth="1"/>
    <col min="11267" max="11520" width="11.42578125" style="25"/>
    <col min="11521" max="11521" width="36.42578125" style="25" customWidth="1"/>
    <col min="11522" max="11522" width="14.140625" style="25" customWidth="1"/>
    <col min="11523" max="11776" width="11.42578125" style="25"/>
    <col min="11777" max="11777" width="36.42578125" style="25" customWidth="1"/>
    <col min="11778" max="11778" width="14.140625" style="25" customWidth="1"/>
    <col min="11779" max="12032" width="11.42578125" style="25"/>
    <col min="12033" max="12033" width="36.42578125" style="25" customWidth="1"/>
    <col min="12034" max="12034" width="14.140625" style="25" customWidth="1"/>
    <col min="12035" max="12288" width="11.42578125" style="25"/>
    <col min="12289" max="12289" width="36.42578125" style="25" customWidth="1"/>
    <col min="12290" max="12290" width="14.140625" style="25" customWidth="1"/>
    <col min="12291" max="12544" width="11.42578125" style="25"/>
    <col min="12545" max="12545" width="36.42578125" style="25" customWidth="1"/>
    <col min="12546" max="12546" width="14.140625" style="25" customWidth="1"/>
    <col min="12547" max="12800" width="11.42578125" style="25"/>
    <col min="12801" max="12801" width="36.42578125" style="25" customWidth="1"/>
    <col min="12802" max="12802" width="14.140625" style="25" customWidth="1"/>
    <col min="12803" max="13056" width="11.42578125" style="25"/>
    <col min="13057" max="13057" width="36.42578125" style="25" customWidth="1"/>
    <col min="13058" max="13058" width="14.140625" style="25" customWidth="1"/>
    <col min="13059" max="13312" width="11.42578125" style="25"/>
    <col min="13313" max="13313" width="36.42578125" style="25" customWidth="1"/>
    <col min="13314" max="13314" width="14.140625" style="25" customWidth="1"/>
    <col min="13315" max="13568" width="11.42578125" style="25"/>
    <col min="13569" max="13569" width="36.42578125" style="25" customWidth="1"/>
    <col min="13570" max="13570" width="14.140625" style="25" customWidth="1"/>
    <col min="13571" max="13824" width="11.42578125" style="25"/>
    <col min="13825" max="13825" width="36.42578125" style="25" customWidth="1"/>
    <col min="13826" max="13826" width="14.140625" style="25" customWidth="1"/>
    <col min="13827" max="14080" width="11.42578125" style="25"/>
    <col min="14081" max="14081" width="36.42578125" style="25" customWidth="1"/>
    <col min="14082" max="14082" width="14.140625" style="25" customWidth="1"/>
    <col min="14083" max="14336" width="11.42578125" style="25"/>
    <col min="14337" max="14337" width="36.42578125" style="25" customWidth="1"/>
    <col min="14338" max="14338" width="14.140625" style="25" customWidth="1"/>
    <col min="14339" max="14592" width="11.42578125" style="25"/>
    <col min="14593" max="14593" width="36.42578125" style="25" customWidth="1"/>
    <col min="14594" max="14594" width="14.140625" style="25" customWidth="1"/>
    <col min="14595" max="14848" width="11.42578125" style="25"/>
    <col min="14849" max="14849" width="36.42578125" style="25" customWidth="1"/>
    <col min="14850" max="14850" width="14.140625" style="25" customWidth="1"/>
    <col min="14851" max="15104" width="11.42578125" style="25"/>
    <col min="15105" max="15105" width="36.42578125" style="25" customWidth="1"/>
    <col min="15106" max="15106" width="14.140625" style="25" customWidth="1"/>
    <col min="15107" max="15360" width="11.42578125" style="25"/>
    <col min="15361" max="15361" width="36.42578125" style="25" customWidth="1"/>
    <col min="15362" max="15362" width="14.140625" style="25" customWidth="1"/>
    <col min="15363" max="15616" width="11.42578125" style="25"/>
    <col min="15617" max="15617" width="36.42578125" style="25" customWidth="1"/>
    <col min="15618" max="15618" width="14.140625" style="25" customWidth="1"/>
    <col min="15619" max="15872" width="11.42578125" style="25"/>
    <col min="15873" max="15873" width="36.42578125" style="25" customWidth="1"/>
    <col min="15874" max="15874" width="14.140625" style="25" customWidth="1"/>
    <col min="15875" max="16128" width="11.42578125" style="25"/>
    <col min="16129" max="16129" width="36.42578125" style="25" customWidth="1"/>
    <col min="16130" max="16130" width="14.140625" style="25" customWidth="1"/>
    <col min="16131" max="16384" width="11.42578125" style="25"/>
  </cols>
  <sheetData>
    <row r="6" spans="1:13" ht="15" x14ac:dyDescent="0.2">
      <c r="A6" s="836" t="s">
        <v>336</v>
      </c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</row>
    <row r="9" spans="1:13" x14ac:dyDescent="0.2">
      <c r="A9" s="824" t="s">
        <v>337</v>
      </c>
      <c r="B9" s="825"/>
      <c r="C9" s="825"/>
      <c r="D9" s="825"/>
      <c r="E9" s="825"/>
      <c r="F9" s="825"/>
      <c r="G9" s="825"/>
      <c r="H9" s="864"/>
      <c r="I9" s="864"/>
      <c r="J9" s="864"/>
      <c r="K9" s="864"/>
      <c r="L9" s="864"/>
      <c r="M9" s="864"/>
    </row>
    <row r="12" spans="1:13" ht="13.5" thickBot="1" x14ac:dyDescent="0.25"/>
    <row r="13" spans="1:13" ht="18.75" thickBot="1" x14ac:dyDescent="0.3">
      <c r="A13" s="859" t="s">
        <v>190</v>
      </c>
      <c r="B13" s="860"/>
      <c r="C13" s="820"/>
    </row>
    <row r="14" spans="1:13" x14ac:dyDescent="0.2">
      <c r="A14" s="321" t="s">
        <v>338</v>
      </c>
      <c r="B14" s="322">
        <v>7.5999999999999998E-2</v>
      </c>
      <c r="F14" s="323"/>
      <c r="G14" s="180"/>
    </row>
    <row r="15" spans="1:13" x14ac:dyDescent="0.2">
      <c r="A15" s="321" t="s">
        <v>339</v>
      </c>
      <c r="B15" s="322">
        <v>0.217</v>
      </c>
      <c r="F15" s="323"/>
      <c r="G15" s="180"/>
    </row>
    <row r="16" spans="1:13" x14ac:dyDescent="0.2">
      <c r="A16" s="321" t="s">
        <v>340</v>
      </c>
      <c r="B16" s="322">
        <v>0.23799999999999999</v>
      </c>
      <c r="F16" s="323"/>
      <c r="G16" s="180"/>
    </row>
    <row r="17" spans="1:12" x14ac:dyDescent="0.2">
      <c r="A17" s="321" t="s">
        <v>341</v>
      </c>
      <c r="B17" s="322">
        <v>0.27600000000000002</v>
      </c>
      <c r="F17" s="323"/>
      <c r="G17" s="180"/>
    </row>
    <row r="18" spans="1:12" x14ac:dyDescent="0.2">
      <c r="A18" s="321" t="s">
        <v>342</v>
      </c>
      <c r="B18" s="322">
        <v>0.193</v>
      </c>
      <c r="F18" s="323"/>
      <c r="G18" s="180"/>
    </row>
    <row r="19" spans="1:12" x14ac:dyDescent="0.2">
      <c r="A19" s="321" t="s">
        <v>283</v>
      </c>
      <c r="B19" s="322">
        <v>1</v>
      </c>
      <c r="F19" s="323"/>
      <c r="G19" s="180"/>
    </row>
    <row r="20" spans="1:12" x14ac:dyDescent="0.2">
      <c r="A20" s="321" t="s">
        <v>343</v>
      </c>
      <c r="B20" s="324">
        <v>1755</v>
      </c>
      <c r="F20" s="323"/>
      <c r="G20" s="180"/>
      <c r="H20" s="180"/>
      <c r="I20" s="180"/>
      <c r="J20" s="180"/>
      <c r="K20" s="180"/>
      <c r="L20" s="180"/>
    </row>
    <row r="21" spans="1:12" x14ac:dyDescent="0.2">
      <c r="F21" s="325"/>
    </row>
    <row r="22" spans="1:12" x14ac:dyDescent="0.2">
      <c r="F22" s="325"/>
    </row>
    <row r="23" spans="1:12" x14ac:dyDescent="0.2">
      <c r="F23" s="325"/>
    </row>
    <row r="24" spans="1:12" x14ac:dyDescent="0.2">
      <c r="F24" s="325"/>
    </row>
    <row r="25" spans="1:12" x14ac:dyDescent="0.2">
      <c r="F25" s="325"/>
    </row>
    <row r="26" spans="1:12" x14ac:dyDescent="0.2">
      <c r="F26" s="325"/>
    </row>
    <row r="27" spans="1:12" x14ac:dyDescent="0.2">
      <c r="F27" s="326"/>
    </row>
    <row r="42" spans="1:5" ht="13.5" thickBot="1" x14ac:dyDescent="0.25"/>
    <row r="43" spans="1:5" ht="18.75" thickBot="1" x14ac:dyDescent="0.3">
      <c r="A43" s="859" t="s">
        <v>190</v>
      </c>
      <c r="B43" s="860"/>
      <c r="C43" s="820"/>
      <c r="E43" s="180"/>
    </row>
    <row r="44" spans="1:5" x14ac:dyDescent="0.2">
      <c r="A44" s="321" t="s">
        <v>344</v>
      </c>
      <c r="B44" s="322">
        <v>0.51800000000000002</v>
      </c>
      <c r="E44" s="180"/>
    </row>
    <row r="45" spans="1:5" x14ac:dyDescent="0.2">
      <c r="A45" s="321" t="s">
        <v>345</v>
      </c>
      <c r="B45" s="322">
        <v>0.48199999999999998</v>
      </c>
      <c r="E45" s="180"/>
    </row>
    <row r="46" spans="1:5" x14ac:dyDescent="0.2">
      <c r="A46" s="321" t="s">
        <v>283</v>
      </c>
      <c r="B46" s="322">
        <v>1</v>
      </c>
    </row>
    <row r="47" spans="1:5" x14ac:dyDescent="0.2">
      <c r="A47" s="321" t="s">
        <v>343</v>
      </c>
      <c r="B47" s="324">
        <f>$B$20</f>
        <v>1755</v>
      </c>
    </row>
    <row r="71" spans="1:11" ht="13.5" thickBot="1" x14ac:dyDescent="0.25"/>
    <row r="72" spans="1:11" ht="18.75" thickBot="1" x14ac:dyDescent="0.3">
      <c r="A72" s="859" t="s">
        <v>190</v>
      </c>
      <c r="B72" s="860"/>
      <c r="C72" s="820"/>
      <c r="G72" s="180"/>
      <c r="H72" s="180"/>
      <c r="I72" s="180"/>
      <c r="J72" s="180"/>
      <c r="K72" s="180"/>
    </row>
    <row r="73" spans="1:11" x14ac:dyDescent="0.2">
      <c r="A73" s="327" t="s">
        <v>346</v>
      </c>
      <c r="B73" s="322">
        <v>1.0999999999999999E-2</v>
      </c>
      <c r="F73" s="180"/>
      <c r="G73" s="180"/>
      <c r="H73" s="180"/>
      <c r="I73" s="180"/>
      <c r="J73" s="180"/>
      <c r="K73" s="180"/>
    </row>
    <row r="74" spans="1:11" x14ac:dyDescent="0.2">
      <c r="A74" s="327" t="s">
        <v>559</v>
      </c>
      <c r="B74" s="322">
        <v>9.4E-2</v>
      </c>
      <c r="F74" s="180"/>
      <c r="G74" s="180"/>
      <c r="H74" s="180"/>
      <c r="I74" s="180"/>
      <c r="J74" s="180"/>
      <c r="K74" s="180"/>
    </row>
    <row r="75" spans="1:11" x14ac:dyDescent="0.2">
      <c r="A75" s="327" t="s">
        <v>560</v>
      </c>
      <c r="B75" s="322">
        <v>0.32200000000000001</v>
      </c>
      <c r="F75" s="180"/>
      <c r="G75" s="180"/>
      <c r="H75" s="180"/>
      <c r="I75" s="180"/>
      <c r="J75" s="180"/>
      <c r="K75" s="180"/>
    </row>
    <row r="76" spans="1:11" x14ac:dyDescent="0.2">
      <c r="A76" s="327" t="s">
        <v>347</v>
      </c>
      <c r="B76" s="322">
        <v>0.55100000000000005</v>
      </c>
      <c r="F76" s="180"/>
      <c r="G76" s="180"/>
      <c r="H76" s="180"/>
      <c r="I76" s="180"/>
      <c r="J76" s="180"/>
      <c r="K76" s="180"/>
    </row>
    <row r="77" spans="1:11" x14ac:dyDescent="0.2">
      <c r="A77" s="327" t="s">
        <v>358</v>
      </c>
      <c r="B77" s="322">
        <v>2.1999999999999999E-2</v>
      </c>
      <c r="F77" s="180"/>
      <c r="G77" s="180"/>
      <c r="H77" s="180"/>
      <c r="I77" s="180"/>
      <c r="J77" s="180"/>
      <c r="K77" s="180"/>
    </row>
    <row r="78" spans="1:11" x14ac:dyDescent="0.2">
      <c r="A78" s="327" t="s">
        <v>283</v>
      </c>
      <c r="B78" s="322">
        <v>1</v>
      </c>
      <c r="F78" s="180"/>
      <c r="G78" s="180"/>
      <c r="H78" s="180"/>
    </row>
    <row r="79" spans="1:11" x14ac:dyDescent="0.2">
      <c r="A79" s="327" t="s">
        <v>343</v>
      </c>
      <c r="B79" s="324">
        <f>$B$20</f>
        <v>1755</v>
      </c>
      <c r="F79" s="180"/>
      <c r="G79" s="180"/>
      <c r="H79" s="180"/>
    </row>
    <row r="103" spans="1:3" ht="13.5" thickBot="1" x14ac:dyDescent="0.25"/>
    <row r="104" spans="1:3" ht="18.75" thickBot="1" x14ac:dyDescent="0.3">
      <c r="A104" s="859" t="s">
        <v>190</v>
      </c>
      <c r="B104" s="860"/>
      <c r="C104" s="820"/>
    </row>
    <row r="105" spans="1:3" x14ac:dyDescent="0.2">
      <c r="A105" s="327" t="s">
        <v>348</v>
      </c>
      <c r="B105" s="322">
        <v>0.65800000000000003</v>
      </c>
    </row>
    <row r="106" spans="1:3" x14ac:dyDescent="0.2">
      <c r="A106" s="327" t="s">
        <v>349</v>
      </c>
      <c r="B106" s="322">
        <v>0.1</v>
      </c>
    </row>
    <row r="107" spans="1:3" x14ac:dyDescent="0.2">
      <c r="A107" s="327" t="s">
        <v>350</v>
      </c>
      <c r="B107" s="322">
        <v>7.3999999999999996E-2</v>
      </c>
    </row>
    <row r="108" spans="1:3" x14ac:dyDescent="0.2">
      <c r="A108" s="327" t="s">
        <v>351</v>
      </c>
      <c r="B108" s="322">
        <v>0.06</v>
      </c>
    </row>
    <row r="109" spans="1:3" x14ac:dyDescent="0.2">
      <c r="A109" s="327" t="s">
        <v>352</v>
      </c>
      <c r="B109" s="322">
        <v>5.2999999999999999E-2</v>
      </c>
    </row>
    <row r="110" spans="1:3" x14ac:dyDescent="0.2">
      <c r="A110" s="327" t="s">
        <v>353</v>
      </c>
      <c r="B110" s="322">
        <v>3.1E-2</v>
      </c>
    </row>
    <row r="111" spans="1:3" x14ac:dyDescent="0.2">
      <c r="A111" s="327" t="s">
        <v>358</v>
      </c>
      <c r="B111" s="322">
        <v>2.4E-2</v>
      </c>
    </row>
    <row r="112" spans="1:3" x14ac:dyDescent="0.2">
      <c r="A112" s="327" t="s">
        <v>283</v>
      </c>
      <c r="B112" s="322">
        <v>1</v>
      </c>
    </row>
    <row r="113" spans="1:6" x14ac:dyDescent="0.2">
      <c r="A113" s="327" t="s">
        <v>343</v>
      </c>
      <c r="B113" s="324">
        <f>$B$20</f>
        <v>1755</v>
      </c>
      <c r="F113" s="180"/>
    </row>
    <row r="140" spans="1:8" ht="13.5" thickBot="1" x14ac:dyDescent="0.25"/>
    <row r="141" spans="1:8" ht="18.75" thickBot="1" x14ac:dyDescent="0.3">
      <c r="A141" s="859" t="s">
        <v>190</v>
      </c>
      <c r="B141" s="860"/>
      <c r="C141" s="820"/>
      <c r="F141" s="180"/>
      <c r="G141" s="180"/>
      <c r="H141" s="180"/>
    </row>
    <row r="142" spans="1:8" x14ac:dyDescent="0.2">
      <c r="A142" s="321" t="s">
        <v>354</v>
      </c>
      <c r="B142" s="322">
        <v>9.9000000000000005E-2</v>
      </c>
      <c r="E142" s="180"/>
      <c r="F142" s="180"/>
      <c r="G142" s="180"/>
      <c r="H142" s="180"/>
    </row>
    <row r="143" spans="1:8" x14ac:dyDescent="0.2">
      <c r="A143" s="321" t="s">
        <v>355</v>
      </c>
      <c r="B143" s="322">
        <v>0.46100000000000002</v>
      </c>
      <c r="E143" s="180"/>
      <c r="F143" s="180"/>
      <c r="G143" s="180"/>
      <c r="H143" s="180"/>
    </row>
    <row r="144" spans="1:8" x14ac:dyDescent="0.2">
      <c r="A144" s="321" t="s">
        <v>356</v>
      </c>
      <c r="B144" s="322">
        <v>0.11700000000000001</v>
      </c>
      <c r="E144" s="180"/>
      <c r="F144" s="180"/>
      <c r="G144" s="180"/>
      <c r="H144" s="180"/>
    </row>
    <row r="145" spans="1:8" x14ac:dyDescent="0.2">
      <c r="A145" s="321" t="s">
        <v>357</v>
      </c>
      <c r="B145" s="322">
        <v>1.7000000000000001E-2</v>
      </c>
      <c r="E145" s="180"/>
      <c r="F145" s="180"/>
      <c r="G145" s="180"/>
      <c r="H145" s="180"/>
    </row>
    <row r="146" spans="1:8" x14ac:dyDescent="0.2">
      <c r="A146" s="321" t="s">
        <v>358</v>
      </c>
      <c r="B146" s="322">
        <v>0.30599999999999999</v>
      </c>
      <c r="E146" s="180"/>
    </row>
    <row r="147" spans="1:8" x14ac:dyDescent="0.2">
      <c r="A147" s="321" t="s">
        <v>283</v>
      </c>
      <c r="B147" s="322">
        <v>1</v>
      </c>
      <c r="E147" s="180"/>
    </row>
    <row r="148" spans="1:8" x14ac:dyDescent="0.2">
      <c r="A148" s="327" t="s">
        <v>343</v>
      </c>
      <c r="B148" s="324">
        <f>$B$20</f>
        <v>1755</v>
      </c>
    </row>
    <row r="171" spans="1:13" x14ac:dyDescent="0.2">
      <c r="A171" s="824" t="s">
        <v>359</v>
      </c>
      <c r="B171" s="825"/>
      <c r="C171" s="825"/>
      <c r="D171" s="825"/>
      <c r="E171" s="825"/>
      <c r="F171" s="825"/>
      <c r="G171" s="825"/>
      <c r="H171" s="864"/>
      <c r="I171" s="864"/>
      <c r="J171" s="864"/>
      <c r="K171" s="864"/>
      <c r="L171" s="864"/>
      <c r="M171" s="864"/>
    </row>
    <row r="173" spans="1:13" x14ac:dyDescent="0.2">
      <c r="A173" s="824" t="s">
        <v>360</v>
      </c>
      <c r="B173" s="825"/>
      <c r="C173" s="825"/>
      <c r="D173" s="825"/>
      <c r="E173" s="825"/>
      <c r="F173" s="825"/>
      <c r="G173" s="825"/>
      <c r="H173" s="864"/>
      <c r="I173" s="864"/>
      <c r="J173" s="864"/>
      <c r="K173" s="864"/>
      <c r="L173" s="864"/>
      <c r="M173" s="864"/>
    </row>
    <row r="176" spans="1:13" ht="13.5" thickBot="1" x14ac:dyDescent="0.25"/>
    <row r="177" spans="1:7" ht="18.75" thickBot="1" x14ac:dyDescent="0.3">
      <c r="A177" s="859" t="s">
        <v>190</v>
      </c>
      <c r="B177" s="860"/>
      <c r="C177" s="820"/>
    </row>
    <row r="178" spans="1:7" x14ac:dyDescent="0.2">
      <c r="A178" s="321" t="s">
        <v>358</v>
      </c>
      <c r="B178" s="322">
        <v>0.01</v>
      </c>
    </row>
    <row r="179" spans="1:7" x14ac:dyDescent="0.2">
      <c r="A179" s="321" t="s">
        <v>361</v>
      </c>
      <c r="B179" s="322">
        <v>4.5999999999999999E-2</v>
      </c>
    </row>
    <row r="180" spans="1:7" x14ac:dyDescent="0.2">
      <c r="A180" s="321" t="s">
        <v>363</v>
      </c>
      <c r="B180" s="322">
        <v>2E-3</v>
      </c>
    </row>
    <row r="181" spans="1:7" x14ac:dyDescent="0.2">
      <c r="A181" s="321" t="s">
        <v>362</v>
      </c>
      <c r="B181" s="322">
        <v>1.2E-2</v>
      </c>
    </row>
    <row r="182" spans="1:7" x14ac:dyDescent="0.2">
      <c r="A182" s="321" t="s">
        <v>365</v>
      </c>
      <c r="B182" s="322">
        <v>2.5000000000000001E-2</v>
      </c>
    </row>
    <row r="183" spans="1:7" x14ac:dyDescent="0.2">
      <c r="A183" s="321" t="s">
        <v>366</v>
      </c>
      <c r="B183" s="322">
        <v>2.5000000000000001E-2</v>
      </c>
    </row>
    <row r="184" spans="1:7" x14ac:dyDescent="0.2">
      <c r="A184" s="321" t="s">
        <v>364</v>
      </c>
      <c r="B184" s="322">
        <v>2.5999999999999999E-2</v>
      </c>
    </row>
    <row r="185" spans="1:7" x14ac:dyDescent="0.2">
      <c r="A185" s="321" t="s">
        <v>367</v>
      </c>
      <c r="B185" s="322">
        <v>3.5000000000000003E-2</v>
      </c>
    </row>
    <row r="186" spans="1:7" x14ac:dyDescent="0.2">
      <c r="A186" s="321" t="s">
        <v>368</v>
      </c>
      <c r="B186" s="322">
        <v>0.81899999999999995</v>
      </c>
    </row>
    <row r="187" spans="1:7" x14ac:dyDescent="0.2">
      <c r="A187" s="327" t="s">
        <v>283</v>
      </c>
      <c r="B187" s="328">
        <v>1</v>
      </c>
      <c r="F187" s="180"/>
      <c r="G187" s="180"/>
    </row>
    <row r="188" spans="1:7" x14ac:dyDescent="0.2">
      <c r="A188" s="327" t="s">
        <v>343</v>
      </c>
      <c r="B188" s="324">
        <f>$B$20</f>
        <v>1755</v>
      </c>
    </row>
    <row r="209" spans="1:8" x14ac:dyDescent="0.2">
      <c r="A209" s="865"/>
      <c r="B209" s="865"/>
      <c r="C209" s="865"/>
      <c r="D209" s="865"/>
      <c r="E209" s="865"/>
      <c r="F209" s="865"/>
    </row>
    <row r="211" spans="1:8" ht="13.5" thickBot="1" x14ac:dyDescent="0.25"/>
    <row r="212" spans="1:8" ht="18.75" thickBot="1" x14ac:dyDescent="0.3">
      <c r="A212" s="859" t="s">
        <v>190</v>
      </c>
      <c r="B212" s="860"/>
      <c r="C212" s="820"/>
      <c r="E212" s="180"/>
      <c r="F212" s="180"/>
      <c r="G212" s="180"/>
      <c r="H212" s="180"/>
    </row>
    <row r="213" spans="1:8" x14ac:dyDescent="0.2">
      <c r="A213" s="321" t="s">
        <v>370</v>
      </c>
      <c r="B213" s="322">
        <v>0.45200000000000001</v>
      </c>
      <c r="E213" s="180"/>
      <c r="F213" s="180"/>
      <c r="G213" s="180"/>
      <c r="H213" s="180"/>
    </row>
    <row r="214" spans="1:8" x14ac:dyDescent="0.2">
      <c r="A214" s="321" t="s">
        <v>369</v>
      </c>
      <c r="B214" s="322">
        <v>0.42799999999999999</v>
      </c>
      <c r="E214" s="180"/>
      <c r="F214" s="180"/>
      <c r="G214" s="180"/>
      <c r="H214" s="180"/>
    </row>
    <row r="215" spans="1:8" x14ac:dyDescent="0.2">
      <c r="A215" s="321" t="s">
        <v>371</v>
      </c>
      <c r="B215" s="329">
        <v>0.109</v>
      </c>
      <c r="E215" s="180"/>
      <c r="F215" s="180"/>
      <c r="G215" s="180"/>
      <c r="H215" s="180"/>
    </row>
    <row r="216" spans="1:8" x14ac:dyDescent="0.2">
      <c r="A216" s="321" t="s">
        <v>358</v>
      </c>
      <c r="B216" s="322">
        <v>1.0999999999999999E-2</v>
      </c>
      <c r="F216" s="180"/>
      <c r="G216" s="180"/>
      <c r="H216" s="180"/>
    </row>
    <row r="217" spans="1:8" x14ac:dyDescent="0.2">
      <c r="A217" s="327" t="s">
        <v>283</v>
      </c>
      <c r="B217" s="328">
        <v>1</v>
      </c>
      <c r="F217" s="180"/>
      <c r="G217" s="180"/>
      <c r="H217" s="180"/>
    </row>
    <row r="218" spans="1:8" x14ac:dyDescent="0.2">
      <c r="A218" s="327" t="s">
        <v>343</v>
      </c>
      <c r="B218" s="324">
        <f>$B$20</f>
        <v>1755</v>
      </c>
      <c r="F218" s="180"/>
      <c r="G218" s="180"/>
      <c r="H218" s="180"/>
    </row>
    <row r="219" spans="1:8" x14ac:dyDescent="0.2">
      <c r="F219" s="180"/>
      <c r="G219" s="180"/>
      <c r="H219" s="180"/>
    </row>
    <row r="220" spans="1:8" x14ac:dyDescent="0.2">
      <c r="G220" s="180"/>
    </row>
    <row r="240" ht="13.5" thickBot="1" x14ac:dyDescent="0.25"/>
    <row r="241" spans="1:9" ht="18.75" thickBot="1" x14ac:dyDescent="0.3">
      <c r="A241" s="859" t="s">
        <v>190</v>
      </c>
      <c r="B241" s="860"/>
      <c r="C241" s="820"/>
    </row>
    <row r="242" spans="1:9" ht="14.1" customHeight="1" x14ac:dyDescent="0.2">
      <c r="A242" s="327" t="s">
        <v>358</v>
      </c>
      <c r="B242" s="322">
        <v>1.7999999999999999E-2</v>
      </c>
      <c r="G242" s="180"/>
      <c r="H242" s="180"/>
      <c r="I242" s="180"/>
    </row>
    <row r="243" spans="1:9" ht="14.1" customHeight="1" x14ac:dyDescent="0.2">
      <c r="A243" s="330" t="s">
        <v>373</v>
      </c>
      <c r="B243" s="322">
        <v>1.7999999999999999E-2</v>
      </c>
      <c r="I243" s="180"/>
    </row>
    <row r="244" spans="1:9" ht="14.1" customHeight="1" x14ac:dyDescent="0.2">
      <c r="A244" s="330" t="s">
        <v>372</v>
      </c>
      <c r="B244" s="322">
        <v>0.03</v>
      </c>
      <c r="G244" s="180"/>
      <c r="H244" s="180"/>
      <c r="I244" s="180"/>
    </row>
    <row r="245" spans="1:9" ht="14.1" customHeight="1" x14ac:dyDescent="0.2">
      <c r="A245" s="330" t="s">
        <v>374</v>
      </c>
      <c r="B245" s="322">
        <v>0.307</v>
      </c>
      <c r="G245" s="180"/>
      <c r="H245" s="180"/>
      <c r="I245" s="180"/>
    </row>
    <row r="246" spans="1:9" ht="14.1" customHeight="1" x14ac:dyDescent="0.2">
      <c r="A246" s="330" t="s">
        <v>375</v>
      </c>
      <c r="B246" s="322">
        <v>0.65500000000000003</v>
      </c>
      <c r="G246" s="180"/>
      <c r="H246" s="180"/>
      <c r="I246" s="180"/>
    </row>
    <row r="247" spans="1:9" ht="14.1" customHeight="1" x14ac:dyDescent="0.2">
      <c r="A247" s="331" t="s">
        <v>283</v>
      </c>
      <c r="B247" s="332">
        <v>1</v>
      </c>
      <c r="F247" s="180"/>
      <c r="G247" s="180"/>
      <c r="H247" s="180"/>
      <c r="I247" s="180"/>
    </row>
    <row r="248" spans="1:9" ht="14.1" customHeight="1" x14ac:dyDescent="0.2">
      <c r="A248" s="327" t="s">
        <v>343</v>
      </c>
      <c r="B248" s="324">
        <f>$B$20</f>
        <v>1755</v>
      </c>
      <c r="F248" s="180"/>
      <c r="G248" s="180"/>
      <c r="H248" s="180"/>
      <c r="I248" s="180"/>
    </row>
    <row r="269" spans="1:3" ht="13.5" thickBot="1" x14ac:dyDescent="0.25"/>
    <row r="270" spans="1:3" ht="18.75" thickBot="1" x14ac:dyDescent="0.3">
      <c r="A270" s="859" t="s">
        <v>190</v>
      </c>
      <c r="B270" s="860"/>
      <c r="C270" s="820"/>
    </row>
    <row r="271" spans="1:3" x14ac:dyDescent="0.2">
      <c r="A271" s="321" t="s">
        <v>376</v>
      </c>
      <c r="B271" s="322">
        <v>0.77200000000000002</v>
      </c>
    </row>
    <row r="272" spans="1:3" x14ac:dyDescent="0.2">
      <c r="A272" s="321" t="s">
        <v>377</v>
      </c>
      <c r="B272" s="322">
        <v>0.22800000000000001</v>
      </c>
    </row>
    <row r="273" spans="1:2" x14ac:dyDescent="0.2">
      <c r="A273" s="321" t="s">
        <v>283</v>
      </c>
      <c r="B273" s="322">
        <v>1</v>
      </c>
    </row>
    <row r="274" spans="1:2" x14ac:dyDescent="0.2">
      <c r="A274" s="327" t="s">
        <v>343</v>
      </c>
      <c r="B274" s="324">
        <f>$B$20</f>
        <v>1755</v>
      </c>
    </row>
    <row r="294" spans="1:3" ht="13.5" thickBot="1" x14ac:dyDescent="0.25"/>
    <row r="295" spans="1:3" ht="18.75" thickBot="1" x14ac:dyDescent="0.3">
      <c r="A295" s="859" t="s">
        <v>190</v>
      </c>
      <c r="B295" s="860"/>
      <c r="C295" s="820"/>
    </row>
    <row r="296" spans="1:3" x14ac:dyDescent="0.2">
      <c r="A296" s="321" t="s">
        <v>561</v>
      </c>
      <c r="B296" s="322">
        <v>0.73199999999999998</v>
      </c>
    </row>
    <row r="297" spans="1:3" x14ac:dyDescent="0.2">
      <c r="A297" s="321" t="s">
        <v>562</v>
      </c>
      <c r="B297" s="322">
        <v>0.26800000000000002</v>
      </c>
    </row>
    <row r="298" spans="1:3" x14ac:dyDescent="0.2">
      <c r="A298" s="321" t="s">
        <v>283</v>
      </c>
      <c r="B298" s="322">
        <v>1</v>
      </c>
    </row>
    <row r="299" spans="1:3" x14ac:dyDescent="0.2">
      <c r="A299" s="327" t="s">
        <v>343</v>
      </c>
      <c r="B299" s="324">
        <f>$B$20</f>
        <v>1755</v>
      </c>
    </row>
    <row r="325" spans="1:13" x14ac:dyDescent="0.2">
      <c r="A325" s="824" t="s">
        <v>378</v>
      </c>
      <c r="B325" s="825"/>
      <c r="C325" s="825"/>
      <c r="D325" s="825"/>
      <c r="E325" s="825"/>
      <c r="F325" s="825"/>
      <c r="G325" s="825"/>
      <c r="H325" s="864"/>
      <c r="I325" s="864"/>
      <c r="J325" s="864"/>
      <c r="K325" s="864"/>
      <c r="L325" s="864"/>
      <c r="M325" s="864"/>
    </row>
    <row r="327" spans="1:13" ht="13.5" thickBot="1" x14ac:dyDescent="0.25"/>
    <row r="328" spans="1:13" ht="18.75" thickBot="1" x14ac:dyDescent="0.3">
      <c r="A328" s="859" t="s">
        <v>190</v>
      </c>
      <c r="B328" s="860"/>
      <c r="C328" s="820"/>
    </row>
    <row r="329" spans="1:13" x14ac:dyDescent="0.2">
      <c r="A329" s="321" t="s">
        <v>358</v>
      </c>
      <c r="B329" s="322">
        <v>0.02</v>
      </c>
    </row>
    <row r="330" spans="1:13" x14ac:dyDescent="0.2">
      <c r="A330" s="321" t="s">
        <v>379</v>
      </c>
      <c r="B330" s="322">
        <v>1.9E-2</v>
      </c>
    </row>
    <row r="331" spans="1:13" x14ac:dyDescent="0.2">
      <c r="A331" s="321" t="s">
        <v>380</v>
      </c>
      <c r="B331" s="322">
        <v>1E-3</v>
      </c>
    </row>
    <row r="332" spans="1:13" x14ac:dyDescent="0.2">
      <c r="A332" s="321" t="s">
        <v>382</v>
      </c>
      <c r="B332" s="322">
        <v>2E-3</v>
      </c>
    </row>
    <row r="333" spans="1:13" x14ac:dyDescent="0.2">
      <c r="A333" s="321" t="s">
        <v>381</v>
      </c>
      <c r="B333" s="322">
        <v>1.4E-2</v>
      </c>
    </row>
    <row r="334" spans="1:13" x14ac:dyDescent="0.2">
      <c r="A334" s="321" t="s">
        <v>383</v>
      </c>
      <c r="B334" s="322">
        <v>1.6E-2</v>
      </c>
    </row>
    <row r="335" spans="1:13" x14ac:dyDescent="0.2">
      <c r="A335" s="321" t="s">
        <v>385</v>
      </c>
      <c r="B335" s="322">
        <v>2.5999999999999999E-2</v>
      </c>
    </row>
    <row r="336" spans="1:13" x14ac:dyDescent="0.2">
      <c r="A336" s="321" t="s">
        <v>563</v>
      </c>
      <c r="B336" s="322">
        <v>3.5000000000000003E-2</v>
      </c>
    </row>
    <row r="337" spans="1:2" x14ac:dyDescent="0.2">
      <c r="A337" s="321" t="s">
        <v>387</v>
      </c>
      <c r="B337" s="322">
        <v>7.3999999999999996E-2</v>
      </c>
    </row>
    <row r="338" spans="1:2" x14ac:dyDescent="0.2">
      <c r="A338" s="321" t="s">
        <v>384</v>
      </c>
      <c r="B338" s="322">
        <v>9.6000000000000002E-2</v>
      </c>
    </row>
    <row r="339" spans="1:2" x14ac:dyDescent="0.2">
      <c r="A339" s="321" t="s">
        <v>386</v>
      </c>
      <c r="B339" s="322">
        <v>0.17</v>
      </c>
    </row>
    <row r="340" spans="1:2" x14ac:dyDescent="0.2">
      <c r="A340" s="321" t="s">
        <v>564</v>
      </c>
      <c r="B340" s="322">
        <v>0.20499999999999999</v>
      </c>
    </row>
    <row r="341" spans="1:2" x14ac:dyDescent="0.2">
      <c r="A341" s="321" t="s">
        <v>389</v>
      </c>
      <c r="B341" s="322">
        <v>0.25700000000000001</v>
      </c>
    </row>
    <row r="342" spans="1:2" x14ac:dyDescent="0.2">
      <c r="A342" s="321" t="s">
        <v>388</v>
      </c>
      <c r="B342" s="322">
        <v>0.26500000000000001</v>
      </c>
    </row>
    <row r="343" spans="1:2" x14ac:dyDescent="0.2">
      <c r="A343" s="321" t="s">
        <v>392</v>
      </c>
      <c r="B343" s="322">
        <v>0.32900000000000001</v>
      </c>
    </row>
    <row r="344" spans="1:2" x14ac:dyDescent="0.2">
      <c r="A344" s="321" t="s">
        <v>390</v>
      </c>
      <c r="B344" s="322">
        <v>0.34399999999999997</v>
      </c>
    </row>
    <row r="345" spans="1:2" x14ac:dyDescent="0.2">
      <c r="A345" s="321" t="s">
        <v>391</v>
      </c>
      <c r="B345" s="322">
        <v>0.35099999999999998</v>
      </c>
    </row>
    <row r="346" spans="1:2" x14ac:dyDescent="0.2">
      <c r="A346" s="321" t="s">
        <v>393</v>
      </c>
      <c r="B346" s="322">
        <v>0.64200000000000002</v>
      </c>
    </row>
    <row r="347" spans="1:2" x14ac:dyDescent="0.2">
      <c r="A347" s="327" t="s">
        <v>283</v>
      </c>
      <c r="B347" s="322">
        <f>SUM(B329:B346)</f>
        <v>2.8660000000000001</v>
      </c>
    </row>
    <row r="348" spans="1:2" x14ac:dyDescent="0.2">
      <c r="A348" s="327" t="s">
        <v>343</v>
      </c>
      <c r="B348" s="324">
        <f>$B$20</f>
        <v>1755</v>
      </c>
    </row>
    <row r="380" spans="1:3" ht="13.5" thickBot="1" x14ac:dyDescent="0.25"/>
    <row r="381" spans="1:3" ht="18.75" thickBot="1" x14ac:dyDescent="0.3">
      <c r="A381" s="859" t="s">
        <v>190</v>
      </c>
      <c r="B381" s="860"/>
      <c r="C381" s="820"/>
    </row>
    <row r="382" spans="1:3" x14ac:dyDescent="0.2">
      <c r="A382" s="330" t="s">
        <v>358</v>
      </c>
      <c r="B382" s="322">
        <v>1.2999999999999999E-2</v>
      </c>
    </row>
    <row r="383" spans="1:3" x14ac:dyDescent="0.2">
      <c r="A383" s="330" t="s">
        <v>394</v>
      </c>
      <c r="B383" s="322">
        <v>3.2000000000000001E-2</v>
      </c>
    </row>
    <row r="384" spans="1:3" x14ac:dyDescent="0.2">
      <c r="A384" s="330" t="s">
        <v>395</v>
      </c>
      <c r="B384" s="322">
        <v>1E-3</v>
      </c>
    </row>
    <row r="385" spans="1:2" x14ac:dyDescent="0.2">
      <c r="A385" s="330" t="s">
        <v>387</v>
      </c>
      <c r="B385" s="322">
        <v>5.0000000000000001E-3</v>
      </c>
    </row>
    <row r="386" spans="1:2" x14ac:dyDescent="0.2">
      <c r="A386" s="330" t="s">
        <v>396</v>
      </c>
      <c r="B386" s="322">
        <v>5.0000000000000001E-3</v>
      </c>
    </row>
    <row r="387" spans="1:2" x14ac:dyDescent="0.2">
      <c r="A387" s="330" t="s">
        <v>397</v>
      </c>
      <c r="B387" s="322">
        <v>2.7E-2</v>
      </c>
    </row>
    <row r="388" spans="1:2" x14ac:dyDescent="0.2">
      <c r="A388" s="330" t="s">
        <v>398</v>
      </c>
      <c r="B388" s="322">
        <v>0.126</v>
      </c>
    </row>
    <row r="389" spans="1:2" x14ac:dyDescent="0.2">
      <c r="A389" s="330" t="s">
        <v>399</v>
      </c>
      <c r="B389" s="322">
        <v>0.22700000000000001</v>
      </c>
    </row>
    <row r="390" spans="1:2" ht="38.25" x14ac:dyDescent="0.2">
      <c r="A390" s="330" t="s">
        <v>400</v>
      </c>
      <c r="B390" s="322">
        <v>0.27900000000000003</v>
      </c>
    </row>
    <row r="391" spans="1:2" x14ac:dyDescent="0.2">
      <c r="A391" s="330" t="s">
        <v>401</v>
      </c>
      <c r="B391" s="322">
        <v>0.28499999999999998</v>
      </c>
    </row>
    <row r="392" spans="1:2" x14ac:dyDescent="0.2">
      <c r="A392" s="333" t="s">
        <v>283</v>
      </c>
      <c r="B392" s="322">
        <v>1</v>
      </c>
    </row>
    <row r="393" spans="1:2" x14ac:dyDescent="0.2">
      <c r="A393" s="327" t="s">
        <v>343</v>
      </c>
      <c r="B393" s="324">
        <f>$B$20</f>
        <v>1755</v>
      </c>
    </row>
    <row r="426" spans="1:13" x14ac:dyDescent="0.2">
      <c r="A426" s="824" t="s">
        <v>402</v>
      </c>
      <c r="B426" s="825"/>
      <c r="C426" s="825"/>
      <c r="D426" s="825"/>
      <c r="E426" s="825"/>
      <c r="F426" s="825"/>
      <c r="G426" s="825"/>
      <c r="H426" s="864"/>
      <c r="I426" s="864"/>
      <c r="J426" s="864"/>
      <c r="K426" s="864"/>
      <c r="L426" s="864"/>
      <c r="M426" s="864"/>
    </row>
    <row r="428" spans="1:13" ht="13.5" thickBot="1" x14ac:dyDescent="0.25"/>
    <row r="429" spans="1:13" ht="18.75" thickBot="1" x14ac:dyDescent="0.3">
      <c r="A429" s="859" t="s">
        <v>190</v>
      </c>
      <c r="B429" s="860"/>
      <c r="C429" s="820"/>
    </row>
    <row r="430" spans="1:13" x14ac:dyDescent="0.2">
      <c r="A430" s="327" t="s">
        <v>403</v>
      </c>
      <c r="B430" s="327"/>
      <c r="E430" s="334"/>
      <c r="F430" s="335"/>
    </row>
    <row r="431" spans="1:13" x14ac:dyDescent="0.2">
      <c r="A431" s="330" t="s">
        <v>404</v>
      </c>
      <c r="B431" s="336">
        <v>7.2969999999999997</v>
      </c>
      <c r="E431" s="334"/>
      <c r="F431" s="335"/>
    </row>
    <row r="432" spans="1:13" x14ac:dyDescent="0.2">
      <c r="A432" s="330" t="s">
        <v>406</v>
      </c>
      <c r="B432" s="336">
        <v>7.3120000000000003</v>
      </c>
      <c r="E432" s="334"/>
      <c r="F432" s="335"/>
    </row>
    <row r="433" spans="1:6" x14ac:dyDescent="0.2">
      <c r="A433" s="330" t="s">
        <v>405</v>
      </c>
      <c r="B433" s="336">
        <v>7.391</v>
      </c>
      <c r="E433" s="334"/>
      <c r="F433" s="335"/>
    </row>
    <row r="434" spans="1:6" x14ac:dyDescent="0.2">
      <c r="A434" s="330" t="s">
        <v>407</v>
      </c>
      <c r="B434" s="336">
        <v>7.5069999999999997</v>
      </c>
      <c r="E434" s="334"/>
      <c r="F434" s="335"/>
    </row>
    <row r="435" spans="1:6" x14ac:dyDescent="0.2">
      <c r="A435" s="330" t="s">
        <v>408</v>
      </c>
      <c r="B435" s="336">
        <v>7.6689999999999996</v>
      </c>
      <c r="E435" s="334"/>
      <c r="F435" s="335"/>
    </row>
    <row r="436" spans="1:6" ht="12.75" customHeight="1" x14ac:dyDescent="0.2">
      <c r="A436" s="330" t="s">
        <v>410</v>
      </c>
      <c r="B436" s="336">
        <v>7.8079999999999998</v>
      </c>
      <c r="E436" s="334"/>
      <c r="F436" s="335"/>
    </row>
    <row r="437" spans="1:6" x14ac:dyDescent="0.2">
      <c r="A437" s="330" t="s">
        <v>409</v>
      </c>
      <c r="B437" s="336">
        <v>7.915</v>
      </c>
      <c r="E437" s="334"/>
      <c r="F437" s="335"/>
    </row>
    <row r="438" spans="1:6" x14ac:dyDescent="0.2">
      <c r="A438" s="330" t="s">
        <v>411</v>
      </c>
      <c r="B438" s="336">
        <v>7.984</v>
      </c>
      <c r="E438" s="334"/>
      <c r="F438" s="335"/>
    </row>
    <row r="439" spans="1:6" x14ac:dyDescent="0.2">
      <c r="A439" s="330" t="s">
        <v>412</v>
      </c>
      <c r="B439" s="336">
        <v>8.1199999999999992</v>
      </c>
      <c r="E439" s="334"/>
      <c r="F439" s="335"/>
    </row>
    <row r="440" spans="1:6" x14ac:dyDescent="0.2">
      <c r="A440" s="330" t="s">
        <v>413</v>
      </c>
      <c r="B440" s="336">
        <v>8.2910000000000004</v>
      </c>
    </row>
    <row r="476" spans="1:10" ht="13.5" thickBot="1" x14ac:dyDescent="0.25"/>
    <row r="477" spans="1:10" ht="15" x14ac:dyDescent="0.2">
      <c r="A477" s="100"/>
      <c r="B477" s="337" t="s">
        <v>24</v>
      </c>
      <c r="C477" s="338"/>
      <c r="D477" s="338"/>
      <c r="E477" s="338"/>
      <c r="F477" s="338"/>
      <c r="G477" s="338"/>
      <c r="H477" s="338"/>
      <c r="I477" s="339"/>
      <c r="J477" s="100"/>
    </row>
    <row r="478" spans="1:10" ht="13.5" thickBot="1" x14ac:dyDescent="0.25">
      <c r="A478" s="100"/>
      <c r="B478" s="340" t="s">
        <v>25</v>
      </c>
      <c r="C478" s="341"/>
      <c r="D478" s="341"/>
      <c r="E478" s="341"/>
      <c r="F478" s="341"/>
      <c r="G478" s="341"/>
      <c r="H478" s="341"/>
      <c r="I478" s="342"/>
      <c r="J478" s="100"/>
    </row>
    <row r="479" spans="1:10" ht="13.5" thickBot="1" x14ac:dyDescent="0.25">
      <c r="A479" s="100"/>
      <c r="B479" s="343"/>
      <c r="C479" s="343"/>
      <c r="D479" s="343"/>
      <c r="E479" s="343"/>
      <c r="F479" s="343"/>
      <c r="G479" s="343"/>
      <c r="H479" s="343"/>
      <c r="I479" s="343"/>
      <c r="J479" s="100"/>
    </row>
    <row r="480" spans="1:10" x14ac:dyDescent="0.2">
      <c r="A480" s="100"/>
      <c r="B480" s="344" t="s">
        <v>414</v>
      </c>
      <c r="C480" s="338"/>
      <c r="D480" s="338"/>
      <c r="E480" s="338"/>
      <c r="F480" s="338"/>
      <c r="G480" s="338"/>
      <c r="H480" s="338"/>
      <c r="I480" s="339"/>
      <c r="J480" s="100"/>
    </row>
    <row r="481" spans="1:12" x14ac:dyDescent="0.2">
      <c r="A481" s="100"/>
      <c r="B481" s="185" t="s">
        <v>415</v>
      </c>
      <c r="I481" s="345"/>
      <c r="J481" s="100"/>
    </row>
    <row r="482" spans="1:12" ht="15.75" thickBot="1" x14ac:dyDescent="0.25">
      <c r="A482" s="100"/>
      <c r="B482" s="346" t="s">
        <v>416</v>
      </c>
      <c r="C482" s="347"/>
      <c r="D482" s="347"/>
      <c r="E482" s="347"/>
      <c r="F482" s="347"/>
      <c r="G482" s="347"/>
      <c r="H482" s="347"/>
      <c r="I482" s="348"/>
      <c r="J482" s="349"/>
    </row>
    <row r="483" spans="1:12" ht="13.5" thickBot="1" x14ac:dyDescent="0.25">
      <c r="A483" s="350" t="s">
        <v>417</v>
      </c>
      <c r="B483" s="351"/>
      <c r="C483" s="351"/>
      <c r="D483" s="351"/>
      <c r="E483" s="351"/>
      <c r="F483" s="351"/>
      <c r="G483" s="351"/>
      <c r="H483" s="351"/>
      <c r="I483" s="351"/>
      <c r="J483" s="351"/>
      <c r="K483" s="352"/>
      <c r="L483" s="352"/>
    </row>
    <row r="484" spans="1:12" x14ac:dyDescent="0.2">
      <c r="A484" s="353"/>
      <c r="B484" s="354"/>
      <c r="C484" s="354"/>
      <c r="D484" s="354"/>
      <c r="E484" s="354"/>
      <c r="F484" s="354"/>
      <c r="G484" s="354"/>
      <c r="H484" s="354"/>
      <c r="I484" s="354"/>
      <c r="J484" s="354"/>
      <c r="K484" s="355"/>
    </row>
    <row r="485" spans="1:12" x14ac:dyDescent="0.2">
      <c r="A485" s="356"/>
      <c r="B485" s="100"/>
      <c r="C485" s="100"/>
      <c r="D485" s="100"/>
      <c r="E485" s="100"/>
      <c r="F485" s="100"/>
      <c r="G485" s="100"/>
      <c r="H485" s="100"/>
      <c r="I485" s="100"/>
      <c r="J485" s="100"/>
      <c r="K485" s="345"/>
    </row>
    <row r="486" spans="1:12" x14ac:dyDescent="0.2">
      <c r="A486" s="185" t="s">
        <v>418</v>
      </c>
      <c r="K486" s="345"/>
    </row>
    <row r="487" spans="1:12" x14ac:dyDescent="0.2">
      <c r="A487" s="357" t="s">
        <v>419</v>
      </c>
      <c r="B487" s="25" t="s">
        <v>420</v>
      </c>
      <c r="K487" s="345"/>
    </row>
    <row r="488" spans="1:12" x14ac:dyDescent="0.2">
      <c r="A488" s="357" t="s">
        <v>421</v>
      </c>
      <c r="B488" s="25" t="s">
        <v>422</v>
      </c>
      <c r="K488" s="345"/>
    </row>
    <row r="489" spans="1:12" x14ac:dyDescent="0.2">
      <c r="A489" s="357" t="s">
        <v>423</v>
      </c>
      <c r="B489" s="25" t="s">
        <v>424</v>
      </c>
      <c r="K489" s="345"/>
    </row>
    <row r="490" spans="1:12" x14ac:dyDescent="0.2">
      <c r="A490" s="357" t="s">
        <v>425</v>
      </c>
      <c r="B490" s="25" t="s">
        <v>426</v>
      </c>
      <c r="K490" s="345"/>
    </row>
    <row r="491" spans="1:12" ht="12.75" customHeight="1" x14ac:dyDescent="0.2">
      <c r="A491" s="861" t="s">
        <v>427</v>
      </c>
      <c r="B491" s="862" t="s">
        <v>428</v>
      </c>
      <c r="C491" s="862"/>
      <c r="D491" s="862"/>
      <c r="E491" s="862"/>
      <c r="F491" s="862"/>
      <c r="G491" s="862"/>
      <c r="H491" s="862"/>
      <c r="I491" s="862"/>
      <c r="J491" s="862"/>
      <c r="K491" s="358"/>
    </row>
    <row r="492" spans="1:12" x14ac:dyDescent="0.2">
      <c r="A492" s="861"/>
      <c r="B492" s="862"/>
      <c r="C492" s="862"/>
      <c r="D492" s="862"/>
      <c r="E492" s="862"/>
      <c r="F492" s="862"/>
      <c r="G492" s="862"/>
      <c r="H492" s="862"/>
      <c r="I492" s="862"/>
      <c r="J492" s="862"/>
      <c r="K492" s="358"/>
    </row>
    <row r="493" spans="1:12" x14ac:dyDescent="0.2">
      <c r="A493" s="357" t="s">
        <v>429</v>
      </c>
      <c r="B493" s="25" t="s">
        <v>430</v>
      </c>
      <c r="K493" s="345"/>
    </row>
    <row r="494" spans="1:12" ht="13.5" thickBot="1" x14ac:dyDescent="0.25">
      <c r="A494" s="359" t="s">
        <v>431</v>
      </c>
      <c r="B494" s="347" t="s">
        <v>432</v>
      </c>
      <c r="C494" s="347"/>
      <c r="D494" s="347"/>
      <c r="E494" s="347"/>
      <c r="F494" s="347"/>
      <c r="G494" s="347"/>
      <c r="H494" s="347"/>
      <c r="I494" s="347"/>
      <c r="J494" s="347"/>
      <c r="K494" s="348"/>
    </row>
    <row r="495" spans="1:12" ht="13.5" thickBot="1" x14ac:dyDescent="0.25">
      <c r="A495" s="100"/>
      <c r="B495" s="100"/>
      <c r="C495" s="100"/>
      <c r="D495" s="100"/>
      <c r="E495" s="100"/>
      <c r="F495" s="100"/>
      <c r="G495" s="100"/>
      <c r="H495" s="100"/>
      <c r="I495" s="100"/>
      <c r="J495" s="100"/>
    </row>
    <row r="496" spans="1:12" x14ac:dyDescent="0.2">
      <c r="A496" s="360" t="s">
        <v>433</v>
      </c>
      <c r="B496" s="361"/>
      <c r="C496" s="362"/>
      <c r="D496" s="362"/>
      <c r="E496" s="362"/>
      <c r="F496" s="362"/>
      <c r="G496" s="362"/>
      <c r="H496" s="362"/>
      <c r="I496" s="363"/>
      <c r="J496" s="100"/>
    </row>
    <row r="497" spans="1:10" x14ac:dyDescent="0.2">
      <c r="A497" s="357" t="s">
        <v>434</v>
      </c>
      <c r="B497" s="25" t="s">
        <v>435</v>
      </c>
      <c r="I497" s="345"/>
      <c r="J497" s="100"/>
    </row>
    <row r="498" spans="1:10" ht="24" customHeight="1" x14ac:dyDescent="0.2">
      <c r="A498" s="357" t="s">
        <v>436</v>
      </c>
      <c r="B498" s="862" t="s">
        <v>558</v>
      </c>
      <c r="C498" s="862"/>
      <c r="D498" s="862"/>
      <c r="E498" s="862"/>
      <c r="F498" s="862"/>
      <c r="G498" s="862"/>
      <c r="H498" s="862"/>
      <c r="I498" s="863"/>
      <c r="J498" s="100"/>
    </row>
    <row r="499" spans="1:10" ht="15" x14ac:dyDescent="0.25">
      <c r="A499" s="357" t="s">
        <v>437</v>
      </c>
      <c r="B499" s="25" t="s">
        <v>438</v>
      </c>
      <c r="E499" s="364"/>
      <c r="I499" s="345"/>
      <c r="J499" s="100"/>
    </row>
    <row r="500" spans="1:10" x14ac:dyDescent="0.2">
      <c r="A500" s="357" t="s">
        <v>439</v>
      </c>
      <c r="B500" s="25" t="s">
        <v>440</v>
      </c>
      <c r="I500" s="345"/>
      <c r="J500" s="100"/>
    </row>
    <row r="501" spans="1:10" x14ac:dyDescent="0.2">
      <c r="A501" s="357" t="s">
        <v>441</v>
      </c>
      <c r="B501" s="25" t="s">
        <v>442</v>
      </c>
      <c r="I501" s="345"/>
      <c r="J501" s="100"/>
    </row>
    <row r="502" spans="1:10" ht="15" x14ac:dyDescent="0.25">
      <c r="A502" s="357" t="s">
        <v>443</v>
      </c>
      <c r="B502" s="25" t="s">
        <v>444</v>
      </c>
      <c r="E502" s="364"/>
      <c r="I502" s="345"/>
      <c r="J502" s="100"/>
    </row>
    <row r="503" spans="1:10" ht="12.75" customHeight="1" x14ac:dyDescent="0.2">
      <c r="A503" s="357" t="s">
        <v>445</v>
      </c>
      <c r="B503" s="855" t="s">
        <v>572</v>
      </c>
      <c r="C503" s="855"/>
      <c r="D503" s="855"/>
      <c r="E503" s="855"/>
      <c r="F503" s="855"/>
      <c r="G503" s="855"/>
      <c r="H503" s="855"/>
      <c r="I503" s="856"/>
      <c r="J503" s="100"/>
    </row>
    <row r="504" spans="1:10" ht="13.5" thickBot="1" x14ac:dyDescent="0.25">
      <c r="A504" s="359"/>
      <c r="B504" s="857"/>
      <c r="C504" s="857"/>
      <c r="D504" s="857"/>
      <c r="E504" s="857"/>
      <c r="F504" s="857"/>
      <c r="G504" s="857"/>
      <c r="H504" s="857"/>
      <c r="I504" s="858"/>
      <c r="J504" s="100"/>
    </row>
    <row r="505" spans="1:10" ht="15.75" thickBot="1" x14ac:dyDescent="0.25">
      <c r="A505" s="100"/>
      <c r="B505" s="100"/>
      <c r="C505" s="365"/>
      <c r="D505" s="100"/>
      <c r="E505" s="100"/>
      <c r="F505" s="100"/>
      <c r="G505" s="100"/>
      <c r="H505" s="100"/>
      <c r="I505" s="100"/>
      <c r="J505" s="100"/>
    </row>
    <row r="506" spans="1:10" x14ac:dyDescent="0.2">
      <c r="A506" s="366" t="s">
        <v>180</v>
      </c>
      <c r="B506" s="361"/>
      <c r="C506" s="361"/>
      <c r="D506" s="361"/>
      <c r="E506" s="361"/>
      <c r="F506" s="361"/>
      <c r="G506" s="361"/>
      <c r="H506" s="362"/>
      <c r="I506" s="362"/>
      <c r="J506" s="363"/>
    </row>
    <row r="507" spans="1:10" x14ac:dyDescent="0.2">
      <c r="A507" s="357" t="s">
        <v>446</v>
      </c>
      <c r="B507" s="25" t="s">
        <v>447</v>
      </c>
      <c r="H507" s="100"/>
      <c r="I507" s="100"/>
      <c r="J507" s="367"/>
    </row>
    <row r="508" spans="1:10" x14ac:dyDescent="0.2">
      <c r="A508" s="357" t="s">
        <v>448</v>
      </c>
      <c r="B508" s="25" t="s">
        <v>449</v>
      </c>
      <c r="H508" s="100"/>
      <c r="I508" s="100"/>
      <c r="J508" s="367"/>
    </row>
    <row r="509" spans="1:10" ht="15" x14ac:dyDescent="0.25">
      <c r="A509" s="357" t="s">
        <v>450</v>
      </c>
      <c r="B509" s="25" t="s">
        <v>451</v>
      </c>
      <c r="E509" s="364"/>
      <c r="H509" s="100"/>
      <c r="I509" s="100"/>
      <c r="J509" s="367"/>
    </row>
    <row r="510" spans="1:10" s="369" customFormat="1" ht="12.75" customHeight="1" x14ac:dyDescent="0.2">
      <c r="A510" s="368" t="s">
        <v>452</v>
      </c>
      <c r="B510" s="853" t="s">
        <v>623</v>
      </c>
      <c r="C510" s="853"/>
      <c r="D510" s="853"/>
      <c r="E510" s="853"/>
      <c r="F510" s="853"/>
      <c r="G510" s="853"/>
      <c r="H510" s="853"/>
      <c r="I510" s="853"/>
      <c r="J510" s="854"/>
    </row>
    <row r="511" spans="1:10" ht="15" x14ac:dyDescent="0.25">
      <c r="A511" s="357" t="s">
        <v>443</v>
      </c>
      <c r="B511" s="25" t="s">
        <v>453</v>
      </c>
      <c r="E511" s="364"/>
      <c r="H511" s="100"/>
      <c r="I511" s="100"/>
      <c r="J511" s="367"/>
    </row>
    <row r="512" spans="1:10" ht="12.75" customHeight="1" x14ac:dyDescent="0.2">
      <c r="A512" s="357" t="s">
        <v>445</v>
      </c>
      <c r="B512" s="855" t="s">
        <v>622</v>
      </c>
      <c r="C512" s="855"/>
      <c r="D512" s="855"/>
      <c r="E512" s="855"/>
      <c r="F512" s="855"/>
      <c r="G512" s="855"/>
      <c r="H512" s="855"/>
      <c r="I512" s="855"/>
      <c r="J512" s="856"/>
    </row>
    <row r="513" spans="1:10" ht="13.5" thickBot="1" x14ac:dyDescent="0.25">
      <c r="A513" s="370"/>
      <c r="B513" s="857"/>
      <c r="C513" s="857"/>
      <c r="D513" s="857"/>
      <c r="E513" s="857"/>
      <c r="F513" s="857"/>
      <c r="G513" s="857"/>
      <c r="H513" s="857"/>
      <c r="I513" s="857"/>
      <c r="J513" s="858"/>
    </row>
    <row r="516" spans="1:10" x14ac:dyDescent="0.2">
      <c r="A516" s="110" t="s">
        <v>454</v>
      </c>
    </row>
    <row r="517" spans="1:10" x14ac:dyDescent="0.2">
      <c r="A517" s="25" t="s">
        <v>455</v>
      </c>
    </row>
    <row r="518" spans="1:10" x14ac:dyDescent="0.2">
      <c r="A518" s="25" t="s">
        <v>456</v>
      </c>
    </row>
    <row r="519" spans="1:10" x14ac:dyDescent="0.2">
      <c r="A519" s="25" t="s">
        <v>457</v>
      </c>
    </row>
    <row r="521" spans="1:10" x14ac:dyDescent="0.2">
      <c r="A521" s="110" t="s">
        <v>458</v>
      </c>
    </row>
    <row r="522" spans="1:10" x14ac:dyDescent="0.2">
      <c r="A522" s="25" t="s">
        <v>459</v>
      </c>
    </row>
  </sheetData>
  <sortState ref="A384:B391">
    <sortCondition ref="B384:B391"/>
  </sortState>
  <mergeCells count="31">
    <mergeCell ref="A72:C72"/>
    <mergeCell ref="A6:M6"/>
    <mergeCell ref="A9:G9"/>
    <mergeCell ref="H9:M9"/>
    <mergeCell ref="A13:C13"/>
    <mergeCell ref="A43:C43"/>
    <mergeCell ref="A328:C328"/>
    <mergeCell ref="A104:C104"/>
    <mergeCell ref="A141:C141"/>
    <mergeCell ref="A171:G171"/>
    <mergeCell ref="H171:M171"/>
    <mergeCell ref="A173:G173"/>
    <mergeCell ref="A177:C177"/>
    <mergeCell ref="A209:F209"/>
    <mergeCell ref="A212:C212"/>
    <mergeCell ref="A241:C241"/>
    <mergeCell ref="A270:C270"/>
    <mergeCell ref="A325:G325"/>
    <mergeCell ref="A295:C295"/>
    <mergeCell ref="H173:M173"/>
    <mergeCell ref="H325:M325"/>
    <mergeCell ref="B510:J510"/>
    <mergeCell ref="B512:J513"/>
    <mergeCell ref="A381:C381"/>
    <mergeCell ref="A426:G426"/>
    <mergeCell ref="A429:C429"/>
    <mergeCell ref="A491:A492"/>
    <mergeCell ref="B491:J492"/>
    <mergeCell ref="B503:I504"/>
    <mergeCell ref="B498:I498"/>
    <mergeCell ref="H426:M426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4"/>
  <sheetViews>
    <sheetView zoomScale="75" zoomScaleNormal="100" workbookViewId="0">
      <selection activeCell="N4" sqref="N4"/>
    </sheetView>
  </sheetViews>
  <sheetFormatPr baseColWidth="10" defaultRowHeight="12.75" x14ac:dyDescent="0.2"/>
  <cols>
    <col min="1" max="1" width="11.42578125" style="25"/>
    <col min="2" max="2" width="25.42578125" style="25" customWidth="1"/>
    <col min="3" max="3" width="13" style="25" bestFit="1" customWidth="1"/>
    <col min="4" max="4" width="12.5703125" style="25" bestFit="1" customWidth="1"/>
    <col min="5" max="5" width="12" style="25" bestFit="1" customWidth="1"/>
    <col min="6" max="6" width="11.5703125" style="25" bestFit="1" customWidth="1"/>
    <col min="7" max="7" width="12.5703125" style="25" bestFit="1" customWidth="1"/>
    <col min="8" max="9" width="11.5703125" style="25" bestFit="1" customWidth="1"/>
    <col min="10" max="10" width="12" style="25" bestFit="1" customWidth="1"/>
    <col min="11" max="11" width="11.5703125" style="25" customWidth="1"/>
    <col min="12" max="12" width="14.140625" style="25" customWidth="1"/>
    <col min="13" max="13" width="16.140625" style="25" customWidth="1"/>
    <col min="14" max="14" width="13" style="25" customWidth="1"/>
    <col min="15" max="16" width="14.85546875" style="25" bestFit="1" customWidth="1"/>
    <col min="17" max="257" width="11.42578125" style="25"/>
    <col min="258" max="258" width="25.42578125" style="25" customWidth="1"/>
    <col min="259" max="259" width="13" style="25" bestFit="1" customWidth="1"/>
    <col min="260" max="260" width="12.5703125" style="25" bestFit="1" customWidth="1"/>
    <col min="261" max="261" width="12" style="25" bestFit="1" customWidth="1"/>
    <col min="262" max="262" width="11.5703125" style="25" bestFit="1" customWidth="1"/>
    <col min="263" max="263" width="12.5703125" style="25" bestFit="1" customWidth="1"/>
    <col min="264" max="265" width="11.5703125" style="25" bestFit="1" customWidth="1"/>
    <col min="266" max="266" width="12" style="25" bestFit="1" customWidth="1"/>
    <col min="267" max="267" width="11.5703125" style="25" customWidth="1"/>
    <col min="268" max="268" width="14.140625" style="25" customWidth="1"/>
    <col min="269" max="269" width="16.140625" style="25" customWidth="1"/>
    <col min="270" max="270" width="13" style="25" customWidth="1"/>
    <col min="271" max="272" width="14.85546875" style="25" bestFit="1" customWidth="1"/>
    <col min="273" max="513" width="11.42578125" style="25"/>
    <col min="514" max="514" width="25.42578125" style="25" customWidth="1"/>
    <col min="515" max="515" width="13" style="25" bestFit="1" customWidth="1"/>
    <col min="516" max="516" width="12.5703125" style="25" bestFit="1" customWidth="1"/>
    <col min="517" max="517" width="12" style="25" bestFit="1" customWidth="1"/>
    <col min="518" max="518" width="11.5703125" style="25" bestFit="1" customWidth="1"/>
    <col min="519" max="519" width="12.5703125" style="25" bestFit="1" customWidth="1"/>
    <col min="520" max="521" width="11.5703125" style="25" bestFit="1" customWidth="1"/>
    <col min="522" max="522" width="12" style="25" bestFit="1" customWidth="1"/>
    <col min="523" max="523" width="11.5703125" style="25" customWidth="1"/>
    <col min="524" max="524" width="14.140625" style="25" customWidth="1"/>
    <col min="525" max="525" width="16.140625" style="25" customWidth="1"/>
    <col min="526" max="526" width="13" style="25" customWidth="1"/>
    <col min="527" max="528" width="14.85546875" style="25" bestFit="1" customWidth="1"/>
    <col min="529" max="769" width="11.42578125" style="25"/>
    <col min="770" max="770" width="25.42578125" style="25" customWidth="1"/>
    <col min="771" max="771" width="13" style="25" bestFit="1" customWidth="1"/>
    <col min="772" max="772" width="12.5703125" style="25" bestFit="1" customWidth="1"/>
    <col min="773" max="773" width="12" style="25" bestFit="1" customWidth="1"/>
    <col min="774" max="774" width="11.5703125" style="25" bestFit="1" customWidth="1"/>
    <col min="775" max="775" width="12.5703125" style="25" bestFit="1" customWidth="1"/>
    <col min="776" max="777" width="11.5703125" style="25" bestFit="1" customWidth="1"/>
    <col min="778" max="778" width="12" style="25" bestFit="1" customWidth="1"/>
    <col min="779" max="779" width="11.5703125" style="25" customWidth="1"/>
    <col min="780" max="780" width="14.140625" style="25" customWidth="1"/>
    <col min="781" max="781" width="16.140625" style="25" customWidth="1"/>
    <col min="782" max="782" width="13" style="25" customWidth="1"/>
    <col min="783" max="784" width="14.85546875" style="25" bestFit="1" customWidth="1"/>
    <col min="785" max="1025" width="11.42578125" style="25"/>
    <col min="1026" max="1026" width="25.42578125" style="25" customWidth="1"/>
    <col min="1027" max="1027" width="13" style="25" bestFit="1" customWidth="1"/>
    <col min="1028" max="1028" width="12.5703125" style="25" bestFit="1" customWidth="1"/>
    <col min="1029" max="1029" width="12" style="25" bestFit="1" customWidth="1"/>
    <col min="1030" max="1030" width="11.5703125" style="25" bestFit="1" customWidth="1"/>
    <col min="1031" max="1031" width="12.5703125" style="25" bestFit="1" customWidth="1"/>
    <col min="1032" max="1033" width="11.5703125" style="25" bestFit="1" customWidth="1"/>
    <col min="1034" max="1034" width="12" style="25" bestFit="1" customWidth="1"/>
    <col min="1035" max="1035" width="11.5703125" style="25" customWidth="1"/>
    <col min="1036" max="1036" width="14.140625" style="25" customWidth="1"/>
    <col min="1037" max="1037" width="16.140625" style="25" customWidth="1"/>
    <col min="1038" max="1038" width="13" style="25" customWidth="1"/>
    <col min="1039" max="1040" width="14.85546875" style="25" bestFit="1" customWidth="1"/>
    <col min="1041" max="1281" width="11.42578125" style="25"/>
    <col min="1282" max="1282" width="25.42578125" style="25" customWidth="1"/>
    <col min="1283" max="1283" width="13" style="25" bestFit="1" customWidth="1"/>
    <col min="1284" max="1284" width="12.5703125" style="25" bestFit="1" customWidth="1"/>
    <col min="1285" max="1285" width="12" style="25" bestFit="1" customWidth="1"/>
    <col min="1286" max="1286" width="11.5703125" style="25" bestFit="1" customWidth="1"/>
    <col min="1287" max="1287" width="12.5703125" style="25" bestFit="1" customWidth="1"/>
    <col min="1288" max="1289" width="11.5703125" style="25" bestFit="1" customWidth="1"/>
    <col min="1290" max="1290" width="12" style="25" bestFit="1" customWidth="1"/>
    <col min="1291" max="1291" width="11.5703125" style="25" customWidth="1"/>
    <col min="1292" max="1292" width="14.140625" style="25" customWidth="1"/>
    <col min="1293" max="1293" width="16.140625" style="25" customWidth="1"/>
    <col min="1294" max="1294" width="13" style="25" customWidth="1"/>
    <col min="1295" max="1296" width="14.85546875" style="25" bestFit="1" customWidth="1"/>
    <col min="1297" max="1537" width="11.42578125" style="25"/>
    <col min="1538" max="1538" width="25.42578125" style="25" customWidth="1"/>
    <col min="1539" max="1539" width="13" style="25" bestFit="1" customWidth="1"/>
    <col min="1540" max="1540" width="12.5703125" style="25" bestFit="1" customWidth="1"/>
    <col min="1541" max="1541" width="12" style="25" bestFit="1" customWidth="1"/>
    <col min="1542" max="1542" width="11.5703125" style="25" bestFit="1" customWidth="1"/>
    <col min="1543" max="1543" width="12.5703125" style="25" bestFit="1" customWidth="1"/>
    <col min="1544" max="1545" width="11.5703125" style="25" bestFit="1" customWidth="1"/>
    <col min="1546" max="1546" width="12" style="25" bestFit="1" customWidth="1"/>
    <col min="1547" max="1547" width="11.5703125" style="25" customWidth="1"/>
    <col min="1548" max="1548" width="14.140625" style="25" customWidth="1"/>
    <col min="1549" max="1549" width="16.140625" style="25" customWidth="1"/>
    <col min="1550" max="1550" width="13" style="25" customWidth="1"/>
    <col min="1551" max="1552" width="14.85546875" style="25" bestFit="1" customWidth="1"/>
    <col min="1553" max="1793" width="11.42578125" style="25"/>
    <col min="1794" max="1794" width="25.42578125" style="25" customWidth="1"/>
    <col min="1795" max="1795" width="13" style="25" bestFit="1" customWidth="1"/>
    <col min="1796" max="1796" width="12.5703125" style="25" bestFit="1" customWidth="1"/>
    <col min="1797" max="1797" width="12" style="25" bestFit="1" customWidth="1"/>
    <col min="1798" max="1798" width="11.5703125" style="25" bestFit="1" customWidth="1"/>
    <col min="1799" max="1799" width="12.5703125" style="25" bestFit="1" customWidth="1"/>
    <col min="1800" max="1801" width="11.5703125" style="25" bestFit="1" customWidth="1"/>
    <col min="1802" max="1802" width="12" style="25" bestFit="1" customWidth="1"/>
    <col min="1803" max="1803" width="11.5703125" style="25" customWidth="1"/>
    <col min="1804" max="1804" width="14.140625" style="25" customWidth="1"/>
    <col min="1805" max="1805" width="16.140625" style="25" customWidth="1"/>
    <col min="1806" max="1806" width="13" style="25" customWidth="1"/>
    <col min="1807" max="1808" width="14.85546875" style="25" bestFit="1" customWidth="1"/>
    <col min="1809" max="2049" width="11.42578125" style="25"/>
    <col min="2050" max="2050" width="25.42578125" style="25" customWidth="1"/>
    <col min="2051" max="2051" width="13" style="25" bestFit="1" customWidth="1"/>
    <col min="2052" max="2052" width="12.5703125" style="25" bestFit="1" customWidth="1"/>
    <col min="2053" max="2053" width="12" style="25" bestFit="1" customWidth="1"/>
    <col min="2054" max="2054" width="11.5703125" style="25" bestFit="1" customWidth="1"/>
    <col min="2055" max="2055" width="12.5703125" style="25" bestFit="1" customWidth="1"/>
    <col min="2056" max="2057" width="11.5703125" style="25" bestFit="1" customWidth="1"/>
    <col min="2058" max="2058" width="12" style="25" bestFit="1" customWidth="1"/>
    <col min="2059" max="2059" width="11.5703125" style="25" customWidth="1"/>
    <col min="2060" max="2060" width="14.140625" style="25" customWidth="1"/>
    <col min="2061" max="2061" width="16.140625" style="25" customWidth="1"/>
    <col min="2062" max="2062" width="13" style="25" customWidth="1"/>
    <col min="2063" max="2064" width="14.85546875" style="25" bestFit="1" customWidth="1"/>
    <col min="2065" max="2305" width="11.42578125" style="25"/>
    <col min="2306" max="2306" width="25.42578125" style="25" customWidth="1"/>
    <col min="2307" max="2307" width="13" style="25" bestFit="1" customWidth="1"/>
    <col min="2308" max="2308" width="12.5703125" style="25" bestFit="1" customWidth="1"/>
    <col min="2309" max="2309" width="12" style="25" bestFit="1" customWidth="1"/>
    <col min="2310" max="2310" width="11.5703125" style="25" bestFit="1" customWidth="1"/>
    <col min="2311" max="2311" width="12.5703125" style="25" bestFit="1" customWidth="1"/>
    <col min="2312" max="2313" width="11.5703125" style="25" bestFit="1" customWidth="1"/>
    <col min="2314" max="2314" width="12" style="25" bestFit="1" customWidth="1"/>
    <col min="2315" max="2315" width="11.5703125" style="25" customWidth="1"/>
    <col min="2316" max="2316" width="14.140625" style="25" customWidth="1"/>
    <col min="2317" max="2317" width="16.140625" style="25" customWidth="1"/>
    <col min="2318" max="2318" width="13" style="25" customWidth="1"/>
    <col min="2319" max="2320" width="14.85546875" style="25" bestFit="1" customWidth="1"/>
    <col min="2321" max="2561" width="11.42578125" style="25"/>
    <col min="2562" max="2562" width="25.42578125" style="25" customWidth="1"/>
    <col min="2563" max="2563" width="13" style="25" bestFit="1" customWidth="1"/>
    <col min="2564" max="2564" width="12.5703125" style="25" bestFit="1" customWidth="1"/>
    <col min="2565" max="2565" width="12" style="25" bestFit="1" customWidth="1"/>
    <col min="2566" max="2566" width="11.5703125" style="25" bestFit="1" customWidth="1"/>
    <col min="2567" max="2567" width="12.5703125" style="25" bestFit="1" customWidth="1"/>
    <col min="2568" max="2569" width="11.5703125" style="25" bestFit="1" customWidth="1"/>
    <col min="2570" max="2570" width="12" style="25" bestFit="1" customWidth="1"/>
    <col min="2571" max="2571" width="11.5703125" style="25" customWidth="1"/>
    <col min="2572" max="2572" width="14.140625" style="25" customWidth="1"/>
    <col min="2573" max="2573" width="16.140625" style="25" customWidth="1"/>
    <col min="2574" max="2574" width="13" style="25" customWidth="1"/>
    <col min="2575" max="2576" width="14.85546875" style="25" bestFit="1" customWidth="1"/>
    <col min="2577" max="2817" width="11.42578125" style="25"/>
    <col min="2818" max="2818" width="25.42578125" style="25" customWidth="1"/>
    <col min="2819" max="2819" width="13" style="25" bestFit="1" customWidth="1"/>
    <col min="2820" max="2820" width="12.5703125" style="25" bestFit="1" customWidth="1"/>
    <col min="2821" max="2821" width="12" style="25" bestFit="1" customWidth="1"/>
    <col min="2822" max="2822" width="11.5703125" style="25" bestFit="1" customWidth="1"/>
    <col min="2823" max="2823" width="12.5703125" style="25" bestFit="1" customWidth="1"/>
    <col min="2824" max="2825" width="11.5703125" style="25" bestFit="1" customWidth="1"/>
    <col min="2826" max="2826" width="12" style="25" bestFit="1" customWidth="1"/>
    <col min="2827" max="2827" width="11.5703125" style="25" customWidth="1"/>
    <col min="2828" max="2828" width="14.140625" style="25" customWidth="1"/>
    <col min="2829" max="2829" width="16.140625" style="25" customWidth="1"/>
    <col min="2830" max="2830" width="13" style="25" customWidth="1"/>
    <col min="2831" max="2832" width="14.85546875" style="25" bestFit="1" customWidth="1"/>
    <col min="2833" max="3073" width="11.42578125" style="25"/>
    <col min="3074" max="3074" width="25.42578125" style="25" customWidth="1"/>
    <col min="3075" max="3075" width="13" style="25" bestFit="1" customWidth="1"/>
    <col min="3076" max="3076" width="12.5703125" style="25" bestFit="1" customWidth="1"/>
    <col min="3077" max="3077" width="12" style="25" bestFit="1" customWidth="1"/>
    <col min="3078" max="3078" width="11.5703125" style="25" bestFit="1" customWidth="1"/>
    <col min="3079" max="3079" width="12.5703125" style="25" bestFit="1" customWidth="1"/>
    <col min="3080" max="3081" width="11.5703125" style="25" bestFit="1" customWidth="1"/>
    <col min="3082" max="3082" width="12" style="25" bestFit="1" customWidth="1"/>
    <col min="3083" max="3083" width="11.5703125" style="25" customWidth="1"/>
    <col min="3084" max="3084" width="14.140625" style="25" customWidth="1"/>
    <col min="3085" max="3085" width="16.140625" style="25" customWidth="1"/>
    <col min="3086" max="3086" width="13" style="25" customWidth="1"/>
    <col min="3087" max="3088" width="14.85546875" style="25" bestFit="1" customWidth="1"/>
    <col min="3089" max="3329" width="11.42578125" style="25"/>
    <col min="3330" max="3330" width="25.42578125" style="25" customWidth="1"/>
    <col min="3331" max="3331" width="13" style="25" bestFit="1" customWidth="1"/>
    <col min="3332" max="3332" width="12.5703125" style="25" bestFit="1" customWidth="1"/>
    <col min="3333" max="3333" width="12" style="25" bestFit="1" customWidth="1"/>
    <col min="3334" max="3334" width="11.5703125" style="25" bestFit="1" customWidth="1"/>
    <col min="3335" max="3335" width="12.5703125" style="25" bestFit="1" customWidth="1"/>
    <col min="3336" max="3337" width="11.5703125" style="25" bestFit="1" customWidth="1"/>
    <col min="3338" max="3338" width="12" style="25" bestFit="1" customWidth="1"/>
    <col min="3339" max="3339" width="11.5703125" style="25" customWidth="1"/>
    <col min="3340" max="3340" width="14.140625" style="25" customWidth="1"/>
    <col min="3341" max="3341" width="16.140625" style="25" customWidth="1"/>
    <col min="3342" max="3342" width="13" style="25" customWidth="1"/>
    <col min="3343" max="3344" width="14.85546875" style="25" bestFit="1" customWidth="1"/>
    <col min="3345" max="3585" width="11.42578125" style="25"/>
    <col min="3586" max="3586" width="25.42578125" style="25" customWidth="1"/>
    <col min="3587" max="3587" width="13" style="25" bestFit="1" customWidth="1"/>
    <col min="3588" max="3588" width="12.5703125" style="25" bestFit="1" customWidth="1"/>
    <col min="3589" max="3589" width="12" style="25" bestFit="1" customWidth="1"/>
    <col min="3590" max="3590" width="11.5703125" style="25" bestFit="1" customWidth="1"/>
    <col min="3591" max="3591" width="12.5703125" style="25" bestFit="1" customWidth="1"/>
    <col min="3592" max="3593" width="11.5703125" style="25" bestFit="1" customWidth="1"/>
    <col min="3594" max="3594" width="12" style="25" bestFit="1" customWidth="1"/>
    <col min="3595" max="3595" width="11.5703125" style="25" customWidth="1"/>
    <col min="3596" max="3596" width="14.140625" style="25" customWidth="1"/>
    <col min="3597" max="3597" width="16.140625" style="25" customWidth="1"/>
    <col min="3598" max="3598" width="13" style="25" customWidth="1"/>
    <col min="3599" max="3600" width="14.85546875" style="25" bestFit="1" customWidth="1"/>
    <col min="3601" max="3841" width="11.42578125" style="25"/>
    <col min="3842" max="3842" width="25.42578125" style="25" customWidth="1"/>
    <col min="3843" max="3843" width="13" style="25" bestFit="1" customWidth="1"/>
    <col min="3844" max="3844" width="12.5703125" style="25" bestFit="1" customWidth="1"/>
    <col min="3845" max="3845" width="12" style="25" bestFit="1" customWidth="1"/>
    <col min="3846" max="3846" width="11.5703125" style="25" bestFit="1" customWidth="1"/>
    <col min="3847" max="3847" width="12.5703125" style="25" bestFit="1" customWidth="1"/>
    <col min="3848" max="3849" width="11.5703125" style="25" bestFit="1" customWidth="1"/>
    <col min="3850" max="3850" width="12" style="25" bestFit="1" customWidth="1"/>
    <col min="3851" max="3851" width="11.5703125" style="25" customWidth="1"/>
    <col min="3852" max="3852" width="14.140625" style="25" customWidth="1"/>
    <col min="3853" max="3853" width="16.140625" style="25" customWidth="1"/>
    <col min="3854" max="3854" width="13" style="25" customWidth="1"/>
    <col min="3855" max="3856" width="14.85546875" style="25" bestFit="1" customWidth="1"/>
    <col min="3857" max="4097" width="11.42578125" style="25"/>
    <col min="4098" max="4098" width="25.42578125" style="25" customWidth="1"/>
    <col min="4099" max="4099" width="13" style="25" bestFit="1" customWidth="1"/>
    <col min="4100" max="4100" width="12.5703125" style="25" bestFit="1" customWidth="1"/>
    <col min="4101" max="4101" width="12" style="25" bestFit="1" customWidth="1"/>
    <col min="4102" max="4102" width="11.5703125" style="25" bestFit="1" customWidth="1"/>
    <col min="4103" max="4103" width="12.5703125" style="25" bestFit="1" customWidth="1"/>
    <col min="4104" max="4105" width="11.5703125" style="25" bestFit="1" customWidth="1"/>
    <col min="4106" max="4106" width="12" style="25" bestFit="1" customWidth="1"/>
    <col min="4107" max="4107" width="11.5703125" style="25" customWidth="1"/>
    <col min="4108" max="4108" width="14.140625" style="25" customWidth="1"/>
    <col min="4109" max="4109" width="16.140625" style="25" customWidth="1"/>
    <col min="4110" max="4110" width="13" style="25" customWidth="1"/>
    <col min="4111" max="4112" width="14.85546875" style="25" bestFit="1" customWidth="1"/>
    <col min="4113" max="4353" width="11.42578125" style="25"/>
    <col min="4354" max="4354" width="25.42578125" style="25" customWidth="1"/>
    <col min="4355" max="4355" width="13" style="25" bestFit="1" customWidth="1"/>
    <col min="4356" max="4356" width="12.5703125" style="25" bestFit="1" customWidth="1"/>
    <col min="4357" max="4357" width="12" style="25" bestFit="1" customWidth="1"/>
    <col min="4358" max="4358" width="11.5703125" style="25" bestFit="1" customWidth="1"/>
    <col min="4359" max="4359" width="12.5703125" style="25" bestFit="1" customWidth="1"/>
    <col min="4360" max="4361" width="11.5703125" style="25" bestFit="1" customWidth="1"/>
    <col min="4362" max="4362" width="12" style="25" bestFit="1" customWidth="1"/>
    <col min="4363" max="4363" width="11.5703125" style="25" customWidth="1"/>
    <col min="4364" max="4364" width="14.140625" style="25" customWidth="1"/>
    <col min="4365" max="4365" width="16.140625" style="25" customWidth="1"/>
    <col min="4366" max="4366" width="13" style="25" customWidth="1"/>
    <col min="4367" max="4368" width="14.85546875" style="25" bestFit="1" customWidth="1"/>
    <col min="4369" max="4609" width="11.42578125" style="25"/>
    <col min="4610" max="4610" width="25.42578125" style="25" customWidth="1"/>
    <col min="4611" max="4611" width="13" style="25" bestFit="1" customWidth="1"/>
    <col min="4612" max="4612" width="12.5703125" style="25" bestFit="1" customWidth="1"/>
    <col min="4613" max="4613" width="12" style="25" bestFit="1" customWidth="1"/>
    <col min="4614" max="4614" width="11.5703125" style="25" bestFit="1" customWidth="1"/>
    <col min="4615" max="4615" width="12.5703125" style="25" bestFit="1" customWidth="1"/>
    <col min="4616" max="4617" width="11.5703125" style="25" bestFit="1" customWidth="1"/>
    <col min="4618" max="4618" width="12" style="25" bestFit="1" customWidth="1"/>
    <col min="4619" max="4619" width="11.5703125" style="25" customWidth="1"/>
    <col min="4620" max="4620" width="14.140625" style="25" customWidth="1"/>
    <col min="4621" max="4621" width="16.140625" style="25" customWidth="1"/>
    <col min="4622" max="4622" width="13" style="25" customWidth="1"/>
    <col min="4623" max="4624" width="14.85546875" style="25" bestFit="1" customWidth="1"/>
    <col min="4625" max="4865" width="11.42578125" style="25"/>
    <col min="4866" max="4866" width="25.42578125" style="25" customWidth="1"/>
    <col min="4867" max="4867" width="13" style="25" bestFit="1" customWidth="1"/>
    <col min="4868" max="4868" width="12.5703125" style="25" bestFit="1" customWidth="1"/>
    <col min="4869" max="4869" width="12" style="25" bestFit="1" customWidth="1"/>
    <col min="4870" max="4870" width="11.5703125" style="25" bestFit="1" customWidth="1"/>
    <col min="4871" max="4871" width="12.5703125" style="25" bestFit="1" customWidth="1"/>
    <col min="4872" max="4873" width="11.5703125" style="25" bestFit="1" customWidth="1"/>
    <col min="4874" max="4874" width="12" style="25" bestFit="1" customWidth="1"/>
    <col min="4875" max="4875" width="11.5703125" style="25" customWidth="1"/>
    <col min="4876" max="4876" width="14.140625" style="25" customWidth="1"/>
    <col min="4877" max="4877" width="16.140625" style="25" customWidth="1"/>
    <col min="4878" max="4878" width="13" style="25" customWidth="1"/>
    <col min="4879" max="4880" width="14.85546875" style="25" bestFit="1" customWidth="1"/>
    <col min="4881" max="5121" width="11.42578125" style="25"/>
    <col min="5122" max="5122" width="25.42578125" style="25" customWidth="1"/>
    <col min="5123" max="5123" width="13" style="25" bestFit="1" customWidth="1"/>
    <col min="5124" max="5124" width="12.5703125" style="25" bestFit="1" customWidth="1"/>
    <col min="5125" max="5125" width="12" style="25" bestFit="1" customWidth="1"/>
    <col min="5126" max="5126" width="11.5703125" style="25" bestFit="1" customWidth="1"/>
    <col min="5127" max="5127" width="12.5703125" style="25" bestFit="1" customWidth="1"/>
    <col min="5128" max="5129" width="11.5703125" style="25" bestFit="1" customWidth="1"/>
    <col min="5130" max="5130" width="12" style="25" bestFit="1" customWidth="1"/>
    <col min="5131" max="5131" width="11.5703125" style="25" customWidth="1"/>
    <col min="5132" max="5132" width="14.140625" style="25" customWidth="1"/>
    <col min="5133" max="5133" width="16.140625" style="25" customWidth="1"/>
    <col min="5134" max="5134" width="13" style="25" customWidth="1"/>
    <col min="5135" max="5136" width="14.85546875" style="25" bestFit="1" customWidth="1"/>
    <col min="5137" max="5377" width="11.42578125" style="25"/>
    <col min="5378" max="5378" width="25.42578125" style="25" customWidth="1"/>
    <col min="5379" max="5379" width="13" style="25" bestFit="1" customWidth="1"/>
    <col min="5380" max="5380" width="12.5703125" style="25" bestFit="1" customWidth="1"/>
    <col min="5381" max="5381" width="12" style="25" bestFit="1" customWidth="1"/>
    <col min="5382" max="5382" width="11.5703125" style="25" bestFit="1" customWidth="1"/>
    <col min="5383" max="5383" width="12.5703125" style="25" bestFit="1" customWidth="1"/>
    <col min="5384" max="5385" width="11.5703125" style="25" bestFit="1" customWidth="1"/>
    <col min="5386" max="5386" width="12" style="25" bestFit="1" customWidth="1"/>
    <col min="5387" max="5387" width="11.5703125" style="25" customWidth="1"/>
    <col min="5388" max="5388" width="14.140625" style="25" customWidth="1"/>
    <col min="5389" max="5389" width="16.140625" style="25" customWidth="1"/>
    <col min="5390" max="5390" width="13" style="25" customWidth="1"/>
    <col min="5391" max="5392" width="14.85546875" style="25" bestFit="1" customWidth="1"/>
    <col min="5393" max="5633" width="11.42578125" style="25"/>
    <col min="5634" max="5634" width="25.42578125" style="25" customWidth="1"/>
    <col min="5635" max="5635" width="13" style="25" bestFit="1" customWidth="1"/>
    <col min="5636" max="5636" width="12.5703125" style="25" bestFit="1" customWidth="1"/>
    <col min="5637" max="5637" width="12" style="25" bestFit="1" customWidth="1"/>
    <col min="5638" max="5638" width="11.5703125" style="25" bestFit="1" customWidth="1"/>
    <col min="5639" max="5639" width="12.5703125" style="25" bestFit="1" customWidth="1"/>
    <col min="5640" max="5641" width="11.5703125" style="25" bestFit="1" customWidth="1"/>
    <col min="5642" max="5642" width="12" style="25" bestFit="1" customWidth="1"/>
    <col min="5643" max="5643" width="11.5703125" style="25" customWidth="1"/>
    <col min="5644" max="5644" width="14.140625" style="25" customWidth="1"/>
    <col min="5645" max="5645" width="16.140625" style="25" customWidth="1"/>
    <col min="5646" max="5646" width="13" style="25" customWidth="1"/>
    <col min="5647" max="5648" width="14.85546875" style="25" bestFit="1" customWidth="1"/>
    <col min="5649" max="5889" width="11.42578125" style="25"/>
    <col min="5890" max="5890" width="25.42578125" style="25" customWidth="1"/>
    <col min="5891" max="5891" width="13" style="25" bestFit="1" customWidth="1"/>
    <col min="5892" max="5892" width="12.5703125" style="25" bestFit="1" customWidth="1"/>
    <col min="5893" max="5893" width="12" style="25" bestFit="1" customWidth="1"/>
    <col min="5894" max="5894" width="11.5703125" style="25" bestFit="1" customWidth="1"/>
    <col min="5895" max="5895" width="12.5703125" style="25" bestFit="1" customWidth="1"/>
    <col min="5896" max="5897" width="11.5703125" style="25" bestFit="1" customWidth="1"/>
    <col min="5898" max="5898" width="12" style="25" bestFit="1" customWidth="1"/>
    <col min="5899" max="5899" width="11.5703125" style="25" customWidth="1"/>
    <col min="5900" max="5900" width="14.140625" style="25" customWidth="1"/>
    <col min="5901" max="5901" width="16.140625" style="25" customWidth="1"/>
    <col min="5902" max="5902" width="13" style="25" customWidth="1"/>
    <col min="5903" max="5904" width="14.85546875" style="25" bestFit="1" customWidth="1"/>
    <col min="5905" max="6145" width="11.42578125" style="25"/>
    <col min="6146" max="6146" width="25.42578125" style="25" customWidth="1"/>
    <col min="6147" max="6147" width="13" style="25" bestFit="1" customWidth="1"/>
    <col min="6148" max="6148" width="12.5703125" style="25" bestFit="1" customWidth="1"/>
    <col min="6149" max="6149" width="12" style="25" bestFit="1" customWidth="1"/>
    <col min="6150" max="6150" width="11.5703125" style="25" bestFit="1" customWidth="1"/>
    <col min="6151" max="6151" width="12.5703125" style="25" bestFit="1" customWidth="1"/>
    <col min="6152" max="6153" width="11.5703125" style="25" bestFit="1" customWidth="1"/>
    <col min="6154" max="6154" width="12" style="25" bestFit="1" customWidth="1"/>
    <col min="6155" max="6155" width="11.5703125" style="25" customWidth="1"/>
    <col min="6156" max="6156" width="14.140625" style="25" customWidth="1"/>
    <col min="6157" max="6157" width="16.140625" style="25" customWidth="1"/>
    <col min="6158" max="6158" width="13" style="25" customWidth="1"/>
    <col min="6159" max="6160" width="14.85546875" style="25" bestFit="1" customWidth="1"/>
    <col min="6161" max="6401" width="11.42578125" style="25"/>
    <col min="6402" max="6402" width="25.42578125" style="25" customWidth="1"/>
    <col min="6403" max="6403" width="13" style="25" bestFit="1" customWidth="1"/>
    <col min="6404" max="6404" width="12.5703125" style="25" bestFit="1" customWidth="1"/>
    <col min="6405" max="6405" width="12" style="25" bestFit="1" customWidth="1"/>
    <col min="6406" max="6406" width="11.5703125" style="25" bestFit="1" customWidth="1"/>
    <col min="6407" max="6407" width="12.5703125" style="25" bestFit="1" customWidth="1"/>
    <col min="6408" max="6409" width="11.5703125" style="25" bestFit="1" customWidth="1"/>
    <col min="6410" max="6410" width="12" style="25" bestFit="1" customWidth="1"/>
    <col min="6411" max="6411" width="11.5703125" style="25" customWidth="1"/>
    <col min="6412" max="6412" width="14.140625" style="25" customWidth="1"/>
    <col min="6413" max="6413" width="16.140625" style="25" customWidth="1"/>
    <col min="6414" max="6414" width="13" style="25" customWidth="1"/>
    <col min="6415" max="6416" width="14.85546875" style="25" bestFit="1" customWidth="1"/>
    <col min="6417" max="6657" width="11.42578125" style="25"/>
    <col min="6658" max="6658" width="25.42578125" style="25" customWidth="1"/>
    <col min="6659" max="6659" width="13" style="25" bestFit="1" customWidth="1"/>
    <col min="6660" max="6660" width="12.5703125" style="25" bestFit="1" customWidth="1"/>
    <col min="6661" max="6661" width="12" style="25" bestFit="1" customWidth="1"/>
    <col min="6662" max="6662" width="11.5703125" style="25" bestFit="1" customWidth="1"/>
    <col min="6663" max="6663" width="12.5703125" style="25" bestFit="1" customWidth="1"/>
    <col min="6664" max="6665" width="11.5703125" style="25" bestFit="1" customWidth="1"/>
    <col min="6666" max="6666" width="12" style="25" bestFit="1" customWidth="1"/>
    <col min="6667" max="6667" width="11.5703125" style="25" customWidth="1"/>
    <col min="6668" max="6668" width="14.140625" style="25" customWidth="1"/>
    <col min="6669" max="6669" width="16.140625" style="25" customWidth="1"/>
    <col min="6670" max="6670" width="13" style="25" customWidth="1"/>
    <col min="6671" max="6672" width="14.85546875" style="25" bestFit="1" customWidth="1"/>
    <col min="6673" max="6913" width="11.42578125" style="25"/>
    <col min="6914" max="6914" width="25.42578125" style="25" customWidth="1"/>
    <col min="6915" max="6915" width="13" style="25" bestFit="1" customWidth="1"/>
    <col min="6916" max="6916" width="12.5703125" style="25" bestFit="1" customWidth="1"/>
    <col min="6917" max="6917" width="12" style="25" bestFit="1" customWidth="1"/>
    <col min="6918" max="6918" width="11.5703125" style="25" bestFit="1" customWidth="1"/>
    <col min="6919" max="6919" width="12.5703125" style="25" bestFit="1" customWidth="1"/>
    <col min="6920" max="6921" width="11.5703125" style="25" bestFit="1" customWidth="1"/>
    <col min="6922" max="6922" width="12" style="25" bestFit="1" customWidth="1"/>
    <col min="6923" max="6923" width="11.5703125" style="25" customWidth="1"/>
    <col min="6924" max="6924" width="14.140625" style="25" customWidth="1"/>
    <col min="6925" max="6925" width="16.140625" style="25" customWidth="1"/>
    <col min="6926" max="6926" width="13" style="25" customWidth="1"/>
    <col min="6927" max="6928" width="14.85546875" style="25" bestFit="1" customWidth="1"/>
    <col min="6929" max="7169" width="11.42578125" style="25"/>
    <col min="7170" max="7170" width="25.42578125" style="25" customWidth="1"/>
    <col min="7171" max="7171" width="13" style="25" bestFit="1" customWidth="1"/>
    <col min="7172" max="7172" width="12.5703125" style="25" bestFit="1" customWidth="1"/>
    <col min="7173" max="7173" width="12" style="25" bestFit="1" customWidth="1"/>
    <col min="7174" max="7174" width="11.5703125" style="25" bestFit="1" customWidth="1"/>
    <col min="7175" max="7175" width="12.5703125" style="25" bestFit="1" customWidth="1"/>
    <col min="7176" max="7177" width="11.5703125" style="25" bestFit="1" customWidth="1"/>
    <col min="7178" max="7178" width="12" style="25" bestFit="1" customWidth="1"/>
    <col min="7179" max="7179" width="11.5703125" style="25" customWidth="1"/>
    <col min="7180" max="7180" width="14.140625" style="25" customWidth="1"/>
    <col min="7181" max="7181" width="16.140625" style="25" customWidth="1"/>
    <col min="7182" max="7182" width="13" style="25" customWidth="1"/>
    <col min="7183" max="7184" width="14.85546875" style="25" bestFit="1" customWidth="1"/>
    <col min="7185" max="7425" width="11.42578125" style="25"/>
    <col min="7426" max="7426" width="25.42578125" style="25" customWidth="1"/>
    <col min="7427" max="7427" width="13" style="25" bestFit="1" customWidth="1"/>
    <col min="7428" max="7428" width="12.5703125" style="25" bestFit="1" customWidth="1"/>
    <col min="7429" max="7429" width="12" style="25" bestFit="1" customWidth="1"/>
    <col min="7430" max="7430" width="11.5703125" style="25" bestFit="1" customWidth="1"/>
    <col min="7431" max="7431" width="12.5703125" style="25" bestFit="1" customWidth="1"/>
    <col min="7432" max="7433" width="11.5703125" style="25" bestFit="1" customWidth="1"/>
    <col min="7434" max="7434" width="12" style="25" bestFit="1" customWidth="1"/>
    <col min="7435" max="7435" width="11.5703125" style="25" customWidth="1"/>
    <col min="7436" max="7436" width="14.140625" style="25" customWidth="1"/>
    <col min="7437" max="7437" width="16.140625" style="25" customWidth="1"/>
    <col min="7438" max="7438" width="13" style="25" customWidth="1"/>
    <col min="7439" max="7440" width="14.85546875" style="25" bestFit="1" customWidth="1"/>
    <col min="7441" max="7681" width="11.42578125" style="25"/>
    <col min="7682" max="7682" width="25.42578125" style="25" customWidth="1"/>
    <col min="7683" max="7683" width="13" style="25" bestFit="1" customWidth="1"/>
    <col min="7684" max="7684" width="12.5703125" style="25" bestFit="1" customWidth="1"/>
    <col min="7685" max="7685" width="12" style="25" bestFit="1" customWidth="1"/>
    <col min="7686" max="7686" width="11.5703125" style="25" bestFit="1" customWidth="1"/>
    <col min="7687" max="7687" width="12.5703125" style="25" bestFit="1" customWidth="1"/>
    <col min="7688" max="7689" width="11.5703125" style="25" bestFit="1" customWidth="1"/>
    <col min="7690" max="7690" width="12" style="25" bestFit="1" customWidth="1"/>
    <col min="7691" max="7691" width="11.5703125" style="25" customWidth="1"/>
    <col min="7692" max="7692" width="14.140625" style="25" customWidth="1"/>
    <col min="7693" max="7693" width="16.140625" style="25" customWidth="1"/>
    <col min="7694" max="7694" width="13" style="25" customWidth="1"/>
    <col min="7695" max="7696" width="14.85546875" style="25" bestFit="1" customWidth="1"/>
    <col min="7697" max="7937" width="11.42578125" style="25"/>
    <col min="7938" max="7938" width="25.42578125" style="25" customWidth="1"/>
    <col min="7939" max="7939" width="13" style="25" bestFit="1" customWidth="1"/>
    <col min="7940" max="7940" width="12.5703125" style="25" bestFit="1" customWidth="1"/>
    <col min="7941" max="7941" width="12" style="25" bestFit="1" customWidth="1"/>
    <col min="7942" max="7942" width="11.5703125" style="25" bestFit="1" customWidth="1"/>
    <col min="7943" max="7943" width="12.5703125" style="25" bestFit="1" customWidth="1"/>
    <col min="7944" max="7945" width="11.5703125" style="25" bestFit="1" customWidth="1"/>
    <col min="7946" max="7946" width="12" style="25" bestFit="1" customWidth="1"/>
    <col min="7947" max="7947" width="11.5703125" style="25" customWidth="1"/>
    <col min="7948" max="7948" width="14.140625" style="25" customWidth="1"/>
    <col min="7949" max="7949" width="16.140625" style="25" customWidth="1"/>
    <col min="7950" max="7950" width="13" style="25" customWidth="1"/>
    <col min="7951" max="7952" width="14.85546875" style="25" bestFit="1" customWidth="1"/>
    <col min="7953" max="8193" width="11.42578125" style="25"/>
    <col min="8194" max="8194" width="25.42578125" style="25" customWidth="1"/>
    <col min="8195" max="8195" width="13" style="25" bestFit="1" customWidth="1"/>
    <col min="8196" max="8196" width="12.5703125" style="25" bestFit="1" customWidth="1"/>
    <col min="8197" max="8197" width="12" style="25" bestFit="1" customWidth="1"/>
    <col min="8198" max="8198" width="11.5703125" style="25" bestFit="1" customWidth="1"/>
    <col min="8199" max="8199" width="12.5703125" style="25" bestFit="1" customWidth="1"/>
    <col min="8200" max="8201" width="11.5703125" style="25" bestFit="1" customWidth="1"/>
    <col min="8202" max="8202" width="12" style="25" bestFit="1" customWidth="1"/>
    <col min="8203" max="8203" width="11.5703125" style="25" customWidth="1"/>
    <col min="8204" max="8204" width="14.140625" style="25" customWidth="1"/>
    <col min="8205" max="8205" width="16.140625" style="25" customWidth="1"/>
    <col min="8206" max="8206" width="13" style="25" customWidth="1"/>
    <col min="8207" max="8208" width="14.85546875" style="25" bestFit="1" customWidth="1"/>
    <col min="8209" max="8449" width="11.42578125" style="25"/>
    <col min="8450" max="8450" width="25.42578125" style="25" customWidth="1"/>
    <col min="8451" max="8451" width="13" style="25" bestFit="1" customWidth="1"/>
    <col min="8452" max="8452" width="12.5703125" style="25" bestFit="1" customWidth="1"/>
    <col min="8453" max="8453" width="12" style="25" bestFit="1" customWidth="1"/>
    <col min="8454" max="8454" width="11.5703125" style="25" bestFit="1" customWidth="1"/>
    <col min="8455" max="8455" width="12.5703125" style="25" bestFit="1" customWidth="1"/>
    <col min="8456" max="8457" width="11.5703125" style="25" bestFit="1" customWidth="1"/>
    <col min="8458" max="8458" width="12" style="25" bestFit="1" customWidth="1"/>
    <col min="8459" max="8459" width="11.5703125" style="25" customWidth="1"/>
    <col min="8460" max="8460" width="14.140625" style="25" customWidth="1"/>
    <col min="8461" max="8461" width="16.140625" style="25" customWidth="1"/>
    <col min="8462" max="8462" width="13" style="25" customWidth="1"/>
    <col min="8463" max="8464" width="14.85546875" style="25" bestFit="1" customWidth="1"/>
    <col min="8465" max="8705" width="11.42578125" style="25"/>
    <col min="8706" max="8706" width="25.42578125" style="25" customWidth="1"/>
    <col min="8707" max="8707" width="13" style="25" bestFit="1" customWidth="1"/>
    <col min="8708" max="8708" width="12.5703125" style="25" bestFit="1" customWidth="1"/>
    <col min="8709" max="8709" width="12" style="25" bestFit="1" customWidth="1"/>
    <col min="8710" max="8710" width="11.5703125" style="25" bestFit="1" customWidth="1"/>
    <col min="8711" max="8711" width="12.5703125" style="25" bestFit="1" customWidth="1"/>
    <col min="8712" max="8713" width="11.5703125" style="25" bestFit="1" customWidth="1"/>
    <col min="8714" max="8714" width="12" style="25" bestFit="1" customWidth="1"/>
    <col min="8715" max="8715" width="11.5703125" style="25" customWidth="1"/>
    <col min="8716" max="8716" width="14.140625" style="25" customWidth="1"/>
    <col min="8717" max="8717" width="16.140625" style="25" customWidth="1"/>
    <col min="8718" max="8718" width="13" style="25" customWidth="1"/>
    <col min="8719" max="8720" width="14.85546875" style="25" bestFit="1" customWidth="1"/>
    <col min="8721" max="8961" width="11.42578125" style="25"/>
    <col min="8962" max="8962" width="25.42578125" style="25" customWidth="1"/>
    <col min="8963" max="8963" width="13" style="25" bestFit="1" customWidth="1"/>
    <col min="8964" max="8964" width="12.5703125" style="25" bestFit="1" customWidth="1"/>
    <col min="8965" max="8965" width="12" style="25" bestFit="1" customWidth="1"/>
    <col min="8966" max="8966" width="11.5703125" style="25" bestFit="1" customWidth="1"/>
    <col min="8967" max="8967" width="12.5703125" style="25" bestFit="1" customWidth="1"/>
    <col min="8968" max="8969" width="11.5703125" style="25" bestFit="1" customWidth="1"/>
    <col min="8970" max="8970" width="12" style="25" bestFit="1" customWidth="1"/>
    <col min="8971" max="8971" width="11.5703125" style="25" customWidth="1"/>
    <col min="8972" max="8972" width="14.140625" style="25" customWidth="1"/>
    <col min="8973" max="8973" width="16.140625" style="25" customWidth="1"/>
    <col min="8974" max="8974" width="13" style="25" customWidth="1"/>
    <col min="8975" max="8976" width="14.85546875" style="25" bestFit="1" customWidth="1"/>
    <col min="8977" max="9217" width="11.42578125" style="25"/>
    <col min="9218" max="9218" width="25.42578125" style="25" customWidth="1"/>
    <col min="9219" max="9219" width="13" style="25" bestFit="1" customWidth="1"/>
    <col min="9220" max="9220" width="12.5703125" style="25" bestFit="1" customWidth="1"/>
    <col min="9221" max="9221" width="12" style="25" bestFit="1" customWidth="1"/>
    <col min="9222" max="9222" width="11.5703125" style="25" bestFit="1" customWidth="1"/>
    <col min="9223" max="9223" width="12.5703125" style="25" bestFit="1" customWidth="1"/>
    <col min="9224" max="9225" width="11.5703125" style="25" bestFit="1" customWidth="1"/>
    <col min="9226" max="9226" width="12" style="25" bestFit="1" customWidth="1"/>
    <col min="9227" max="9227" width="11.5703125" style="25" customWidth="1"/>
    <col min="9228" max="9228" width="14.140625" style="25" customWidth="1"/>
    <col min="9229" max="9229" width="16.140625" style="25" customWidth="1"/>
    <col min="9230" max="9230" width="13" style="25" customWidth="1"/>
    <col min="9231" max="9232" width="14.85546875" style="25" bestFit="1" customWidth="1"/>
    <col min="9233" max="9473" width="11.42578125" style="25"/>
    <col min="9474" max="9474" width="25.42578125" style="25" customWidth="1"/>
    <col min="9475" max="9475" width="13" style="25" bestFit="1" customWidth="1"/>
    <col min="9476" max="9476" width="12.5703125" style="25" bestFit="1" customWidth="1"/>
    <col min="9477" max="9477" width="12" style="25" bestFit="1" customWidth="1"/>
    <col min="9478" max="9478" width="11.5703125" style="25" bestFit="1" customWidth="1"/>
    <col min="9479" max="9479" width="12.5703125" style="25" bestFit="1" customWidth="1"/>
    <col min="9480" max="9481" width="11.5703125" style="25" bestFit="1" customWidth="1"/>
    <col min="9482" max="9482" width="12" style="25" bestFit="1" customWidth="1"/>
    <col min="9483" max="9483" width="11.5703125" style="25" customWidth="1"/>
    <col min="9484" max="9484" width="14.140625" style="25" customWidth="1"/>
    <col min="9485" max="9485" width="16.140625" style="25" customWidth="1"/>
    <col min="9486" max="9486" width="13" style="25" customWidth="1"/>
    <col min="9487" max="9488" width="14.85546875" style="25" bestFit="1" customWidth="1"/>
    <col min="9489" max="9729" width="11.42578125" style="25"/>
    <col min="9730" max="9730" width="25.42578125" style="25" customWidth="1"/>
    <col min="9731" max="9731" width="13" style="25" bestFit="1" customWidth="1"/>
    <col min="9732" max="9732" width="12.5703125" style="25" bestFit="1" customWidth="1"/>
    <col min="9733" max="9733" width="12" style="25" bestFit="1" customWidth="1"/>
    <col min="9734" max="9734" width="11.5703125" style="25" bestFit="1" customWidth="1"/>
    <col min="9735" max="9735" width="12.5703125" style="25" bestFit="1" customWidth="1"/>
    <col min="9736" max="9737" width="11.5703125" style="25" bestFit="1" customWidth="1"/>
    <col min="9738" max="9738" width="12" style="25" bestFit="1" customWidth="1"/>
    <col min="9739" max="9739" width="11.5703125" style="25" customWidth="1"/>
    <col min="9740" max="9740" width="14.140625" style="25" customWidth="1"/>
    <col min="9741" max="9741" width="16.140625" style="25" customWidth="1"/>
    <col min="9742" max="9742" width="13" style="25" customWidth="1"/>
    <col min="9743" max="9744" width="14.85546875" style="25" bestFit="1" customWidth="1"/>
    <col min="9745" max="9985" width="11.42578125" style="25"/>
    <col min="9986" max="9986" width="25.42578125" style="25" customWidth="1"/>
    <col min="9987" max="9987" width="13" style="25" bestFit="1" customWidth="1"/>
    <col min="9988" max="9988" width="12.5703125" style="25" bestFit="1" customWidth="1"/>
    <col min="9989" max="9989" width="12" style="25" bestFit="1" customWidth="1"/>
    <col min="9990" max="9990" width="11.5703125" style="25" bestFit="1" customWidth="1"/>
    <col min="9991" max="9991" width="12.5703125" style="25" bestFit="1" customWidth="1"/>
    <col min="9992" max="9993" width="11.5703125" style="25" bestFit="1" customWidth="1"/>
    <col min="9994" max="9994" width="12" style="25" bestFit="1" customWidth="1"/>
    <col min="9995" max="9995" width="11.5703125" style="25" customWidth="1"/>
    <col min="9996" max="9996" width="14.140625" style="25" customWidth="1"/>
    <col min="9997" max="9997" width="16.140625" style="25" customWidth="1"/>
    <col min="9998" max="9998" width="13" style="25" customWidth="1"/>
    <col min="9999" max="10000" width="14.85546875" style="25" bestFit="1" customWidth="1"/>
    <col min="10001" max="10241" width="11.42578125" style="25"/>
    <col min="10242" max="10242" width="25.42578125" style="25" customWidth="1"/>
    <col min="10243" max="10243" width="13" style="25" bestFit="1" customWidth="1"/>
    <col min="10244" max="10244" width="12.5703125" style="25" bestFit="1" customWidth="1"/>
    <col min="10245" max="10245" width="12" style="25" bestFit="1" customWidth="1"/>
    <col min="10246" max="10246" width="11.5703125" style="25" bestFit="1" customWidth="1"/>
    <col min="10247" max="10247" width="12.5703125" style="25" bestFit="1" customWidth="1"/>
    <col min="10248" max="10249" width="11.5703125" style="25" bestFit="1" customWidth="1"/>
    <col min="10250" max="10250" width="12" style="25" bestFit="1" customWidth="1"/>
    <col min="10251" max="10251" width="11.5703125" style="25" customWidth="1"/>
    <col min="10252" max="10252" width="14.140625" style="25" customWidth="1"/>
    <col min="10253" max="10253" width="16.140625" style="25" customWidth="1"/>
    <col min="10254" max="10254" width="13" style="25" customWidth="1"/>
    <col min="10255" max="10256" width="14.85546875" style="25" bestFit="1" customWidth="1"/>
    <col min="10257" max="10497" width="11.42578125" style="25"/>
    <col min="10498" max="10498" width="25.42578125" style="25" customWidth="1"/>
    <col min="10499" max="10499" width="13" style="25" bestFit="1" customWidth="1"/>
    <col min="10500" max="10500" width="12.5703125" style="25" bestFit="1" customWidth="1"/>
    <col min="10501" max="10501" width="12" style="25" bestFit="1" customWidth="1"/>
    <col min="10502" max="10502" width="11.5703125" style="25" bestFit="1" customWidth="1"/>
    <col min="10503" max="10503" width="12.5703125" style="25" bestFit="1" customWidth="1"/>
    <col min="10504" max="10505" width="11.5703125" style="25" bestFit="1" customWidth="1"/>
    <col min="10506" max="10506" width="12" style="25" bestFit="1" customWidth="1"/>
    <col min="10507" max="10507" width="11.5703125" style="25" customWidth="1"/>
    <col min="10508" max="10508" width="14.140625" style="25" customWidth="1"/>
    <col min="10509" max="10509" width="16.140625" style="25" customWidth="1"/>
    <col min="10510" max="10510" width="13" style="25" customWidth="1"/>
    <col min="10511" max="10512" width="14.85546875" style="25" bestFit="1" customWidth="1"/>
    <col min="10513" max="10753" width="11.42578125" style="25"/>
    <col min="10754" max="10754" width="25.42578125" style="25" customWidth="1"/>
    <col min="10755" max="10755" width="13" style="25" bestFit="1" customWidth="1"/>
    <col min="10756" max="10756" width="12.5703125" style="25" bestFit="1" customWidth="1"/>
    <col min="10757" max="10757" width="12" style="25" bestFit="1" customWidth="1"/>
    <col min="10758" max="10758" width="11.5703125" style="25" bestFit="1" customWidth="1"/>
    <col min="10759" max="10759" width="12.5703125" style="25" bestFit="1" customWidth="1"/>
    <col min="10760" max="10761" width="11.5703125" style="25" bestFit="1" customWidth="1"/>
    <col min="10762" max="10762" width="12" style="25" bestFit="1" customWidth="1"/>
    <col min="10763" max="10763" width="11.5703125" style="25" customWidth="1"/>
    <col min="10764" max="10764" width="14.140625" style="25" customWidth="1"/>
    <col min="10765" max="10765" width="16.140625" style="25" customWidth="1"/>
    <col min="10766" max="10766" width="13" style="25" customWidth="1"/>
    <col min="10767" max="10768" width="14.85546875" style="25" bestFit="1" customWidth="1"/>
    <col min="10769" max="11009" width="11.42578125" style="25"/>
    <col min="11010" max="11010" width="25.42578125" style="25" customWidth="1"/>
    <col min="11011" max="11011" width="13" style="25" bestFit="1" customWidth="1"/>
    <col min="11012" max="11012" width="12.5703125" style="25" bestFit="1" customWidth="1"/>
    <col min="11013" max="11013" width="12" style="25" bestFit="1" customWidth="1"/>
    <col min="11014" max="11014" width="11.5703125" style="25" bestFit="1" customWidth="1"/>
    <col min="11015" max="11015" width="12.5703125" style="25" bestFit="1" customWidth="1"/>
    <col min="11016" max="11017" width="11.5703125" style="25" bestFit="1" customWidth="1"/>
    <col min="11018" max="11018" width="12" style="25" bestFit="1" customWidth="1"/>
    <col min="11019" max="11019" width="11.5703125" style="25" customWidth="1"/>
    <col min="11020" max="11020" width="14.140625" style="25" customWidth="1"/>
    <col min="11021" max="11021" width="16.140625" style="25" customWidth="1"/>
    <col min="11022" max="11022" width="13" style="25" customWidth="1"/>
    <col min="11023" max="11024" width="14.85546875" style="25" bestFit="1" customWidth="1"/>
    <col min="11025" max="11265" width="11.42578125" style="25"/>
    <col min="11266" max="11266" width="25.42578125" style="25" customWidth="1"/>
    <col min="11267" max="11267" width="13" style="25" bestFit="1" customWidth="1"/>
    <col min="11268" max="11268" width="12.5703125" style="25" bestFit="1" customWidth="1"/>
    <col min="11269" max="11269" width="12" style="25" bestFit="1" customWidth="1"/>
    <col min="11270" max="11270" width="11.5703125" style="25" bestFit="1" customWidth="1"/>
    <col min="11271" max="11271" width="12.5703125" style="25" bestFit="1" customWidth="1"/>
    <col min="11272" max="11273" width="11.5703125" style="25" bestFit="1" customWidth="1"/>
    <col min="11274" max="11274" width="12" style="25" bestFit="1" customWidth="1"/>
    <col min="11275" max="11275" width="11.5703125" style="25" customWidth="1"/>
    <col min="11276" max="11276" width="14.140625" style="25" customWidth="1"/>
    <col min="11277" max="11277" width="16.140625" style="25" customWidth="1"/>
    <col min="11278" max="11278" width="13" style="25" customWidth="1"/>
    <col min="11279" max="11280" width="14.85546875" style="25" bestFit="1" customWidth="1"/>
    <col min="11281" max="11521" width="11.42578125" style="25"/>
    <col min="11522" max="11522" width="25.42578125" style="25" customWidth="1"/>
    <col min="11523" max="11523" width="13" style="25" bestFit="1" customWidth="1"/>
    <col min="11524" max="11524" width="12.5703125" style="25" bestFit="1" customWidth="1"/>
    <col min="11525" max="11525" width="12" style="25" bestFit="1" customWidth="1"/>
    <col min="11526" max="11526" width="11.5703125" style="25" bestFit="1" customWidth="1"/>
    <col min="11527" max="11527" width="12.5703125" style="25" bestFit="1" customWidth="1"/>
    <col min="11528" max="11529" width="11.5703125" style="25" bestFit="1" customWidth="1"/>
    <col min="11530" max="11530" width="12" style="25" bestFit="1" customWidth="1"/>
    <col min="11531" max="11531" width="11.5703125" style="25" customWidth="1"/>
    <col min="11532" max="11532" width="14.140625" style="25" customWidth="1"/>
    <col min="11533" max="11533" width="16.140625" style="25" customWidth="1"/>
    <col min="11534" max="11534" width="13" style="25" customWidth="1"/>
    <col min="11535" max="11536" width="14.85546875" style="25" bestFit="1" customWidth="1"/>
    <col min="11537" max="11777" width="11.42578125" style="25"/>
    <col min="11778" max="11778" width="25.42578125" style="25" customWidth="1"/>
    <col min="11779" max="11779" width="13" style="25" bestFit="1" customWidth="1"/>
    <col min="11780" max="11780" width="12.5703125" style="25" bestFit="1" customWidth="1"/>
    <col min="11781" max="11781" width="12" style="25" bestFit="1" customWidth="1"/>
    <col min="11782" max="11782" width="11.5703125" style="25" bestFit="1" customWidth="1"/>
    <col min="11783" max="11783" width="12.5703125" style="25" bestFit="1" customWidth="1"/>
    <col min="11784" max="11785" width="11.5703125" style="25" bestFit="1" customWidth="1"/>
    <col min="11786" max="11786" width="12" style="25" bestFit="1" customWidth="1"/>
    <col min="11787" max="11787" width="11.5703125" style="25" customWidth="1"/>
    <col min="11788" max="11788" width="14.140625" style="25" customWidth="1"/>
    <col min="11789" max="11789" width="16.140625" style="25" customWidth="1"/>
    <col min="11790" max="11790" width="13" style="25" customWidth="1"/>
    <col min="11791" max="11792" width="14.85546875" style="25" bestFit="1" customWidth="1"/>
    <col min="11793" max="12033" width="11.42578125" style="25"/>
    <col min="12034" max="12034" width="25.42578125" style="25" customWidth="1"/>
    <col min="12035" max="12035" width="13" style="25" bestFit="1" customWidth="1"/>
    <col min="12036" max="12036" width="12.5703125" style="25" bestFit="1" customWidth="1"/>
    <col min="12037" max="12037" width="12" style="25" bestFit="1" customWidth="1"/>
    <col min="12038" max="12038" width="11.5703125" style="25" bestFit="1" customWidth="1"/>
    <col min="12039" max="12039" width="12.5703125" style="25" bestFit="1" customWidth="1"/>
    <col min="12040" max="12041" width="11.5703125" style="25" bestFit="1" customWidth="1"/>
    <col min="12042" max="12042" width="12" style="25" bestFit="1" customWidth="1"/>
    <col min="12043" max="12043" width="11.5703125" style="25" customWidth="1"/>
    <col min="12044" max="12044" width="14.140625" style="25" customWidth="1"/>
    <col min="12045" max="12045" width="16.140625" style="25" customWidth="1"/>
    <col min="12046" max="12046" width="13" style="25" customWidth="1"/>
    <col min="12047" max="12048" width="14.85546875" style="25" bestFit="1" customWidth="1"/>
    <col min="12049" max="12289" width="11.42578125" style="25"/>
    <col min="12290" max="12290" width="25.42578125" style="25" customWidth="1"/>
    <col min="12291" max="12291" width="13" style="25" bestFit="1" customWidth="1"/>
    <col min="12292" max="12292" width="12.5703125" style="25" bestFit="1" customWidth="1"/>
    <col min="12293" max="12293" width="12" style="25" bestFit="1" customWidth="1"/>
    <col min="12294" max="12294" width="11.5703125" style="25" bestFit="1" customWidth="1"/>
    <col min="12295" max="12295" width="12.5703125" style="25" bestFit="1" customWidth="1"/>
    <col min="12296" max="12297" width="11.5703125" style="25" bestFit="1" customWidth="1"/>
    <col min="12298" max="12298" width="12" style="25" bestFit="1" customWidth="1"/>
    <col min="12299" max="12299" width="11.5703125" style="25" customWidth="1"/>
    <col min="12300" max="12300" width="14.140625" style="25" customWidth="1"/>
    <col min="12301" max="12301" width="16.140625" style="25" customWidth="1"/>
    <col min="12302" max="12302" width="13" style="25" customWidth="1"/>
    <col min="12303" max="12304" width="14.85546875" style="25" bestFit="1" customWidth="1"/>
    <col min="12305" max="12545" width="11.42578125" style="25"/>
    <col min="12546" max="12546" width="25.42578125" style="25" customWidth="1"/>
    <col min="12547" max="12547" width="13" style="25" bestFit="1" customWidth="1"/>
    <col min="12548" max="12548" width="12.5703125" style="25" bestFit="1" customWidth="1"/>
    <col min="12549" max="12549" width="12" style="25" bestFit="1" customWidth="1"/>
    <col min="12550" max="12550" width="11.5703125" style="25" bestFit="1" customWidth="1"/>
    <col min="12551" max="12551" width="12.5703125" style="25" bestFit="1" customWidth="1"/>
    <col min="12552" max="12553" width="11.5703125" style="25" bestFit="1" customWidth="1"/>
    <col min="12554" max="12554" width="12" style="25" bestFit="1" customWidth="1"/>
    <col min="12555" max="12555" width="11.5703125" style="25" customWidth="1"/>
    <col min="12556" max="12556" width="14.140625" style="25" customWidth="1"/>
    <col min="12557" max="12557" width="16.140625" style="25" customWidth="1"/>
    <col min="12558" max="12558" width="13" style="25" customWidth="1"/>
    <col min="12559" max="12560" width="14.85546875" style="25" bestFit="1" customWidth="1"/>
    <col min="12561" max="12801" width="11.42578125" style="25"/>
    <col min="12802" max="12802" width="25.42578125" style="25" customWidth="1"/>
    <col min="12803" max="12803" width="13" style="25" bestFit="1" customWidth="1"/>
    <col min="12804" max="12804" width="12.5703125" style="25" bestFit="1" customWidth="1"/>
    <col min="12805" max="12805" width="12" style="25" bestFit="1" customWidth="1"/>
    <col min="12806" max="12806" width="11.5703125" style="25" bestFit="1" customWidth="1"/>
    <col min="12807" max="12807" width="12.5703125" style="25" bestFit="1" customWidth="1"/>
    <col min="12808" max="12809" width="11.5703125" style="25" bestFit="1" customWidth="1"/>
    <col min="12810" max="12810" width="12" style="25" bestFit="1" customWidth="1"/>
    <col min="12811" max="12811" width="11.5703125" style="25" customWidth="1"/>
    <col min="12812" max="12812" width="14.140625" style="25" customWidth="1"/>
    <col min="12813" max="12813" width="16.140625" style="25" customWidth="1"/>
    <col min="12814" max="12814" width="13" style="25" customWidth="1"/>
    <col min="12815" max="12816" width="14.85546875" style="25" bestFit="1" customWidth="1"/>
    <col min="12817" max="13057" width="11.42578125" style="25"/>
    <col min="13058" max="13058" width="25.42578125" style="25" customWidth="1"/>
    <col min="13059" max="13059" width="13" style="25" bestFit="1" customWidth="1"/>
    <col min="13060" max="13060" width="12.5703125" style="25" bestFit="1" customWidth="1"/>
    <col min="13061" max="13061" width="12" style="25" bestFit="1" customWidth="1"/>
    <col min="13062" max="13062" width="11.5703125" style="25" bestFit="1" customWidth="1"/>
    <col min="13063" max="13063" width="12.5703125" style="25" bestFit="1" customWidth="1"/>
    <col min="13064" max="13065" width="11.5703125" style="25" bestFit="1" customWidth="1"/>
    <col min="13066" max="13066" width="12" style="25" bestFit="1" customWidth="1"/>
    <col min="13067" max="13067" width="11.5703125" style="25" customWidth="1"/>
    <col min="13068" max="13068" width="14.140625" style="25" customWidth="1"/>
    <col min="13069" max="13069" width="16.140625" style="25" customWidth="1"/>
    <col min="13070" max="13070" width="13" style="25" customWidth="1"/>
    <col min="13071" max="13072" width="14.85546875" style="25" bestFit="1" customWidth="1"/>
    <col min="13073" max="13313" width="11.42578125" style="25"/>
    <col min="13314" max="13314" width="25.42578125" style="25" customWidth="1"/>
    <col min="13315" max="13315" width="13" style="25" bestFit="1" customWidth="1"/>
    <col min="13316" max="13316" width="12.5703125" style="25" bestFit="1" customWidth="1"/>
    <col min="13317" max="13317" width="12" style="25" bestFit="1" customWidth="1"/>
    <col min="13318" max="13318" width="11.5703125" style="25" bestFit="1" customWidth="1"/>
    <col min="13319" max="13319" width="12.5703125" style="25" bestFit="1" customWidth="1"/>
    <col min="13320" max="13321" width="11.5703125" style="25" bestFit="1" customWidth="1"/>
    <col min="13322" max="13322" width="12" style="25" bestFit="1" customWidth="1"/>
    <col min="13323" max="13323" width="11.5703125" style="25" customWidth="1"/>
    <col min="13324" max="13324" width="14.140625" style="25" customWidth="1"/>
    <col min="13325" max="13325" width="16.140625" style="25" customWidth="1"/>
    <col min="13326" max="13326" width="13" style="25" customWidth="1"/>
    <col min="13327" max="13328" width="14.85546875" style="25" bestFit="1" customWidth="1"/>
    <col min="13329" max="13569" width="11.42578125" style="25"/>
    <col min="13570" max="13570" width="25.42578125" style="25" customWidth="1"/>
    <col min="13571" max="13571" width="13" style="25" bestFit="1" customWidth="1"/>
    <col min="13572" max="13572" width="12.5703125" style="25" bestFit="1" customWidth="1"/>
    <col min="13573" max="13573" width="12" style="25" bestFit="1" customWidth="1"/>
    <col min="13574" max="13574" width="11.5703125" style="25" bestFit="1" customWidth="1"/>
    <col min="13575" max="13575" width="12.5703125" style="25" bestFit="1" customWidth="1"/>
    <col min="13576" max="13577" width="11.5703125" style="25" bestFit="1" customWidth="1"/>
    <col min="13578" max="13578" width="12" style="25" bestFit="1" customWidth="1"/>
    <col min="13579" max="13579" width="11.5703125" style="25" customWidth="1"/>
    <col min="13580" max="13580" width="14.140625" style="25" customWidth="1"/>
    <col min="13581" max="13581" width="16.140625" style="25" customWidth="1"/>
    <col min="13582" max="13582" width="13" style="25" customWidth="1"/>
    <col min="13583" max="13584" width="14.85546875" style="25" bestFit="1" customWidth="1"/>
    <col min="13585" max="13825" width="11.42578125" style="25"/>
    <col min="13826" max="13826" width="25.42578125" style="25" customWidth="1"/>
    <col min="13827" max="13827" width="13" style="25" bestFit="1" customWidth="1"/>
    <col min="13828" max="13828" width="12.5703125" style="25" bestFit="1" customWidth="1"/>
    <col min="13829" max="13829" width="12" style="25" bestFit="1" customWidth="1"/>
    <col min="13830" max="13830" width="11.5703125" style="25" bestFit="1" customWidth="1"/>
    <col min="13831" max="13831" width="12.5703125" style="25" bestFit="1" customWidth="1"/>
    <col min="13832" max="13833" width="11.5703125" style="25" bestFit="1" customWidth="1"/>
    <col min="13834" max="13834" width="12" style="25" bestFit="1" customWidth="1"/>
    <col min="13835" max="13835" width="11.5703125" style="25" customWidth="1"/>
    <col min="13836" max="13836" width="14.140625" style="25" customWidth="1"/>
    <col min="13837" max="13837" width="16.140625" style="25" customWidth="1"/>
    <col min="13838" max="13838" width="13" style="25" customWidth="1"/>
    <col min="13839" max="13840" width="14.85546875" style="25" bestFit="1" customWidth="1"/>
    <col min="13841" max="14081" width="11.42578125" style="25"/>
    <col min="14082" max="14082" width="25.42578125" style="25" customWidth="1"/>
    <col min="14083" max="14083" width="13" style="25" bestFit="1" customWidth="1"/>
    <col min="14084" max="14084" width="12.5703125" style="25" bestFit="1" customWidth="1"/>
    <col min="14085" max="14085" width="12" style="25" bestFit="1" customWidth="1"/>
    <col min="14086" max="14086" width="11.5703125" style="25" bestFit="1" customWidth="1"/>
    <col min="14087" max="14087" width="12.5703125" style="25" bestFit="1" customWidth="1"/>
    <col min="14088" max="14089" width="11.5703125" style="25" bestFit="1" customWidth="1"/>
    <col min="14090" max="14090" width="12" style="25" bestFit="1" customWidth="1"/>
    <col min="14091" max="14091" width="11.5703125" style="25" customWidth="1"/>
    <col min="14092" max="14092" width="14.140625" style="25" customWidth="1"/>
    <col min="14093" max="14093" width="16.140625" style="25" customWidth="1"/>
    <col min="14094" max="14094" width="13" style="25" customWidth="1"/>
    <col min="14095" max="14096" width="14.85546875" style="25" bestFit="1" customWidth="1"/>
    <col min="14097" max="14337" width="11.42578125" style="25"/>
    <col min="14338" max="14338" width="25.42578125" style="25" customWidth="1"/>
    <col min="14339" max="14339" width="13" style="25" bestFit="1" customWidth="1"/>
    <col min="14340" max="14340" width="12.5703125" style="25" bestFit="1" customWidth="1"/>
    <col min="14341" max="14341" width="12" style="25" bestFit="1" customWidth="1"/>
    <col min="14342" max="14342" width="11.5703125" style="25" bestFit="1" customWidth="1"/>
    <col min="14343" max="14343" width="12.5703125" style="25" bestFit="1" customWidth="1"/>
    <col min="14344" max="14345" width="11.5703125" style="25" bestFit="1" customWidth="1"/>
    <col min="14346" max="14346" width="12" style="25" bestFit="1" customWidth="1"/>
    <col min="14347" max="14347" width="11.5703125" style="25" customWidth="1"/>
    <col min="14348" max="14348" width="14.140625" style="25" customWidth="1"/>
    <col min="14349" max="14349" width="16.140625" style="25" customWidth="1"/>
    <col min="14350" max="14350" width="13" style="25" customWidth="1"/>
    <col min="14351" max="14352" width="14.85546875" style="25" bestFit="1" customWidth="1"/>
    <col min="14353" max="14593" width="11.42578125" style="25"/>
    <col min="14594" max="14594" width="25.42578125" style="25" customWidth="1"/>
    <col min="14595" max="14595" width="13" style="25" bestFit="1" customWidth="1"/>
    <col min="14596" max="14596" width="12.5703125" style="25" bestFit="1" customWidth="1"/>
    <col min="14597" max="14597" width="12" style="25" bestFit="1" customWidth="1"/>
    <col min="14598" max="14598" width="11.5703125" style="25" bestFit="1" customWidth="1"/>
    <col min="14599" max="14599" width="12.5703125" style="25" bestFit="1" customWidth="1"/>
    <col min="14600" max="14601" width="11.5703125" style="25" bestFit="1" customWidth="1"/>
    <col min="14602" max="14602" width="12" style="25" bestFit="1" customWidth="1"/>
    <col min="14603" max="14603" width="11.5703125" style="25" customWidth="1"/>
    <col min="14604" max="14604" width="14.140625" style="25" customWidth="1"/>
    <col min="14605" max="14605" width="16.140625" style="25" customWidth="1"/>
    <col min="14606" max="14606" width="13" style="25" customWidth="1"/>
    <col min="14607" max="14608" width="14.85546875" style="25" bestFit="1" customWidth="1"/>
    <col min="14609" max="14849" width="11.42578125" style="25"/>
    <col min="14850" max="14850" width="25.42578125" style="25" customWidth="1"/>
    <col min="14851" max="14851" width="13" style="25" bestFit="1" customWidth="1"/>
    <col min="14852" max="14852" width="12.5703125" style="25" bestFit="1" customWidth="1"/>
    <col min="14853" max="14853" width="12" style="25" bestFit="1" customWidth="1"/>
    <col min="14854" max="14854" width="11.5703125" style="25" bestFit="1" customWidth="1"/>
    <col min="14855" max="14855" width="12.5703125" style="25" bestFit="1" customWidth="1"/>
    <col min="14856" max="14857" width="11.5703125" style="25" bestFit="1" customWidth="1"/>
    <col min="14858" max="14858" width="12" style="25" bestFit="1" customWidth="1"/>
    <col min="14859" max="14859" width="11.5703125" style="25" customWidth="1"/>
    <col min="14860" max="14860" width="14.140625" style="25" customWidth="1"/>
    <col min="14861" max="14861" width="16.140625" style="25" customWidth="1"/>
    <col min="14862" max="14862" width="13" style="25" customWidth="1"/>
    <col min="14863" max="14864" width="14.85546875" style="25" bestFit="1" customWidth="1"/>
    <col min="14865" max="15105" width="11.42578125" style="25"/>
    <col min="15106" max="15106" width="25.42578125" style="25" customWidth="1"/>
    <col min="15107" max="15107" width="13" style="25" bestFit="1" customWidth="1"/>
    <col min="15108" max="15108" width="12.5703125" style="25" bestFit="1" customWidth="1"/>
    <col min="15109" max="15109" width="12" style="25" bestFit="1" customWidth="1"/>
    <col min="15110" max="15110" width="11.5703125" style="25" bestFit="1" customWidth="1"/>
    <col min="15111" max="15111" width="12.5703125" style="25" bestFit="1" customWidth="1"/>
    <col min="15112" max="15113" width="11.5703125" style="25" bestFit="1" customWidth="1"/>
    <col min="15114" max="15114" width="12" style="25" bestFit="1" customWidth="1"/>
    <col min="15115" max="15115" width="11.5703125" style="25" customWidth="1"/>
    <col min="15116" max="15116" width="14.140625" style="25" customWidth="1"/>
    <col min="15117" max="15117" width="16.140625" style="25" customWidth="1"/>
    <col min="15118" max="15118" width="13" style="25" customWidth="1"/>
    <col min="15119" max="15120" width="14.85546875" style="25" bestFit="1" customWidth="1"/>
    <col min="15121" max="15361" width="11.42578125" style="25"/>
    <col min="15362" max="15362" width="25.42578125" style="25" customWidth="1"/>
    <col min="15363" max="15363" width="13" style="25" bestFit="1" customWidth="1"/>
    <col min="15364" max="15364" width="12.5703125" style="25" bestFit="1" customWidth="1"/>
    <col min="15365" max="15365" width="12" style="25" bestFit="1" customWidth="1"/>
    <col min="15366" max="15366" width="11.5703125" style="25" bestFit="1" customWidth="1"/>
    <col min="15367" max="15367" width="12.5703125" style="25" bestFit="1" customWidth="1"/>
    <col min="15368" max="15369" width="11.5703125" style="25" bestFit="1" customWidth="1"/>
    <col min="15370" max="15370" width="12" style="25" bestFit="1" customWidth="1"/>
    <col min="15371" max="15371" width="11.5703125" style="25" customWidth="1"/>
    <col min="15372" max="15372" width="14.140625" style="25" customWidth="1"/>
    <col min="15373" max="15373" width="16.140625" style="25" customWidth="1"/>
    <col min="15374" max="15374" width="13" style="25" customWidth="1"/>
    <col min="15375" max="15376" width="14.85546875" style="25" bestFit="1" customWidth="1"/>
    <col min="15377" max="15617" width="11.42578125" style="25"/>
    <col min="15618" max="15618" width="25.42578125" style="25" customWidth="1"/>
    <col min="15619" max="15619" width="13" style="25" bestFit="1" customWidth="1"/>
    <col min="15620" max="15620" width="12.5703125" style="25" bestFit="1" customWidth="1"/>
    <col min="15621" max="15621" width="12" style="25" bestFit="1" customWidth="1"/>
    <col min="15622" max="15622" width="11.5703125" style="25" bestFit="1" customWidth="1"/>
    <col min="15623" max="15623" width="12.5703125" style="25" bestFit="1" customWidth="1"/>
    <col min="15624" max="15625" width="11.5703125" style="25" bestFit="1" customWidth="1"/>
    <col min="15626" max="15626" width="12" style="25" bestFit="1" customWidth="1"/>
    <col min="15627" max="15627" width="11.5703125" style="25" customWidth="1"/>
    <col min="15628" max="15628" width="14.140625" style="25" customWidth="1"/>
    <col min="15629" max="15629" width="16.140625" style="25" customWidth="1"/>
    <col min="15630" max="15630" width="13" style="25" customWidth="1"/>
    <col min="15631" max="15632" width="14.85546875" style="25" bestFit="1" customWidth="1"/>
    <col min="15633" max="15873" width="11.42578125" style="25"/>
    <col min="15874" max="15874" width="25.42578125" style="25" customWidth="1"/>
    <col min="15875" max="15875" width="13" style="25" bestFit="1" customWidth="1"/>
    <col min="15876" max="15876" width="12.5703125" style="25" bestFit="1" customWidth="1"/>
    <col min="15877" max="15877" width="12" style="25" bestFit="1" customWidth="1"/>
    <col min="15878" max="15878" width="11.5703125" style="25" bestFit="1" customWidth="1"/>
    <col min="15879" max="15879" width="12.5703125" style="25" bestFit="1" customWidth="1"/>
    <col min="15880" max="15881" width="11.5703125" style="25" bestFit="1" customWidth="1"/>
    <col min="15882" max="15882" width="12" style="25" bestFit="1" customWidth="1"/>
    <col min="15883" max="15883" width="11.5703125" style="25" customWidth="1"/>
    <col min="15884" max="15884" width="14.140625" style="25" customWidth="1"/>
    <col min="15885" max="15885" width="16.140625" style="25" customWidth="1"/>
    <col min="15886" max="15886" width="13" style="25" customWidth="1"/>
    <col min="15887" max="15888" width="14.85546875" style="25" bestFit="1" customWidth="1"/>
    <col min="15889" max="16129" width="11.42578125" style="25"/>
    <col min="16130" max="16130" width="25.42578125" style="25" customWidth="1"/>
    <col min="16131" max="16131" width="13" style="25" bestFit="1" customWidth="1"/>
    <col min="16132" max="16132" width="12.5703125" style="25" bestFit="1" customWidth="1"/>
    <col min="16133" max="16133" width="12" style="25" bestFit="1" customWidth="1"/>
    <col min="16134" max="16134" width="11.5703125" style="25" bestFit="1" customWidth="1"/>
    <col min="16135" max="16135" width="12.5703125" style="25" bestFit="1" customWidth="1"/>
    <col min="16136" max="16137" width="11.5703125" style="25" bestFit="1" customWidth="1"/>
    <col min="16138" max="16138" width="12" style="25" bestFit="1" customWidth="1"/>
    <col min="16139" max="16139" width="11.5703125" style="25" customWidth="1"/>
    <col min="16140" max="16140" width="14.140625" style="25" customWidth="1"/>
    <col min="16141" max="16141" width="16.140625" style="25" customWidth="1"/>
    <col min="16142" max="16142" width="13" style="25" customWidth="1"/>
    <col min="16143" max="16144" width="14.85546875" style="25" bestFit="1" customWidth="1"/>
    <col min="16145" max="16384" width="11.42578125" style="25"/>
  </cols>
  <sheetData>
    <row r="1" spans="1:10" ht="18.75" customHeight="1" x14ac:dyDescent="0.2">
      <c r="A1" s="19"/>
      <c r="B1" s="20" t="s">
        <v>181</v>
      </c>
      <c r="C1" s="21"/>
      <c r="D1" s="21"/>
      <c r="E1" s="21"/>
      <c r="F1" s="21"/>
      <c r="G1" s="22"/>
      <c r="H1" s="22"/>
      <c r="I1" s="23"/>
      <c r="J1" s="24"/>
    </row>
    <row r="2" spans="1:10" ht="13.5" thickBot="1" x14ac:dyDescent="0.25">
      <c r="A2" s="19"/>
      <c r="B2" s="26"/>
      <c r="C2" s="27"/>
      <c r="D2" s="27"/>
      <c r="E2" s="27"/>
      <c r="F2" s="27"/>
      <c r="G2" s="28" t="s">
        <v>621</v>
      </c>
      <c r="H2" s="28"/>
      <c r="I2" s="29"/>
      <c r="J2" s="24"/>
    </row>
    <row r="3" spans="1:10" ht="13.5" thickBot="1" x14ac:dyDescent="0.25">
      <c r="A3" s="19"/>
      <c r="B3" s="30"/>
      <c r="C3" s="31"/>
      <c r="D3" s="31"/>
      <c r="E3" s="31"/>
      <c r="F3" s="31"/>
      <c r="G3" s="32"/>
      <c r="H3" s="32"/>
      <c r="I3" s="33"/>
      <c r="J3" s="24"/>
    </row>
    <row r="4" spans="1:10" ht="15.75" thickBot="1" x14ac:dyDescent="0.25">
      <c r="B4" s="34" t="s">
        <v>182</v>
      </c>
      <c r="C4" s="35"/>
      <c r="D4" s="35"/>
      <c r="E4" s="35"/>
      <c r="F4" s="35"/>
      <c r="G4" s="35"/>
      <c r="H4" s="36"/>
      <c r="J4" s="24"/>
    </row>
    <row r="5" spans="1:10" x14ac:dyDescent="0.2">
      <c r="A5" s="19"/>
      <c r="B5" s="30"/>
      <c r="C5" s="31"/>
      <c r="D5" s="31"/>
      <c r="E5" s="31"/>
      <c r="F5" s="31"/>
      <c r="J5" s="24"/>
    </row>
    <row r="7" spans="1:10" ht="13.5" thickBot="1" x14ac:dyDescent="0.25">
      <c r="A7" s="817" t="s">
        <v>610</v>
      </c>
      <c r="B7" s="817"/>
      <c r="C7" s="817"/>
    </row>
    <row r="8" spans="1:10" x14ac:dyDescent="0.2">
      <c r="A8" s="37" t="s">
        <v>133</v>
      </c>
      <c r="B8" s="38"/>
      <c r="C8" s="39">
        <f>L22</f>
        <v>2924560</v>
      </c>
    </row>
    <row r="9" spans="1:10" x14ac:dyDescent="0.2">
      <c r="A9" s="40" t="s">
        <v>184</v>
      </c>
      <c r="B9" s="41"/>
      <c r="C9" s="42">
        <f t="shared" ref="C9:C17" si="0">L23</f>
        <v>2541087</v>
      </c>
    </row>
    <row r="10" spans="1:10" x14ac:dyDescent="0.2">
      <c r="A10" s="40" t="s">
        <v>185</v>
      </c>
      <c r="B10" s="41"/>
      <c r="C10" s="42">
        <f t="shared" si="0"/>
        <v>383473</v>
      </c>
    </row>
    <row r="11" spans="1:10" x14ac:dyDescent="0.2">
      <c r="A11" s="43" t="s">
        <v>134</v>
      </c>
      <c r="B11" s="44"/>
      <c r="C11" s="45">
        <f t="shared" si="0"/>
        <v>5325455</v>
      </c>
    </row>
    <row r="12" spans="1:10" x14ac:dyDescent="0.2">
      <c r="A12" s="40" t="s">
        <v>186</v>
      </c>
      <c r="B12" s="41"/>
      <c r="C12" s="42">
        <f t="shared" si="0"/>
        <v>4701962</v>
      </c>
    </row>
    <row r="13" spans="1:10" x14ac:dyDescent="0.2">
      <c r="A13" s="40" t="s">
        <v>187</v>
      </c>
      <c r="B13" s="41"/>
      <c r="C13" s="42">
        <f t="shared" si="0"/>
        <v>623493</v>
      </c>
    </row>
    <row r="14" spans="1:10" x14ac:dyDescent="0.2">
      <c r="A14" s="43" t="s">
        <v>67</v>
      </c>
      <c r="B14" s="44"/>
      <c r="C14" s="65">
        <f t="shared" si="0"/>
        <v>0.15999115468503655</v>
      </c>
    </row>
    <row r="15" spans="1:10" x14ac:dyDescent="0.2">
      <c r="A15" s="47" t="s">
        <v>3</v>
      </c>
      <c r="B15" s="48"/>
      <c r="C15" s="66">
        <f t="shared" si="0"/>
        <v>1.8209422955931833</v>
      </c>
      <c r="D15" s="50"/>
    </row>
    <row r="16" spans="1:10" x14ac:dyDescent="0.2">
      <c r="A16" s="51" t="s">
        <v>188</v>
      </c>
      <c r="B16" s="52"/>
      <c r="C16" s="67">
        <f t="shared" si="0"/>
        <v>1.8503742689644236</v>
      </c>
      <c r="D16" s="50"/>
    </row>
    <row r="17" spans="1:15" ht="13.5" thickBot="1" x14ac:dyDescent="0.25">
      <c r="A17" s="54" t="s">
        <v>189</v>
      </c>
      <c r="B17" s="55"/>
      <c r="C17" s="68">
        <f t="shared" si="0"/>
        <v>1.6259110810930626</v>
      </c>
      <c r="D17" s="50"/>
    </row>
    <row r="18" spans="1:15" x14ac:dyDescent="0.2">
      <c r="D18" s="24"/>
    </row>
    <row r="19" spans="1:15" ht="13.5" thickBot="1" x14ac:dyDescent="0.25">
      <c r="C19" s="57">
        <f>C22/$C$8</f>
        <v>0.11653992395437263</v>
      </c>
      <c r="D19" s="57">
        <f t="shared" ref="D19:K19" si="1">D22/$C$8</f>
        <v>0.13261926580408676</v>
      </c>
      <c r="E19" s="57">
        <f t="shared" si="1"/>
        <v>0.16767206007057472</v>
      </c>
      <c r="F19" s="57">
        <f t="shared" si="1"/>
        <v>5.1715813660858388E-2</v>
      </c>
      <c r="G19" s="57">
        <f t="shared" si="1"/>
        <v>0.17054086768607926</v>
      </c>
      <c r="H19" s="57">
        <f t="shared" si="1"/>
        <v>0.11133845775090954</v>
      </c>
      <c r="I19" s="57">
        <f t="shared" si="1"/>
        <v>6.7595467352353861E-2</v>
      </c>
      <c r="J19" s="57">
        <f t="shared" si="1"/>
        <v>0.12010045955630932</v>
      </c>
      <c r="K19" s="57">
        <f t="shared" si="1"/>
        <v>6.1877684164455507E-2</v>
      </c>
      <c r="L19" s="58">
        <f>SUM(C19:K19)</f>
        <v>1</v>
      </c>
    </row>
    <row r="20" spans="1:15" ht="18.75" thickBot="1" x14ac:dyDescent="0.3">
      <c r="A20" s="818" t="s">
        <v>190</v>
      </c>
      <c r="B20" s="819"/>
      <c r="C20" s="819"/>
      <c r="D20" s="819"/>
      <c r="E20" s="819"/>
      <c r="F20" s="819"/>
      <c r="G20" s="819"/>
      <c r="H20" s="819"/>
      <c r="I20" s="819"/>
      <c r="J20" s="819"/>
      <c r="K20" s="820"/>
    </row>
    <row r="21" spans="1:15" ht="13.5" thickBot="1" x14ac:dyDescent="0.25">
      <c r="A21" s="59"/>
      <c r="B21" s="59"/>
      <c r="C21" s="60" t="s">
        <v>191</v>
      </c>
      <c r="D21" s="61" t="s">
        <v>6</v>
      </c>
      <c r="E21" s="61" t="s">
        <v>18</v>
      </c>
      <c r="F21" s="61" t="s">
        <v>7</v>
      </c>
      <c r="G21" s="61" t="s">
        <v>8</v>
      </c>
      <c r="H21" s="61" t="s">
        <v>9</v>
      </c>
      <c r="I21" s="62" t="s">
        <v>10</v>
      </c>
      <c r="J21" s="62" t="s">
        <v>11</v>
      </c>
      <c r="K21" s="62" t="s">
        <v>12</v>
      </c>
      <c r="M21" s="63"/>
      <c r="N21" s="19"/>
    </row>
    <row r="22" spans="1:15" s="19" customFormat="1" x14ac:dyDescent="0.2">
      <c r="A22" s="37" t="s">
        <v>192</v>
      </c>
      <c r="B22" s="38"/>
      <c r="C22" s="39">
        <v>340828</v>
      </c>
      <c r="D22" s="39">
        <v>387853</v>
      </c>
      <c r="E22" s="39">
        <v>490367</v>
      </c>
      <c r="F22" s="39">
        <v>151246</v>
      </c>
      <c r="G22" s="39">
        <v>498757</v>
      </c>
      <c r="H22" s="39">
        <v>325616</v>
      </c>
      <c r="I22" s="39">
        <v>197687</v>
      </c>
      <c r="J22" s="39">
        <v>351241</v>
      </c>
      <c r="K22" s="39">
        <v>180965</v>
      </c>
      <c r="L22" s="39">
        <f t="shared" ref="L22:L27" si="2">SUM(C22:K22)</f>
        <v>2924560</v>
      </c>
      <c r="M22" s="64"/>
      <c r="N22" s="50"/>
      <c r="O22" s="50"/>
    </row>
    <row r="23" spans="1:15" x14ac:dyDescent="0.2">
      <c r="A23" s="40" t="s">
        <v>184</v>
      </c>
      <c r="B23" s="41"/>
      <c r="C23" s="42">
        <v>322622</v>
      </c>
      <c r="D23" s="42">
        <v>290236</v>
      </c>
      <c r="E23" s="42">
        <v>446756</v>
      </c>
      <c r="F23" s="42">
        <v>128085</v>
      </c>
      <c r="G23" s="42">
        <v>392644</v>
      </c>
      <c r="H23" s="42">
        <v>302713</v>
      </c>
      <c r="I23" s="42">
        <v>188114</v>
      </c>
      <c r="J23" s="42">
        <v>301339</v>
      </c>
      <c r="K23" s="42">
        <v>168578</v>
      </c>
      <c r="L23" s="42">
        <f t="shared" si="2"/>
        <v>2541087</v>
      </c>
      <c r="M23" s="64"/>
      <c r="N23" s="50"/>
      <c r="O23" s="50"/>
    </row>
    <row r="24" spans="1:15" x14ac:dyDescent="0.2">
      <c r="A24" s="40" t="s">
        <v>185</v>
      </c>
      <c r="B24" s="41"/>
      <c r="C24" s="42">
        <v>18206</v>
      </c>
      <c r="D24" s="42">
        <v>97617</v>
      </c>
      <c r="E24" s="42">
        <v>43611</v>
      </c>
      <c r="F24" s="42">
        <v>23161</v>
      </c>
      <c r="G24" s="42">
        <v>106113</v>
      </c>
      <c r="H24" s="42">
        <v>22903</v>
      </c>
      <c r="I24" s="42">
        <v>9573</v>
      </c>
      <c r="J24" s="42">
        <v>49902</v>
      </c>
      <c r="K24" s="42">
        <v>12387</v>
      </c>
      <c r="L24" s="42">
        <f t="shared" si="2"/>
        <v>383473</v>
      </c>
      <c r="M24" s="64"/>
      <c r="N24" s="50"/>
      <c r="O24" s="50"/>
    </row>
    <row r="25" spans="1:15" s="19" customFormat="1" x14ac:dyDescent="0.2">
      <c r="A25" s="43" t="s">
        <v>193</v>
      </c>
      <c r="B25" s="44"/>
      <c r="C25" s="45">
        <v>633135</v>
      </c>
      <c r="D25" s="45">
        <v>654827</v>
      </c>
      <c r="E25" s="45">
        <v>939060</v>
      </c>
      <c r="F25" s="45">
        <v>302711</v>
      </c>
      <c r="G25" s="45">
        <v>861928</v>
      </c>
      <c r="H25" s="45">
        <v>552267</v>
      </c>
      <c r="I25" s="45">
        <v>418588</v>
      </c>
      <c r="J25" s="45">
        <v>635075</v>
      </c>
      <c r="K25" s="45">
        <v>327864</v>
      </c>
      <c r="L25" s="45">
        <f t="shared" si="2"/>
        <v>5325455</v>
      </c>
      <c r="M25" s="64"/>
      <c r="N25" s="50"/>
      <c r="O25" s="50"/>
    </row>
    <row r="26" spans="1:15" x14ac:dyDescent="0.2">
      <c r="A26" s="40" t="s">
        <v>186</v>
      </c>
      <c r="B26" s="41"/>
      <c r="C26" s="42">
        <v>594149</v>
      </c>
      <c r="D26" s="42">
        <v>515423</v>
      </c>
      <c r="E26" s="42">
        <v>867887</v>
      </c>
      <c r="F26" s="42">
        <v>266892</v>
      </c>
      <c r="G26" s="42">
        <v>690172</v>
      </c>
      <c r="H26" s="42">
        <v>521226</v>
      </c>
      <c r="I26" s="42">
        <v>402042</v>
      </c>
      <c r="J26" s="42">
        <v>535575</v>
      </c>
      <c r="K26" s="42">
        <v>308596</v>
      </c>
      <c r="L26" s="42">
        <f t="shared" si="2"/>
        <v>4701962</v>
      </c>
      <c r="M26" s="64"/>
      <c r="N26" s="50"/>
      <c r="O26" s="50"/>
    </row>
    <row r="27" spans="1:15" x14ac:dyDescent="0.2">
      <c r="A27" s="40" t="s">
        <v>187</v>
      </c>
      <c r="B27" s="41"/>
      <c r="C27" s="42">
        <v>38986</v>
      </c>
      <c r="D27" s="42">
        <v>139404</v>
      </c>
      <c r="E27" s="42">
        <v>71173</v>
      </c>
      <c r="F27" s="42">
        <v>35819</v>
      </c>
      <c r="G27" s="42">
        <v>171756</v>
      </c>
      <c r="H27" s="42">
        <v>31041</v>
      </c>
      <c r="I27" s="42">
        <v>16546</v>
      </c>
      <c r="J27" s="42">
        <v>99500</v>
      </c>
      <c r="K27" s="42">
        <v>19268</v>
      </c>
      <c r="L27" s="42">
        <f t="shared" si="2"/>
        <v>623493</v>
      </c>
      <c r="M27" s="64"/>
      <c r="N27" s="50"/>
      <c r="O27" s="50"/>
    </row>
    <row r="28" spans="1:15" s="19" customFormat="1" x14ac:dyDescent="0.2">
      <c r="A28" s="43" t="s">
        <v>67</v>
      </c>
      <c r="B28" s="44"/>
      <c r="C28" s="65">
        <v>0.1251564514299757</v>
      </c>
      <c r="D28" s="65">
        <v>0.12865565569825504</v>
      </c>
      <c r="E28" s="65">
        <v>0.17806478515890814</v>
      </c>
      <c r="F28" s="65">
        <v>0.18735232113178307</v>
      </c>
      <c r="G28" s="65">
        <v>0.18408785390918539</v>
      </c>
      <c r="H28" s="65">
        <v>0.14337795008418602</v>
      </c>
      <c r="I28" s="65">
        <v>0.1731781494946649</v>
      </c>
      <c r="J28" s="65">
        <v>0.18693645949000431</v>
      </c>
      <c r="K28" s="65">
        <v>0.17259300511043116</v>
      </c>
      <c r="L28" s="46">
        <v>0.15999115468503655</v>
      </c>
      <c r="M28" s="64"/>
      <c r="N28" s="50"/>
      <c r="O28" s="50"/>
    </row>
    <row r="29" spans="1:15" s="19" customFormat="1" x14ac:dyDescent="0.2">
      <c r="A29" s="47" t="s">
        <v>3</v>
      </c>
      <c r="B29" s="48"/>
      <c r="C29" s="66">
        <v>1.8576378701280412</v>
      </c>
      <c r="D29" s="66">
        <v>1.6883381074788644</v>
      </c>
      <c r="E29" s="66">
        <v>1.9150146726839286</v>
      </c>
      <c r="F29" s="66">
        <v>2.0014479721777767</v>
      </c>
      <c r="G29" s="66">
        <v>1.7281521863352294</v>
      </c>
      <c r="H29" s="66">
        <v>1.6960683750184267</v>
      </c>
      <c r="I29" s="66">
        <v>2.1174280554614113</v>
      </c>
      <c r="J29" s="66">
        <v>1.8080890328862518</v>
      </c>
      <c r="K29" s="66">
        <v>1.8117536540214958</v>
      </c>
      <c r="L29" s="49">
        <f>L25/L22</f>
        <v>1.8209422955931833</v>
      </c>
      <c r="M29" s="64"/>
      <c r="N29" s="50"/>
      <c r="O29" s="50"/>
    </row>
    <row r="30" spans="1:15" x14ac:dyDescent="0.2">
      <c r="A30" s="51" t="s">
        <v>188</v>
      </c>
      <c r="B30" s="52"/>
      <c r="C30" s="67">
        <v>1.8416258035719821</v>
      </c>
      <c r="D30" s="67">
        <v>1.7758754944252264</v>
      </c>
      <c r="E30" s="67">
        <v>1.9426420686012051</v>
      </c>
      <c r="F30" s="67">
        <v>2.0837100363040171</v>
      </c>
      <c r="G30" s="67">
        <v>1.7577551165941667</v>
      </c>
      <c r="H30" s="67">
        <v>1.7218487478238464</v>
      </c>
      <c r="I30" s="67">
        <v>2.1372252995523993</v>
      </c>
      <c r="J30" s="67">
        <v>1.7773172407156059</v>
      </c>
      <c r="K30" s="67">
        <v>1.8305828755828162</v>
      </c>
      <c r="L30" s="67">
        <f>L26/L23</f>
        <v>1.8503742689644236</v>
      </c>
      <c r="M30" s="64"/>
      <c r="N30" s="50"/>
      <c r="O30" s="50"/>
    </row>
    <row r="31" spans="1:15" ht="13.5" thickBot="1" x14ac:dyDescent="0.25">
      <c r="A31" s="54" t="s">
        <v>189</v>
      </c>
      <c r="B31" s="55"/>
      <c r="C31" s="68">
        <v>2.1413819619905525</v>
      </c>
      <c r="D31" s="68">
        <v>1.4280709302682935</v>
      </c>
      <c r="E31" s="68">
        <v>1.6319965146408015</v>
      </c>
      <c r="F31" s="68">
        <v>1.5465221708907215</v>
      </c>
      <c r="G31" s="68">
        <v>1.6186141189109722</v>
      </c>
      <c r="H31" s="68">
        <v>1.3553246299611406</v>
      </c>
      <c r="I31" s="68">
        <v>1.7284027995403739</v>
      </c>
      <c r="J31" s="68">
        <v>1.9939080597972025</v>
      </c>
      <c r="K31" s="68">
        <v>1.5555017356906433</v>
      </c>
      <c r="L31" s="68">
        <f>L27/L24</f>
        <v>1.6259110810930626</v>
      </c>
      <c r="M31" s="64"/>
      <c r="N31" s="50"/>
      <c r="O31" s="50"/>
    </row>
    <row r="32" spans="1:15" x14ac:dyDescent="0.2">
      <c r="C32" s="57"/>
      <c r="D32" s="57"/>
      <c r="E32" s="69"/>
      <c r="F32" s="57"/>
      <c r="G32" s="57"/>
      <c r="H32" s="57"/>
      <c r="I32" s="57"/>
      <c r="J32" s="57"/>
      <c r="K32" s="57"/>
      <c r="L32" s="57"/>
      <c r="M32" s="64"/>
      <c r="O32" s="50"/>
    </row>
    <row r="52" spans="1:16" ht="13.5" thickBot="1" x14ac:dyDescent="0.25"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</row>
    <row r="53" spans="1:16" ht="18.75" thickBot="1" x14ac:dyDescent="0.3">
      <c r="A53" s="818" t="s">
        <v>190</v>
      </c>
      <c r="B53" s="819"/>
      <c r="C53" s="819"/>
      <c r="D53" s="819"/>
      <c r="E53" s="819"/>
      <c r="F53" s="819"/>
      <c r="G53" s="819"/>
      <c r="H53" s="819"/>
      <c r="I53" s="819"/>
      <c r="J53" s="819"/>
      <c r="K53" s="819"/>
      <c r="L53" s="819"/>
      <c r="M53" s="819"/>
      <c r="N53" s="820"/>
    </row>
    <row r="54" spans="1:16" ht="13.5" thickBot="1" x14ac:dyDescent="0.25">
      <c r="A54" s="59"/>
      <c r="B54" s="59"/>
      <c r="C54" s="60" t="s">
        <v>46</v>
      </c>
      <c r="D54" s="61" t="s">
        <v>47</v>
      </c>
      <c r="E54" s="61" t="s">
        <v>48</v>
      </c>
      <c r="F54" s="61" t="s">
        <v>49</v>
      </c>
      <c r="G54" s="61" t="s">
        <v>50</v>
      </c>
      <c r="H54" s="61" t="s">
        <v>51</v>
      </c>
      <c r="I54" s="62" t="s">
        <v>52</v>
      </c>
      <c r="J54" s="62" t="s">
        <v>53</v>
      </c>
      <c r="K54" s="60" t="s">
        <v>54</v>
      </c>
      <c r="L54" s="62" t="s">
        <v>55</v>
      </c>
      <c r="M54" s="693" t="s">
        <v>56</v>
      </c>
      <c r="N54" s="694" t="s">
        <v>57</v>
      </c>
    </row>
    <row r="55" spans="1:16" s="19" customFormat="1" x14ac:dyDescent="0.2">
      <c r="A55" s="37" t="s">
        <v>192</v>
      </c>
      <c r="B55" s="38"/>
      <c r="C55" s="71">
        <v>440226</v>
      </c>
      <c r="D55" s="71">
        <v>530752</v>
      </c>
      <c r="E55" s="71">
        <v>223135</v>
      </c>
      <c r="F55" s="71">
        <v>0</v>
      </c>
      <c r="G55" s="71">
        <v>12656</v>
      </c>
      <c r="H55" s="71">
        <v>96672</v>
      </c>
      <c r="I55" s="71">
        <v>437556</v>
      </c>
      <c r="J55" s="71">
        <v>516707</v>
      </c>
      <c r="K55" s="71">
        <v>292947</v>
      </c>
      <c r="L55" s="71">
        <v>205905</v>
      </c>
      <c r="M55" s="71">
        <v>88453</v>
      </c>
      <c r="N55" s="71">
        <v>79551</v>
      </c>
      <c r="O55" s="25"/>
      <c r="P55" s="50"/>
    </row>
    <row r="56" spans="1:16" x14ac:dyDescent="0.2">
      <c r="A56" s="40" t="s">
        <v>184</v>
      </c>
      <c r="B56" s="41"/>
      <c r="C56" s="72">
        <v>356818</v>
      </c>
      <c r="D56" s="72">
        <v>451900</v>
      </c>
      <c r="E56" s="72">
        <v>189265</v>
      </c>
      <c r="F56" s="72">
        <v>0</v>
      </c>
      <c r="G56" s="72">
        <v>11891</v>
      </c>
      <c r="H56" s="72">
        <v>90978</v>
      </c>
      <c r="I56" s="72">
        <v>385997</v>
      </c>
      <c r="J56" s="72">
        <v>461435</v>
      </c>
      <c r="K56" s="72">
        <v>261466</v>
      </c>
      <c r="L56" s="72">
        <v>181081</v>
      </c>
      <c r="M56" s="72">
        <v>78896</v>
      </c>
      <c r="N56" s="72">
        <v>71360</v>
      </c>
      <c r="P56" s="50"/>
    </row>
    <row r="57" spans="1:16" x14ac:dyDescent="0.2">
      <c r="A57" s="40" t="s">
        <v>185</v>
      </c>
      <c r="B57" s="41"/>
      <c r="C57" s="72">
        <v>83408</v>
      </c>
      <c r="D57" s="72">
        <v>78852</v>
      </c>
      <c r="E57" s="72">
        <v>33870</v>
      </c>
      <c r="F57" s="72">
        <v>0</v>
      </c>
      <c r="G57" s="72">
        <v>765</v>
      </c>
      <c r="H57" s="72">
        <v>5694</v>
      </c>
      <c r="I57" s="72">
        <v>51559</v>
      </c>
      <c r="J57" s="72">
        <v>55272</v>
      </c>
      <c r="K57" s="72">
        <v>31481</v>
      </c>
      <c r="L57" s="72">
        <v>24824</v>
      </c>
      <c r="M57" s="72">
        <v>9557</v>
      </c>
      <c r="N57" s="72">
        <v>8191</v>
      </c>
      <c r="P57" s="50"/>
    </row>
    <row r="58" spans="1:16" s="19" customFormat="1" x14ac:dyDescent="0.2">
      <c r="A58" s="43" t="s">
        <v>193</v>
      </c>
      <c r="B58" s="44"/>
      <c r="C58" s="73">
        <v>721404</v>
      </c>
      <c r="D58" s="73">
        <v>852942</v>
      </c>
      <c r="E58" s="73">
        <v>377922</v>
      </c>
      <c r="F58" s="73">
        <v>0</v>
      </c>
      <c r="G58" s="73">
        <v>40337</v>
      </c>
      <c r="H58" s="73">
        <v>185143</v>
      </c>
      <c r="I58" s="73">
        <v>870779</v>
      </c>
      <c r="J58" s="73">
        <v>1149010</v>
      </c>
      <c r="K58" s="73">
        <v>490417</v>
      </c>
      <c r="L58" s="73">
        <v>332813</v>
      </c>
      <c r="M58" s="73">
        <v>160643</v>
      </c>
      <c r="N58" s="73">
        <v>144045</v>
      </c>
      <c r="O58" s="25"/>
      <c r="P58" s="50"/>
    </row>
    <row r="59" spans="1:16" x14ac:dyDescent="0.2">
      <c r="A59" s="40" t="s">
        <v>186</v>
      </c>
      <c r="B59" s="41"/>
      <c r="C59" s="72">
        <v>585787</v>
      </c>
      <c r="D59" s="72">
        <v>732104</v>
      </c>
      <c r="E59" s="72">
        <v>323380</v>
      </c>
      <c r="F59" s="72">
        <v>0</v>
      </c>
      <c r="G59" s="72">
        <v>36678</v>
      </c>
      <c r="H59" s="72">
        <v>170772</v>
      </c>
      <c r="I59" s="72">
        <v>787600</v>
      </c>
      <c r="J59" s="72">
        <v>1057211</v>
      </c>
      <c r="K59" s="72">
        <v>442144</v>
      </c>
      <c r="L59" s="72">
        <v>296366</v>
      </c>
      <c r="M59" s="72">
        <v>141689</v>
      </c>
      <c r="N59" s="72">
        <v>128231</v>
      </c>
      <c r="P59" s="50"/>
    </row>
    <row r="60" spans="1:16" x14ac:dyDescent="0.2">
      <c r="A60" s="40" t="s">
        <v>187</v>
      </c>
      <c r="B60" s="41"/>
      <c r="C60" s="72">
        <v>135617</v>
      </c>
      <c r="D60" s="72">
        <v>120838</v>
      </c>
      <c r="E60" s="72">
        <v>54542</v>
      </c>
      <c r="F60" s="72">
        <v>0</v>
      </c>
      <c r="G60" s="72">
        <v>3659</v>
      </c>
      <c r="H60" s="72">
        <v>14371</v>
      </c>
      <c r="I60" s="72">
        <v>83179</v>
      </c>
      <c r="J60" s="72">
        <v>91799</v>
      </c>
      <c r="K60" s="72">
        <v>48273</v>
      </c>
      <c r="L60" s="72">
        <v>36447</v>
      </c>
      <c r="M60" s="72">
        <v>18954</v>
      </c>
      <c r="N60" s="72">
        <v>15814</v>
      </c>
      <c r="P60" s="50"/>
    </row>
    <row r="61" spans="1:16" s="19" customFormat="1" x14ac:dyDescent="0.2">
      <c r="A61" s="43" t="s">
        <v>67</v>
      </c>
      <c r="B61" s="44"/>
      <c r="C61" s="74">
        <v>0.16218658859999999</v>
      </c>
      <c r="D61" s="74">
        <v>0.21139518830000001</v>
      </c>
      <c r="E61" s="74">
        <v>0.1039550248</v>
      </c>
      <c r="F61" s="74">
        <v>0</v>
      </c>
      <c r="G61" s="74">
        <v>4.6225178999999998E-2</v>
      </c>
      <c r="H61" s="74">
        <v>8.88563458E-2</v>
      </c>
      <c r="I61" s="74">
        <v>0.23498610780000001</v>
      </c>
      <c r="J61" s="74">
        <v>0.30431486470000002</v>
      </c>
      <c r="K61" s="74">
        <v>0.14476841039999999</v>
      </c>
      <c r="L61" s="74">
        <v>0.1168727631</v>
      </c>
      <c r="M61" s="74">
        <v>6.4857979699999999E-2</v>
      </c>
      <c r="N61" s="74">
        <v>7.1381346600000006E-2</v>
      </c>
      <c r="O61" s="25"/>
      <c r="P61" s="50"/>
    </row>
    <row r="62" spans="1:16" s="19" customFormat="1" x14ac:dyDescent="0.2">
      <c r="A62" s="47" t="s">
        <v>3</v>
      </c>
      <c r="B62" s="48"/>
      <c r="C62" s="75">
        <v>1.6387128429488</v>
      </c>
      <c r="D62" s="75">
        <v>1.6070443446280001</v>
      </c>
      <c r="E62" s="75">
        <v>1.6936921594550001</v>
      </c>
      <c r="F62" s="75">
        <v>0</v>
      </c>
      <c r="G62" s="75">
        <v>3.1871839443741998</v>
      </c>
      <c r="H62" s="75">
        <v>1.9151667494207001</v>
      </c>
      <c r="I62" s="75">
        <v>1.9900972675498001</v>
      </c>
      <c r="J62" s="75">
        <v>2.2237167292101998</v>
      </c>
      <c r="K62" s="75">
        <v>1.6740809771051</v>
      </c>
      <c r="L62" s="75">
        <v>1.6163424880406001</v>
      </c>
      <c r="M62" s="75">
        <v>1.8161396447831</v>
      </c>
      <c r="N62" s="75">
        <v>1.8107251951578001</v>
      </c>
      <c r="O62" s="25"/>
      <c r="P62" s="50"/>
    </row>
    <row r="63" spans="1:16" x14ac:dyDescent="0.2">
      <c r="A63" s="51" t="s">
        <v>188</v>
      </c>
      <c r="B63" s="52"/>
      <c r="C63" s="76">
        <v>1.6416968874889</v>
      </c>
      <c r="D63" s="76">
        <v>1.6200575348527999</v>
      </c>
      <c r="E63" s="76">
        <v>1.7086096214302999</v>
      </c>
      <c r="F63" s="76">
        <v>0</v>
      </c>
      <c r="G63" s="76">
        <v>3.0845177024639998</v>
      </c>
      <c r="H63" s="76">
        <v>1.8770691815603999</v>
      </c>
      <c r="I63" s="76">
        <v>2.0404303660391001</v>
      </c>
      <c r="J63" s="76">
        <v>2.2911374299739</v>
      </c>
      <c r="K63" s="76">
        <v>1.6910190999976999</v>
      </c>
      <c r="L63" s="76">
        <v>1.6366487925293001</v>
      </c>
      <c r="M63" s="76">
        <v>1.7958958629081001</v>
      </c>
      <c r="N63" s="76">
        <v>1.7969590807175</v>
      </c>
      <c r="P63" s="50"/>
    </row>
    <row r="64" spans="1:16" ht="13.5" thickBot="1" x14ac:dyDescent="0.25">
      <c r="A64" s="54" t="s">
        <v>189</v>
      </c>
      <c r="B64" s="55"/>
      <c r="C64" s="77">
        <v>1.6259471513524</v>
      </c>
      <c r="D64" s="77">
        <v>1.5324658854563</v>
      </c>
      <c r="E64" s="77">
        <v>1.6103336285798999</v>
      </c>
      <c r="F64" s="77">
        <v>0</v>
      </c>
      <c r="G64" s="77">
        <v>4.7830065359476999</v>
      </c>
      <c r="H64" s="77">
        <v>2.5238847910081001</v>
      </c>
      <c r="I64" s="77">
        <v>1.6132779922031</v>
      </c>
      <c r="J64" s="77">
        <v>1.6608590244607999</v>
      </c>
      <c r="K64" s="77">
        <v>1.5334010990756</v>
      </c>
      <c r="L64" s="77">
        <v>1.4682162423461</v>
      </c>
      <c r="M64" s="77">
        <v>1.9832583446687999</v>
      </c>
      <c r="N64" s="77">
        <v>1.9306555976071</v>
      </c>
      <c r="P64" s="50"/>
    </row>
  </sheetData>
  <mergeCells count="3">
    <mergeCell ref="A7:C7"/>
    <mergeCell ref="A20:K20"/>
    <mergeCell ref="A53:N53"/>
  </mergeCells>
  <pageMargins left="0.75" right="0.75" top="1" bottom="1" header="0" footer="0"/>
  <pageSetup paperSize="9" scale="4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71"/>
  <sheetViews>
    <sheetView zoomScale="90" zoomScaleNormal="80" workbookViewId="0">
      <selection activeCell="N4" sqref="N4"/>
    </sheetView>
  </sheetViews>
  <sheetFormatPr baseColWidth="10" defaultRowHeight="12.75" x14ac:dyDescent="0.2"/>
  <cols>
    <col min="1" max="1" width="18.140625" style="25" customWidth="1"/>
    <col min="2" max="2" width="14.85546875" style="25" customWidth="1"/>
    <col min="3" max="3" width="14.5703125" style="25" bestFit="1" customWidth="1"/>
    <col min="4" max="4" width="15" style="25" customWidth="1"/>
    <col min="5" max="6" width="13.5703125" style="25" customWidth="1"/>
    <col min="7" max="7" width="12.7109375" style="25" bestFit="1" customWidth="1"/>
    <col min="8" max="8" width="9.7109375" style="25" customWidth="1"/>
    <col min="9" max="9" width="12.7109375" style="25" customWidth="1"/>
    <col min="10" max="10" width="11.7109375" style="25" bestFit="1" customWidth="1"/>
    <col min="11" max="11" width="15.28515625" style="25" customWidth="1"/>
    <col min="12" max="13" width="12.85546875" style="25" customWidth="1"/>
    <col min="14" max="14" width="11.7109375" style="25" bestFit="1" customWidth="1"/>
    <col min="15" max="15" width="11.42578125" style="25"/>
    <col min="16" max="16" width="13.7109375" style="25" bestFit="1" customWidth="1"/>
    <col min="17" max="256" width="11.42578125" style="25"/>
    <col min="257" max="257" width="18.140625" style="25" customWidth="1"/>
    <col min="258" max="258" width="14.85546875" style="25" customWidth="1"/>
    <col min="259" max="259" width="14.5703125" style="25" bestFit="1" customWidth="1"/>
    <col min="260" max="260" width="15" style="25" customWidth="1"/>
    <col min="261" max="262" width="13.5703125" style="25" customWidth="1"/>
    <col min="263" max="263" width="12.7109375" style="25" bestFit="1" customWidth="1"/>
    <col min="264" max="264" width="9.7109375" style="25" customWidth="1"/>
    <col min="265" max="265" width="12.7109375" style="25" customWidth="1"/>
    <col min="266" max="266" width="11.7109375" style="25" bestFit="1" customWidth="1"/>
    <col min="267" max="267" width="15.28515625" style="25" customWidth="1"/>
    <col min="268" max="269" width="12.85546875" style="25" customWidth="1"/>
    <col min="270" max="270" width="11.7109375" style="25" bestFit="1" customWidth="1"/>
    <col min="271" max="271" width="11.42578125" style="25"/>
    <col min="272" max="272" width="13.7109375" style="25" bestFit="1" customWidth="1"/>
    <col min="273" max="512" width="11.42578125" style="25"/>
    <col min="513" max="513" width="18.140625" style="25" customWidth="1"/>
    <col min="514" max="514" width="14.85546875" style="25" customWidth="1"/>
    <col min="515" max="515" width="14.5703125" style="25" bestFit="1" customWidth="1"/>
    <col min="516" max="516" width="15" style="25" customWidth="1"/>
    <col min="517" max="518" width="13.5703125" style="25" customWidth="1"/>
    <col min="519" max="519" width="12.7109375" style="25" bestFit="1" customWidth="1"/>
    <col min="520" max="520" width="9.7109375" style="25" customWidth="1"/>
    <col min="521" max="521" width="12.7109375" style="25" customWidth="1"/>
    <col min="522" max="522" width="11.7109375" style="25" bestFit="1" customWidth="1"/>
    <col min="523" max="523" width="15.28515625" style="25" customWidth="1"/>
    <col min="524" max="525" width="12.85546875" style="25" customWidth="1"/>
    <col min="526" max="526" width="11.7109375" style="25" bestFit="1" customWidth="1"/>
    <col min="527" max="527" width="11.42578125" style="25"/>
    <col min="528" max="528" width="13.7109375" style="25" bestFit="1" customWidth="1"/>
    <col min="529" max="768" width="11.42578125" style="25"/>
    <col min="769" max="769" width="18.140625" style="25" customWidth="1"/>
    <col min="770" max="770" width="14.85546875" style="25" customWidth="1"/>
    <col min="771" max="771" width="14.5703125" style="25" bestFit="1" customWidth="1"/>
    <col min="772" max="772" width="15" style="25" customWidth="1"/>
    <col min="773" max="774" width="13.5703125" style="25" customWidth="1"/>
    <col min="775" max="775" width="12.7109375" style="25" bestFit="1" customWidth="1"/>
    <col min="776" max="776" width="9.7109375" style="25" customWidth="1"/>
    <col min="777" max="777" width="12.7109375" style="25" customWidth="1"/>
    <col min="778" max="778" width="11.7109375" style="25" bestFit="1" customWidth="1"/>
    <col min="779" max="779" width="15.28515625" style="25" customWidth="1"/>
    <col min="780" max="781" width="12.85546875" style="25" customWidth="1"/>
    <col min="782" max="782" width="11.7109375" style="25" bestFit="1" customWidth="1"/>
    <col min="783" max="783" width="11.42578125" style="25"/>
    <col min="784" max="784" width="13.7109375" style="25" bestFit="1" customWidth="1"/>
    <col min="785" max="1024" width="11.42578125" style="25"/>
    <col min="1025" max="1025" width="18.140625" style="25" customWidth="1"/>
    <col min="1026" max="1026" width="14.85546875" style="25" customWidth="1"/>
    <col min="1027" max="1027" width="14.5703125" style="25" bestFit="1" customWidth="1"/>
    <col min="1028" max="1028" width="15" style="25" customWidth="1"/>
    <col min="1029" max="1030" width="13.5703125" style="25" customWidth="1"/>
    <col min="1031" max="1031" width="12.7109375" style="25" bestFit="1" customWidth="1"/>
    <col min="1032" max="1032" width="9.7109375" style="25" customWidth="1"/>
    <col min="1033" max="1033" width="12.7109375" style="25" customWidth="1"/>
    <col min="1034" max="1034" width="11.7109375" style="25" bestFit="1" customWidth="1"/>
    <col min="1035" max="1035" width="15.28515625" style="25" customWidth="1"/>
    <col min="1036" max="1037" width="12.85546875" style="25" customWidth="1"/>
    <col min="1038" max="1038" width="11.7109375" style="25" bestFit="1" customWidth="1"/>
    <col min="1039" max="1039" width="11.42578125" style="25"/>
    <col min="1040" max="1040" width="13.7109375" style="25" bestFit="1" customWidth="1"/>
    <col min="1041" max="1280" width="11.42578125" style="25"/>
    <col min="1281" max="1281" width="18.140625" style="25" customWidth="1"/>
    <col min="1282" max="1282" width="14.85546875" style="25" customWidth="1"/>
    <col min="1283" max="1283" width="14.5703125" style="25" bestFit="1" customWidth="1"/>
    <col min="1284" max="1284" width="15" style="25" customWidth="1"/>
    <col min="1285" max="1286" width="13.5703125" style="25" customWidth="1"/>
    <col min="1287" max="1287" width="12.7109375" style="25" bestFit="1" customWidth="1"/>
    <col min="1288" max="1288" width="9.7109375" style="25" customWidth="1"/>
    <col min="1289" max="1289" width="12.7109375" style="25" customWidth="1"/>
    <col min="1290" max="1290" width="11.7109375" style="25" bestFit="1" customWidth="1"/>
    <col min="1291" max="1291" width="15.28515625" style="25" customWidth="1"/>
    <col min="1292" max="1293" width="12.85546875" style="25" customWidth="1"/>
    <col min="1294" max="1294" width="11.7109375" style="25" bestFit="1" customWidth="1"/>
    <col min="1295" max="1295" width="11.42578125" style="25"/>
    <col min="1296" max="1296" width="13.7109375" style="25" bestFit="1" customWidth="1"/>
    <col min="1297" max="1536" width="11.42578125" style="25"/>
    <col min="1537" max="1537" width="18.140625" style="25" customWidth="1"/>
    <col min="1538" max="1538" width="14.85546875" style="25" customWidth="1"/>
    <col min="1539" max="1539" width="14.5703125" style="25" bestFit="1" customWidth="1"/>
    <col min="1540" max="1540" width="15" style="25" customWidth="1"/>
    <col min="1541" max="1542" width="13.5703125" style="25" customWidth="1"/>
    <col min="1543" max="1543" width="12.7109375" style="25" bestFit="1" customWidth="1"/>
    <col min="1544" max="1544" width="9.7109375" style="25" customWidth="1"/>
    <col min="1545" max="1545" width="12.7109375" style="25" customWidth="1"/>
    <col min="1546" max="1546" width="11.7109375" style="25" bestFit="1" customWidth="1"/>
    <col min="1547" max="1547" width="15.28515625" style="25" customWidth="1"/>
    <col min="1548" max="1549" width="12.85546875" style="25" customWidth="1"/>
    <col min="1550" max="1550" width="11.7109375" style="25" bestFit="1" customWidth="1"/>
    <col min="1551" max="1551" width="11.42578125" style="25"/>
    <col min="1552" max="1552" width="13.7109375" style="25" bestFit="1" customWidth="1"/>
    <col min="1553" max="1792" width="11.42578125" style="25"/>
    <col min="1793" max="1793" width="18.140625" style="25" customWidth="1"/>
    <col min="1794" max="1794" width="14.85546875" style="25" customWidth="1"/>
    <col min="1795" max="1795" width="14.5703125" style="25" bestFit="1" customWidth="1"/>
    <col min="1796" max="1796" width="15" style="25" customWidth="1"/>
    <col min="1797" max="1798" width="13.5703125" style="25" customWidth="1"/>
    <col min="1799" max="1799" width="12.7109375" style="25" bestFit="1" customWidth="1"/>
    <col min="1800" max="1800" width="9.7109375" style="25" customWidth="1"/>
    <col min="1801" max="1801" width="12.7109375" style="25" customWidth="1"/>
    <col min="1802" max="1802" width="11.7109375" style="25" bestFit="1" customWidth="1"/>
    <col min="1803" max="1803" width="15.28515625" style="25" customWidth="1"/>
    <col min="1804" max="1805" width="12.85546875" style="25" customWidth="1"/>
    <col min="1806" max="1806" width="11.7109375" style="25" bestFit="1" customWidth="1"/>
    <col min="1807" max="1807" width="11.42578125" style="25"/>
    <col min="1808" max="1808" width="13.7109375" style="25" bestFit="1" customWidth="1"/>
    <col min="1809" max="2048" width="11.42578125" style="25"/>
    <col min="2049" max="2049" width="18.140625" style="25" customWidth="1"/>
    <col min="2050" max="2050" width="14.85546875" style="25" customWidth="1"/>
    <col min="2051" max="2051" width="14.5703125" style="25" bestFit="1" customWidth="1"/>
    <col min="2052" max="2052" width="15" style="25" customWidth="1"/>
    <col min="2053" max="2054" width="13.5703125" style="25" customWidth="1"/>
    <col min="2055" max="2055" width="12.7109375" style="25" bestFit="1" customWidth="1"/>
    <col min="2056" max="2056" width="9.7109375" style="25" customWidth="1"/>
    <col min="2057" max="2057" width="12.7109375" style="25" customWidth="1"/>
    <col min="2058" max="2058" width="11.7109375" style="25" bestFit="1" customWidth="1"/>
    <col min="2059" max="2059" width="15.28515625" style="25" customWidth="1"/>
    <col min="2060" max="2061" width="12.85546875" style="25" customWidth="1"/>
    <col min="2062" max="2062" width="11.7109375" style="25" bestFit="1" customWidth="1"/>
    <col min="2063" max="2063" width="11.42578125" style="25"/>
    <col min="2064" max="2064" width="13.7109375" style="25" bestFit="1" customWidth="1"/>
    <col min="2065" max="2304" width="11.42578125" style="25"/>
    <col min="2305" max="2305" width="18.140625" style="25" customWidth="1"/>
    <col min="2306" max="2306" width="14.85546875" style="25" customWidth="1"/>
    <col min="2307" max="2307" width="14.5703125" style="25" bestFit="1" customWidth="1"/>
    <col min="2308" max="2308" width="15" style="25" customWidth="1"/>
    <col min="2309" max="2310" width="13.5703125" style="25" customWidth="1"/>
    <col min="2311" max="2311" width="12.7109375" style="25" bestFit="1" customWidth="1"/>
    <col min="2312" max="2312" width="9.7109375" style="25" customWidth="1"/>
    <col min="2313" max="2313" width="12.7109375" style="25" customWidth="1"/>
    <col min="2314" max="2314" width="11.7109375" style="25" bestFit="1" customWidth="1"/>
    <col min="2315" max="2315" width="15.28515625" style="25" customWidth="1"/>
    <col min="2316" max="2317" width="12.85546875" style="25" customWidth="1"/>
    <col min="2318" max="2318" width="11.7109375" style="25" bestFit="1" customWidth="1"/>
    <col min="2319" max="2319" width="11.42578125" style="25"/>
    <col min="2320" max="2320" width="13.7109375" style="25" bestFit="1" customWidth="1"/>
    <col min="2321" max="2560" width="11.42578125" style="25"/>
    <col min="2561" max="2561" width="18.140625" style="25" customWidth="1"/>
    <col min="2562" max="2562" width="14.85546875" style="25" customWidth="1"/>
    <col min="2563" max="2563" width="14.5703125" style="25" bestFit="1" customWidth="1"/>
    <col min="2564" max="2564" width="15" style="25" customWidth="1"/>
    <col min="2565" max="2566" width="13.5703125" style="25" customWidth="1"/>
    <col min="2567" max="2567" width="12.7109375" style="25" bestFit="1" customWidth="1"/>
    <col min="2568" max="2568" width="9.7109375" style="25" customWidth="1"/>
    <col min="2569" max="2569" width="12.7109375" style="25" customWidth="1"/>
    <col min="2570" max="2570" width="11.7109375" style="25" bestFit="1" customWidth="1"/>
    <col min="2571" max="2571" width="15.28515625" style="25" customWidth="1"/>
    <col min="2572" max="2573" width="12.85546875" style="25" customWidth="1"/>
    <col min="2574" max="2574" width="11.7109375" style="25" bestFit="1" customWidth="1"/>
    <col min="2575" max="2575" width="11.42578125" style="25"/>
    <col min="2576" max="2576" width="13.7109375" style="25" bestFit="1" customWidth="1"/>
    <col min="2577" max="2816" width="11.42578125" style="25"/>
    <col min="2817" max="2817" width="18.140625" style="25" customWidth="1"/>
    <col min="2818" max="2818" width="14.85546875" style="25" customWidth="1"/>
    <col min="2819" max="2819" width="14.5703125" style="25" bestFit="1" customWidth="1"/>
    <col min="2820" max="2820" width="15" style="25" customWidth="1"/>
    <col min="2821" max="2822" width="13.5703125" style="25" customWidth="1"/>
    <col min="2823" max="2823" width="12.7109375" style="25" bestFit="1" customWidth="1"/>
    <col min="2824" max="2824" width="9.7109375" style="25" customWidth="1"/>
    <col min="2825" max="2825" width="12.7109375" style="25" customWidth="1"/>
    <col min="2826" max="2826" width="11.7109375" style="25" bestFit="1" customWidth="1"/>
    <col min="2827" max="2827" width="15.28515625" style="25" customWidth="1"/>
    <col min="2828" max="2829" width="12.85546875" style="25" customWidth="1"/>
    <col min="2830" max="2830" width="11.7109375" style="25" bestFit="1" customWidth="1"/>
    <col min="2831" max="2831" width="11.42578125" style="25"/>
    <col min="2832" max="2832" width="13.7109375" style="25" bestFit="1" customWidth="1"/>
    <col min="2833" max="3072" width="11.42578125" style="25"/>
    <col min="3073" max="3073" width="18.140625" style="25" customWidth="1"/>
    <col min="3074" max="3074" width="14.85546875" style="25" customWidth="1"/>
    <col min="3075" max="3075" width="14.5703125" style="25" bestFit="1" customWidth="1"/>
    <col min="3076" max="3076" width="15" style="25" customWidth="1"/>
    <col min="3077" max="3078" width="13.5703125" style="25" customWidth="1"/>
    <col min="3079" max="3079" width="12.7109375" style="25" bestFit="1" customWidth="1"/>
    <col min="3080" max="3080" width="9.7109375" style="25" customWidth="1"/>
    <col min="3081" max="3081" width="12.7109375" style="25" customWidth="1"/>
    <col min="3082" max="3082" width="11.7109375" style="25" bestFit="1" customWidth="1"/>
    <col min="3083" max="3083" width="15.28515625" style="25" customWidth="1"/>
    <col min="3084" max="3085" width="12.85546875" style="25" customWidth="1"/>
    <col min="3086" max="3086" width="11.7109375" style="25" bestFit="1" customWidth="1"/>
    <col min="3087" max="3087" width="11.42578125" style="25"/>
    <col min="3088" max="3088" width="13.7109375" style="25" bestFit="1" customWidth="1"/>
    <col min="3089" max="3328" width="11.42578125" style="25"/>
    <col min="3329" max="3329" width="18.140625" style="25" customWidth="1"/>
    <col min="3330" max="3330" width="14.85546875" style="25" customWidth="1"/>
    <col min="3331" max="3331" width="14.5703125" style="25" bestFit="1" customWidth="1"/>
    <col min="3332" max="3332" width="15" style="25" customWidth="1"/>
    <col min="3333" max="3334" width="13.5703125" style="25" customWidth="1"/>
    <col min="3335" max="3335" width="12.7109375" style="25" bestFit="1" customWidth="1"/>
    <col min="3336" max="3336" width="9.7109375" style="25" customWidth="1"/>
    <col min="3337" max="3337" width="12.7109375" style="25" customWidth="1"/>
    <col min="3338" max="3338" width="11.7109375" style="25" bestFit="1" customWidth="1"/>
    <col min="3339" max="3339" width="15.28515625" style="25" customWidth="1"/>
    <col min="3340" max="3341" width="12.85546875" style="25" customWidth="1"/>
    <col min="3342" max="3342" width="11.7109375" style="25" bestFit="1" customWidth="1"/>
    <col min="3343" max="3343" width="11.42578125" style="25"/>
    <col min="3344" max="3344" width="13.7109375" style="25" bestFit="1" customWidth="1"/>
    <col min="3345" max="3584" width="11.42578125" style="25"/>
    <col min="3585" max="3585" width="18.140625" style="25" customWidth="1"/>
    <col min="3586" max="3586" width="14.85546875" style="25" customWidth="1"/>
    <col min="3587" max="3587" width="14.5703125" style="25" bestFit="1" customWidth="1"/>
    <col min="3588" max="3588" width="15" style="25" customWidth="1"/>
    <col min="3589" max="3590" width="13.5703125" style="25" customWidth="1"/>
    <col min="3591" max="3591" width="12.7109375" style="25" bestFit="1" customWidth="1"/>
    <col min="3592" max="3592" width="9.7109375" style="25" customWidth="1"/>
    <col min="3593" max="3593" width="12.7109375" style="25" customWidth="1"/>
    <col min="3594" max="3594" width="11.7109375" style="25" bestFit="1" customWidth="1"/>
    <col min="3595" max="3595" width="15.28515625" style="25" customWidth="1"/>
    <col min="3596" max="3597" width="12.85546875" style="25" customWidth="1"/>
    <col min="3598" max="3598" width="11.7109375" style="25" bestFit="1" customWidth="1"/>
    <col min="3599" max="3599" width="11.42578125" style="25"/>
    <col min="3600" max="3600" width="13.7109375" style="25" bestFit="1" customWidth="1"/>
    <col min="3601" max="3840" width="11.42578125" style="25"/>
    <col min="3841" max="3841" width="18.140625" style="25" customWidth="1"/>
    <col min="3842" max="3842" width="14.85546875" style="25" customWidth="1"/>
    <col min="3843" max="3843" width="14.5703125" style="25" bestFit="1" customWidth="1"/>
    <col min="3844" max="3844" width="15" style="25" customWidth="1"/>
    <col min="3845" max="3846" width="13.5703125" style="25" customWidth="1"/>
    <col min="3847" max="3847" width="12.7109375" style="25" bestFit="1" customWidth="1"/>
    <col min="3848" max="3848" width="9.7109375" style="25" customWidth="1"/>
    <col min="3849" max="3849" width="12.7109375" style="25" customWidth="1"/>
    <col min="3850" max="3850" width="11.7109375" style="25" bestFit="1" customWidth="1"/>
    <col min="3851" max="3851" width="15.28515625" style="25" customWidth="1"/>
    <col min="3852" max="3853" width="12.85546875" style="25" customWidth="1"/>
    <col min="3854" max="3854" width="11.7109375" style="25" bestFit="1" customWidth="1"/>
    <col min="3855" max="3855" width="11.42578125" style="25"/>
    <col min="3856" max="3856" width="13.7109375" style="25" bestFit="1" customWidth="1"/>
    <col min="3857" max="4096" width="11.42578125" style="25"/>
    <col min="4097" max="4097" width="18.140625" style="25" customWidth="1"/>
    <col min="4098" max="4098" width="14.85546875" style="25" customWidth="1"/>
    <col min="4099" max="4099" width="14.5703125" style="25" bestFit="1" customWidth="1"/>
    <col min="4100" max="4100" width="15" style="25" customWidth="1"/>
    <col min="4101" max="4102" width="13.5703125" style="25" customWidth="1"/>
    <col min="4103" max="4103" width="12.7109375" style="25" bestFit="1" customWidth="1"/>
    <col min="4104" max="4104" width="9.7109375" style="25" customWidth="1"/>
    <col min="4105" max="4105" width="12.7109375" style="25" customWidth="1"/>
    <col min="4106" max="4106" width="11.7109375" style="25" bestFit="1" customWidth="1"/>
    <col min="4107" max="4107" width="15.28515625" style="25" customWidth="1"/>
    <col min="4108" max="4109" width="12.85546875" style="25" customWidth="1"/>
    <col min="4110" max="4110" width="11.7109375" style="25" bestFit="1" customWidth="1"/>
    <col min="4111" max="4111" width="11.42578125" style="25"/>
    <col min="4112" max="4112" width="13.7109375" style="25" bestFit="1" customWidth="1"/>
    <col min="4113" max="4352" width="11.42578125" style="25"/>
    <col min="4353" max="4353" width="18.140625" style="25" customWidth="1"/>
    <col min="4354" max="4354" width="14.85546875" style="25" customWidth="1"/>
    <col min="4355" max="4355" width="14.5703125" style="25" bestFit="1" customWidth="1"/>
    <col min="4356" max="4356" width="15" style="25" customWidth="1"/>
    <col min="4357" max="4358" width="13.5703125" style="25" customWidth="1"/>
    <col min="4359" max="4359" width="12.7109375" style="25" bestFit="1" customWidth="1"/>
    <col min="4360" max="4360" width="9.7109375" style="25" customWidth="1"/>
    <col min="4361" max="4361" width="12.7109375" style="25" customWidth="1"/>
    <col min="4362" max="4362" width="11.7109375" style="25" bestFit="1" customWidth="1"/>
    <col min="4363" max="4363" width="15.28515625" style="25" customWidth="1"/>
    <col min="4364" max="4365" width="12.85546875" style="25" customWidth="1"/>
    <col min="4366" max="4366" width="11.7109375" style="25" bestFit="1" customWidth="1"/>
    <col min="4367" max="4367" width="11.42578125" style="25"/>
    <col min="4368" max="4368" width="13.7109375" style="25" bestFit="1" customWidth="1"/>
    <col min="4369" max="4608" width="11.42578125" style="25"/>
    <col min="4609" max="4609" width="18.140625" style="25" customWidth="1"/>
    <col min="4610" max="4610" width="14.85546875" style="25" customWidth="1"/>
    <col min="4611" max="4611" width="14.5703125" style="25" bestFit="1" customWidth="1"/>
    <col min="4612" max="4612" width="15" style="25" customWidth="1"/>
    <col min="4613" max="4614" width="13.5703125" style="25" customWidth="1"/>
    <col min="4615" max="4615" width="12.7109375" style="25" bestFit="1" customWidth="1"/>
    <col min="4616" max="4616" width="9.7109375" style="25" customWidth="1"/>
    <col min="4617" max="4617" width="12.7109375" style="25" customWidth="1"/>
    <col min="4618" max="4618" width="11.7109375" style="25" bestFit="1" customWidth="1"/>
    <col min="4619" max="4619" width="15.28515625" style="25" customWidth="1"/>
    <col min="4620" max="4621" width="12.85546875" style="25" customWidth="1"/>
    <col min="4622" max="4622" width="11.7109375" style="25" bestFit="1" customWidth="1"/>
    <col min="4623" max="4623" width="11.42578125" style="25"/>
    <col min="4624" max="4624" width="13.7109375" style="25" bestFit="1" customWidth="1"/>
    <col min="4625" max="4864" width="11.42578125" style="25"/>
    <col min="4865" max="4865" width="18.140625" style="25" customWidth="1"/>
    <col min="4866" max="4866" width="14.85546875" style="25" customWidth="1"/>
    <col min="4867" max="4867" width="14.5703125" style="25" bestFit="1" customWidth="1"/>
    <col min="4868" max="4868" width="15" style="25" customWidth="1"/>
    <col min="4869" max="4870" width="13.5703125" style="25" customWidth="1"/>
    <col min="4871" max="4871" width="12.7109375" style="25" bestFit="1" customWidth="1"/>
    <col min="4872" max="4872" width="9.7109375" style="25" customWidth="1"/>
    <col min="4873" max="4873" width="12.7109375" style="25" customWidth="1"/>
    <col min="4874" max="4874" width="11.7109375" style="25" bestFit="1" customWidth="1"/>
    <col min="4875" max="4875" width="15.28515625" style="25" customWidth="1"/>
    <col min="4876" max="4877" width="12.85546875" style="25" customWidth="1"/>
    <col min="4878" max="4878" width="11.7109375" style="25" bestFit="1" customWidth="1"/>
    <col min="4879" max="4879" width="11.42578125" style="25"/>
    <col min="4880" max="4880" width="13.7109375" style="25" bestFit="1" customWidth="1"/>
    <col min="4881" max="5120" width="11.42578125" style="25"/>
    <col min="5121" max="5121" width="18.140625" style="25" customWidth="1"/>
    <col min="5122" max="5122" width="14.85546875" style="25" customWidth="1"/>
    <col min="5123" max="5123" width="14.5703125" style="25" bestFit="1" customWidth="1"/>
    <col min="5124" max="5124" width="15" style="25" customWidth="1"/>
    <col min="5125" max="5126" width="13.5703125" style="25" customWidth="1"/>
    <col min="5127" max="5127" width="12.7109375" style="25" bestFit="1" customWidth="1"/>
    <col min="5128" max="5128" width="9.7109375" style="25" customWidth="1"/>
    <col min="5129" max="5129" width="12.7109375" style="25" customWidth="1"/>
    <col min="5130" max="5130" width="11.7109375" style="25" bestFit="1" customWidth="1"/>
    <col min="5131" max="5131" width="15.28515625" style="25" customWidth="1"/>
    <col min="5132" max="5133" width="12.85546875" style="25" customWidth="1"/>
    <col min="5134" max="5134" width="11.7109375" style="25" bestFit="1" customWidth="1"/>
    <col min="5135" max="5135" width="11.42578125" style="25"/>
    <col min="5136" max="5136" width="13.7109375" style="25" bestFit="1" customWidth="1"/>
    <col min="5137" max="5376" width="11.42578125" style="25"/>
    <col min="5377" max="5377" width="18.140625" style="25" customWidth="1"/>
    <col min="5378" max="5378" width="14.85546875" style="25" customWidth="1"/>
    <col min="5379" max="5379" width="14.5703125" style="25" bestFit="1" customWidth="1"/>
    <col min="5380" max="5380" width="15" style="25" customWidth="1"/>
    <col min="5381" max="5382" width="13.5703125" style="25" customWidth="1"/>
    <col min="5383" max="5383" width="12.7109375" style="25" bestFit="1" customWidth="1"/>
    <col min="5384" max="5384" width="9.7109375" style="25" customWidth="1"/>
    <col min="5385" max="5385" width="12.7109375" style="25" customWidth="1"/>
    <col min="5386" max="5386" width="11.7109375" style="25" bestFit="1" customWidth="1"/>
    <col min="5387" max="5387" width="15.28515625" style="25" customWidth="1"/>
    <col min="5388" max="5389" width="12.85546875" style="25" customWidth="1"/>
    <col min="5390" max="5390" width="11.7109375" style="25" bestFit="1" customWidth="1"/>
    <col min="5391" max="5391" width="11.42578125" style="25"/>
    <col min="5392" max="5392" width="13.7109375" style="25" bestFit="1" customWidth="1"/>
    <col min="5393" max="5632" width="11.42578125" style="25"/>
    <col min="5633" max="5633" width="18.140625" style="25" customWidth="1"/>
    <col min="5634" max="5634" width="14.85546875" style="25" customWidth="1"/>
    <col min="5635" max="5635" width="14.5703125" style="25" bestFit="1" customWidth="1"/>
    <col min="5636" max="5636" width="15" style="25" customWidth="1"/>
    <col min="5637" max="5638" width="13.5703125" style="25" customWidth="1"/>
    <col min="5639" max="5639" width="12.7109375" style="25" bestFit="1" customWidth="1"/>
    <col min="5640" max="5640" width="9.7109375" style="25" customWidth="1"/>
    <col min="5641" max="5641" width="12.7109375" style="25" customWidth="1"/>
    <col min="5642" max="5642" width="11.7109375" style="25" bestFit="1" customWidth="1"/>
    <col min="5643" max="5643" width="15.28515625" style="25" customWidth="1"/>
    <col min="5644" max="5645" width="12.85546875" style="25" customWidth="1"/>
    <col min="5646" max="5646" width="11.7109375" style="25" bestFit="1" customWidth="1"/>
    <col min="5647" max="5647" width="11.42578125" style="25"/>
    <col min="5648" max="5648" width="13.7109375" style="25" bestFit="1" customWidth="1"/>
    <col min="5649" max="5888" width="11.42578125" style="25"/>
    <col min="5889" max="5889" width="18.140625" style="25" customWidth="1"/>
    <col min="5890" max="5890" width="14.85546875" style="25" customWidth="1"/>
    <col min="5891" max="5891" width="14.5703125" style="25" bestFit="1" customWidth="1"/>
    <col min="5892" max="5892" width="15" style="25" customWidth="1"/>
    <col min="5893" max="5894" width="13.5703125" style="25" customWidth="1"/>
    <col min="5895" max="5895" width="12.7109375" style="25" bestFit="1" customWidth="1"/>
    <col min="5896" max="5896" width="9.7109375" style="25" customWidth="1"/>
    <col min="5897" max="5897" width="12.7109375" style="25" customWidth="1"/>
    <col min="5898" max="5898" width="11.7109375" style="25" bestFit="1" customWidth="1"/>
    <col min="5899" max="5899" width="15.28515625" style="25" customWidth="1"/>
    <col min="5900" max="5901" width="12.85546875" style="25" customWidth="1"/>
    <col min="5902" max="5902" width="11.7109375" style="25" bestFit="1" customWidth="1"/>
    <col min="5903" max="5903" width="11.42578125" style="25"/>
    <col min="5904" max="5904" width="13.7109375" style="25" bestFit="1" customWidth="1"/>
    <col min="5905" max="6144" width="11.42578125" style="25"/>
    <col min="6145" max="6145" width="18.140625" style="25" customWidth="1"/>
    <col min="6146" max="6146" width="14.85546875" style="25" customWidth="1"/>
    <col min="6147" max="6147" width="14.5703125" style="25" bestFit="1" customWidth="1"/>
    <col min="6148" max="6148" width="15" style="25" customWidth="1"/>
    <col min="6149" max="6150" width="13.5703125" style="25" customWidth="1"/>
    <col min="6151" max="6151" width="12.7109375" style="25" bestFit="1" customWidth="1"/>
    <col min="6152" max="6152" width="9.7109375" style="25" customWidth="1"/>
    <col min="6153" max="6153" width="12.7109375" style="25" customWidth="1"/>
    <col min="6154" max="6154" width="11.7109375" style="25" bestFit="1" customWidth="1"/>
    <col min="6155" max="6155" width="15.28515625" style="25" customWidth="1"/>
    <col min="6156" max="6157" width="12.85546875" style="25" customWidth="1"/>
    <col min="6158" max="6158" width="11.7109375" style="25" bestFit="1" customWidth="1"/>
    <col min="6159" max="6159" width="11.42578125" style="25"/>
    <col min="6160" max="6160" width="13.7109375" style="25" bestFit="1" customWidth="1"/>
    <col min="6161" max="6400" width="11.42578125" style="25"/>
    <col min="6401" max="6401" width="18.140625" style="25" customWidth="1"/>
    <col min="6402" max="6402" width="14.85546875" style="25" customWidth="1"/>
    <col min="6403" max="6403" width="14.5703125" style="25" bestFit="1" customWidth="1"/>
    <col min="6404" max="6404" width="15" style="25" customWidth="1"/>
    <col min="6405" max="6406" width="13.5703125" style="25" customWidth="1"/>
    <col min="6407" max="6407" width="12.7109375" style="25" bestFit="1" customWidth="1"/>
    <col min="6408" max="6408" width="9.7109375" style="25" customWidth="1"/>
    <col min="6409" max="6409" width="12.7109375" style="25" customWidth="1"/>
    <col min="6410" max="6410" width="11.7109375" style="25" bestFit="1" customWidth="1"/>
    <col min="6411" max="6411" width="15.28515625" style="25" customWidth="1"/>
    <col min="6412" max="6413" width="12.85546875" style="25" customWidth="1"/>
    <col min="6414" max="6414" width="11.7109375" style="25" bestFit="1" customWidth="1"/>
    <col min="6415" max="6415" width="11.42578125" style="25"/>
    <col min="6416" max="6416" width="13.7109375" style="25" bestFit="1" customWidth="1"/>
    <col min="6417" max="6656" width="11.42578125" style="25"/>
    <col min="6657" max="6657" width="18.140625" style="25" customWidth="1"/>
    <col min="6658" max="6658" width="14.85546875" style="25" customWidth="1"/>
    <col min="6659" max="6659" width="14.5703125" style="25" bestFit="1" customWidth="1"/>
    <col min="6660" max="6660" width="15" style="25" customWidth="1"/>
    <col min="6661" max="6662" width="13.5703125" style="25" customWidth="1"/>
    <col min="6663" max="6663" width="12.7109375" style="25" bestFit="1" customWidth="1"/>
    <col min="6664" max="6664" width="9.7109375" style="25" customWidth="1"/>
    <col min="6665" max="6665" width="12.7109375" style="25" customWidth="1"/>
    <col min="6666" max="6666" width="11.7109375" style="25" bestFit="1" customWidth="1"/>
    <col min="6667" max="6667" width="15.28515625" style="25" customWidth="1"/>
    <col min="6668" max="6669" width="12.85546875" style="25" customWidth="1"/>
    <col min="6670" max="6670" width="11.7109375" style="25" bestFit="1" customWidth="1"/>
    <col min="6671" max="6671" width="11.42578125" style="25"/>
    <col min="6672" max="6672" width="13.7109375" style="25" bestFit="1" customWidth="1"/>
    <col min="6673" max="6912" width="11.42578125" style="25"/>
    <col min="6913" max="6913" width="18.140625" style="25" customWidth="1"/>
    <col min="6914" max="6914" width="14.85546875" style="25" customWidth="1"/>
    <col min="6915" max="6915" width="14.5703125" style="25" bestFit="1" customWidth="1"/>
    <col min="6916" max="6916" width="15" style="25" customWidth="1"/>
    <col min="6917" max="6918" width="13.5703125" style="25" customWidth="1"/>
    <col min="6919" max="6919" width="12.7109375" style="25" bestFit="1" customWidth="1"/>
    <col min="6920" max="6920" width="9.7109375" style="25" customWidth="1"/>
    <col min="6921" max="6921" width="12.7109375" style="25" customWidth="1"/>
    <col min="6922" max="6922" width="11.7109375" style="25" bestFit="1" customWidth="1"/>
    <col min="6923" max="6923" width="15.28515625" style="25" customWidth="1"/>
    <col min="6924" max="6925" width="12.85546875" style="25" customWidth="1"/>
    <col min="6926" max="6926" width="11.7109375" style="25" bestFit="1" customWidth="1"/>
    <col min="6927" max="6927" width="11.42578125" style="25"/>
    <col min="6928" max="6928" width="13.7109375" style="25" bestFit="1" customWidth="1"/>
    <col min="6929" max="7168" width="11.42578125" style="25"/>
    <col min="7169" max="7169" width="18.140625" style="25" customWidth="1"/>
    <col min="7170" max="7170" width="14.85546875" style="25" customWidth="1"/>
    <col min="7171" max="7171" width="14.5703125" style="25" bestFit="1" customWidth="1"/>
    <col min="7172" max="7172" width="15" style="25" customWidth="1"/>
    <col min="7173" max="7174" width="13.5703125" style="25" customWidth="1"/>
    <col min="7175" max="7175" width="12.7109375" style="25" bestFit="1" customWidth="1"/>
    <col min="7176" max="7176" width="9.7109375" style="25" customWidth="1"/>
    <col min="7177" max="7177" width="12.7109375" style="25" customWidth="1"/>
    <col min="7178" max="7178" width="11.7109375" style="25" bestFit="1" customWidth="1"/>
    <col min="7179" max="7179" width="15.28515625" style="25" customWidth="1"/>
    <col min="7180" max="7181" width="12.85546875" style="25" customWidth="1"/>
    <col min="7182" max="7182" width="11.7109375" style="25" bestFit="1" customWidth="1"/>
    <col min="7183" max="7183" width="11.42578125" style="25"/>
    <col min="7184" max="7184" width="13.7109375" style="25" bestFit="1" customWidth="1"/>
    <col min="7185" max="7424" width="11.42578125" style="25"/>
    <col min="7425" max="7425" width="18.140625" style="25" customWidth="1"/>
    <col min="7426" max="7426" width="14.85546875" style="25" customWidth="1"/>
    <col min="7427" max="7427" width="14.5703125" style="25" bestFit="1" customWidth="1"/>
    <col min="7428" max="7428" width="15" style="25" customWidth="1"/>
    <col min="7429" max="7430" width="13.5703125" style="25" customWidth="1"/>
    <col min="7431" max="7431" width="12.7109375" style="25" bestFit="1" customWidth="1"/>
    <col min="7432" max="7432" width="9.7109375" style="25" customWidth="1"/>
    <col min="7433" max="7433" width="12.7109375" style="25" customWidth="1"/>
    <col min="7434" max="7434" width="11.7109375" style="25" bestFit="1" customWidth="1"/>
    <col min="7435" max="7435" width="15.28515625" style="25" customWidth="1"/>
    <col min="7436" max="7437" width="12.85546875" style="25" customWidth="1"/>
    <col min="7438" max="7438" width="11.7109375" style="25" bestFit="1" customWidth="1"/>
    <col min="7439" max="7439" width="11.42578125" style="25"/>
    <col min="7440" max="7440" width="13.7109375" style="25" bestFit="1" customWidth="1"/>
    <col min="7441" max="7680" width="11.42578125" style="25"/>
    <col min="7681" max="7681" width="18.140625" style="25" customWidth="1"/>
    <col min="7682" max="7682" width="14.85546875" style="25" customWidth="1"/>
    <col min="7683" max="7683" width="14.5703125" style="25" bestFit="1" customWidth="1"/>
    <col min="7684" max="7684" width="15" style="25" customWidth="1"/>
    <col min="7685" max="7686" width="13.5703125" style="25" customWidth="1"/>
    <col min="7687" max="7687" width="12.7109375" style="25" bestFit="1" customWidth="1"/>
    <col min="7688" max="7688" width="9.7109375" style="25" customWidth="1"/>
    <col min="7689" max="7689" width="12.7109375" style="25" customWidth="1"/>
    <col min="7690" max="7690" width="11.7109375" style="25" bestFit="1" customWidth="1"/>
    <col min="7691" max="7691" width="15.28515625" style="25" customWidth="1"/>
    <col min="7692" max="7693" width="12.85546875" style="25" customWidth="1"/>
    <col min="7694" max="7694" width="11.7109375" style="25" bestFit="1" customWidth="1"/>
    <col min="7695" max="7695" width="11.42578125" style="25"/>
    <col min="7696" max="7696" width="13.7109375" style="25" bestFit="1" customWidth="1"/>
    <col min="7697" max="7936" width="11.42578125" style="25"/>
    <col min="7937" max="7937" width="18.140625" style="25" customWidth="1"/>
    <col min="7938" max="7938" width="14.85546875" style="25" customWidth="1"/>
    <col min="7939" max="7939" width="14.5703125" style="25" bestFit="1" customWidth="1"/>
    <col min="7940" max="7940" width="15" style="25" customWidth="1"/>
    <col min="7941" max="7942" width="13.5703125" style="25" customWidth="1"/>
    <col min="7943" max="7943" width="12.7109375" style="25" bestFit="1" customWidth="1"/>
    <col min="7944" max="7944" width="9.7109375" style="25" customWidth="1"/>
    <col min="7945" max="7945" width="12.7109375" style="25" customWidth="1"/>
    <col min="7946" max="7946" width="11.7109375" style="25" bestFit="1" customWidth="1"/>
    <col min="7947" max="7947" width="15.28515625" style="25" customWidth="1"/>
    <col min="7948" max="7949" width="12.85546875" style="25" customWidth="1"/>
    <col min="7950" max="7950" width="11.7109375" style="25" bestFit="1" customWidth="1"/>
    <col min="7951" max="7951" width="11.42578125" style="25"/>
    <col min="7952" max="7952" width="13.7109375" style="25" bestFit="1" customWidth="1"/>
    <col min="7953" max="8192" width="11.42578125" style="25"/>
    <col min="8193" max="8193" width="18.140625" style="25" customWidth="1"/>
    <col min="8194" max="8194" width="14.85546875" style="25" customWidth="1"/>
    <col min="8195" max="8195" width="14.5703125" style="25" bestFit="1" customWidth="1"/>
    <col min="8196" max="8196" width="15" style="25" customWidth="1"/>
    <col min="8197" max="8198" width="13.5703125" style="25" customWidth="1"/>
    <col min="8199" max="8199" width="12.7109375" style="25" bestFit="1" customWidth="1"/>
    <col min="8200" max="8200" width="9.7109375" style="25" customWidth="1"/>
    <col min="8201" max="8201" width="12.7109375" style="25" customWidth="1"/>
    <col min="8202" max="8202" width="11.7109375" style="25" bestFit="1" customWidth="1"/>
    <col min="8203" max="8203" width="15.28515625" style="25" customWidth="1"/>
    <col min="8204" max="8205" width="12.85546875" style="25" customWidth="1"/>
    <col min="8206" max="8206" width="11.7109375" style="25" bestFit="1" customWidth="1"/>
    <col min="8207" max="8207" width="11.42578125" style="25"/>
    <col min="8208" max="8208" width="13.7109375" style="25" bestFit="1" customWidth="1"/>
    <col min="8209" max="8448" width="11.42578125" style="25"/>
    <col min="8449" max="8449" width="18.140625" style="25" customWidth="1"/>
    <col min="8450" max="8450" width="14.85546875" style="25" customWidth="1"/>
    <col min="8451" max="8451" width="14.5703125" style="25" bestFit="1" customWidth="1"/>
    <col min="8452" max="8452" width="15" style="25" customWidth="1"/>
    <col min="8453" max="8454" width="13.5703125" style="25" customWidth="1"/>
    <col min="8455" max="8455" width="12.7109375" style="25" bestFit="1" customWidth="1"/>
    <col min="8456" max="8456" width="9.7109375" style="25" customWidth="1"/>
    <col min="8457" max="8457" width="12.7109375" style="25" customWidth="1"/>
    <col min="8458" max="8458" width="11.7109375" style="25" bestFit="1" customWidth="1"/>
    <col min="8459" max="8459" width="15.28515625" style="25" customWidth="1"/>
    <col min="8460" max="8461" width="12.85546875" style="25" customWidth="1"/>
    <col min="8462" max="8462" width="11.7109375" style="25" bestFit="1" customWidth="1"/>
    <col min="8463" max="8463" width="11.42578125" style="25"/>
    <col min="8464" max="8464" width="13.7109375" style="25" bestFit="1" customWidth="1"/>
    <col min="8465" max="8704" width="11.42578125" style="25"/>
    <col min="8705" max="8705" width="18.140625" style="25" customWidth="1"/>
    <col min="8706" max="8706" width="14.85546875" style="25" customWidth="1"/>
    <col min="8707" max="8707" width="14.5703125" style="25" bestFit="1" customWidth="1"/>
    <col min="8708" max="8708" width="15" style="25" customWidth="1"/>
    <col min="8709" max="8710" width="13.5703125" style="25" customWidth="1"/>
    <col min="8711" max="8711" width="12.7109375" style="25" bestFit="1" customWidth="1"/>
    <col min="8712" max="8712" width="9.7109375" style="25" customWidth="1"/>
    <col min="8713" max="8713" width="12.7109375" style="25" customWidth="1"/>
    <col min="8714" max="8714" width="11.7109375" style="25" bestFit="1" customWidth="1"/>
    <col min="8715" max="8715" width="15.28515625" style="25" customWidth="1"/>
    <col min="8716" max="8717" width="12.85546875" style="25" customWidth="1"/>
    <col min="8718" max="8718" width="11.7109375" style="25" bestFit="1" customWidth="1"/>
    <col min="8719" max="8719" width="11.42578125" style="25"/>
    <col min="8720" max="8720" width="13.7109375" style="25" bestFit="1" customWidth="1"/>
    <col min="8721" max="8960" width="11.42578125" style="25"/>
    <col min="8961" max="8961" width="18.140625" style="25" customWidth="1"/>
    <col min="8962" max="8962" width="14.85546875" style="25" customWidth="1"/>
    <col min="8963" max="8963" width="14.5703125" style="25" bestFit="1" customWidth="1"/>
    <col min="8964" max="8964" width="15" style="25" customWidth="1"/>
    <col min="8965" max="8966" width="13.5703125" style="25" customWidth="1"/>
    <col min="8967" max="8967" width="12.7109375" style="25" bestFit="1" customWidth="1"/>
    <col min="8968" max="8968" width="9.7109375" style="25" customWidth="1"/>
    <col min="8969" max="8969" width="12.7109375" style="25" customWidth="1"/>
    <col min="8970" max="8970" width="11.7109375" style="25" bestFit="1" customWidth="1"/>
    <col min="8971" max="8971" width="15.28515625" style="25" customWidth="1"/>
    <col min="8972" max="8973" width="12.85546875" style="25" customWidth="1"/>
    <col min="8974" max="8974" width="11.7109375" style="25" bestFit="1" customWidth="1"/>
    <col min="8975" max="8975" width="11.42578125" style="25"/>
    <col min="8976" max="8976" width="13.7109375" style="25" bestFit="1" customWidth="1"/>
    <col min="8977" max="9216" width="11.42578125" style="25"/>
    <col min="9217" max="9217" width="18.140625" style="25" customWidth="1"/>
    <col min="9218" max="9218" width="14.85546875" style="25" customWidth="1"/>
    <col min="9219" max="9219" width="14.5703125" style="25" bestFit="1" customWidth="1"/>
    <col min="9220" max="9220" width="15" style="25" customWidth="1"/>
    <col min="9221" max="9222" width="13.5703125" style="25" customWidth="1"/>
    <col min="9223" max="9223" width="12.7109375" style="25" bestFit="1" customWidth="1"/>
    <col min="9224" max="9224" width="9.7109375" style="25" customWidth="1"/>
    <col min="9225" max="9225" width="12.7109375" style="25" customWidth="1"/>
    <col min="9226" max="9226" width="11.7109375" style="25" bestFit="1" customWidth="1"/>
    <col min="9227" max="9227" width="15.28515625" style="25" customWidth="1"/>
    <col min="9228" max="9229" width="12.85546875" style="25" customWidth="1"/>
    <col min="9230" max="9230" width="11.7109375" style="25" bestFit="1" customWidth="1"/>
    <col min="9231" max="9231" width="11.42578125" style="25"/>
    <col min="9232" max="9232" width="13.7109375" style="25" bestFit="1" customWidth="1"/>
    <col min="9233" max="9472" width="11.42578125" style="25"/>
    <col min="9473" max="9473" width="18.140625" style="25" customWidth="1"/>
    <col min="9474" max="9474" width="14.85546875" style="25" customWidth="1"/>
    <col min="9475" max="9475" width="14.5703125" style="25" bestFit="1" customWidth="1"/>
    <col min="9476" max="9476" width="15" style="25" customWidth="1"/>
    <col min="9477" max="9478" width="13.5703125" style="25" customWidth="1"/>
    <col min="9479" max="9479" width="12.7109375" style="25" bestFit="1" customWidth="1"/>
    <col min="9480" max="9480" width="9.7109375" style="25" customWidth="1"/>
    <col min="9481" max="9481" width="12.7109375" style="25" customWidth="1"/>
    <col min="9482" max="9482" width="11.7109375" style="25" bestFit="1" customWidth="1"/>
    <col min="9483" max="9483" width="15.28515625" style="25" customWidth="1"/>
    <col min="9484" max="9485" width="12.85546875" style="25" customWidth="1"/>
    <col min="9486" max="9486" width="11.7109375" style="25" bestFit="1" customWidth="1"/>
    <col min="9487" max="9487" width="11.42578125" style="25"/>
    <col min="9488" max="9488" width="13.7109375" style="25" bestFit="1" customWidth="1"/>
    <col min="9489" max="9728" width="11.42578125" style="25"/>
    <col min="9729" max="9729" width="18.140625" style="25" customWidth="1"/>
    <col min="9730" max="9730" width="14.85546875" style="25" customWidth="1"/>
    <col min="9731" max="9731" width="14.5703125" style="25" bestFit="1" customWidth="1"/>
    <col min="9732" max="9732" width="15" style="25" customWidth="1"/>
    <col min="9733" max="9734" width="13.5703125" style="25" customWidth="1"/>
    <col min="9735" max="9735" width="12.7109375" style="25" bestFit="1" customWidth="1"/>
    <col min="9736" max="9736" width="9.7109375" style="25" customWidth="1"/>
    <col min="9737" max="9737" width="12.7109375" style="25" customWidth="1"/>
    <col min="9738" max="9738" width="11.7109375" style="25" bestFit="1" customWidth="1"/>
    <col min="9739" max="9739" width="15.28515625" style="25" customWidth="1"/>
    <col min="9740" max="9741" width="12.85546875" style="25" customWidth="1"/>
    <col min="9742" max="9742" width="11.7109375" style="25" bestFit="1" customWidth="1"/>
    <col min="9743" max="9743" width="11.42578125" style="25"/>
    <col min="9744" max="9744" width="13.7109375" style="25" bestFit="1" customWidth="1"/>
    <col min="9745" max="9984" width="11.42578125" style="25"/>
    <col min="9985" max="9985" width="18.140625" style="25" customWidth="1"/>
    <col min="9986" max="9986" width="14.85546875" style="25" customWidth="1"/>
    <col min="9987" max="9987" width="14.5703125" style="25" bestFit="1" customWidth="1"/>
    <col min="9988" max="9988" width="15" style="25" customWidth="1"/>
    <col min="9989" max="9990" width="13.5703125" style="25" customWidth="1"/>
    <col min="9991" max="9991" width="12.7109375" style="25" bestFit="1" customWidth="1"/>
    <col min="9992" max="9992" width="9.7109375" style="25" customWidth="1"/>
    <col min="9993" max="9993" width="12.7109375" style="25" customWidth="1"/>
    <col min="9994" max="9994" width="11.7109375" style="25" bestFit="1" customWidth="1"/>
    <col min="9995" max="9995" width="15.28515625" style="25" customWidth="1"/>
    <col min="9996" max="9997" width="12.85546875" style="25" customWidth="1"/>
    <col min="9998" max="9998" width="11.7109375" style="25" bestFit="1" customWidth="1"/>
    <col min="9999" max="9999" width="11.42578125" style="25"/>
    <col min="10000" max="10000" width="13.7109375" style="25" bestFit="1" customWidth="1"/>
    <col min="10001" max="10240" width="11.42578125" style="25"/>
    <col min="10241" max="10241" width="18.140625" style="25" customWidth="1"/>
    <col min="10242" max="10242" width="14.85546875" style="25" customWidth="1"/>
    <col min="10243" max="10243" width="14.5703125" style="25" bestFit="1" customWidth="1"/>
    <col min="10244" max="10244" width="15" style="25" customWidth="1"/>
    <col min="10245" max="10246" width="13.5703125" style="25" customWidth="1"/>
    <col min="10247" max="10247" width="12.7109375" style="25" bestFit="1" customWidth="1"/>
    <col min="10248" max="10248" width="9.7109375" style="25" customWidth="1"/>
    <col min="10249" max="10249" width="12.7109375" style="25" customWidth="1"/>
    <col min="10250" max="10250" width="11.7109375" style="25" bestFit="1" customWidth="1"/>
    <col min="10251" max="10251" width="15.28515625" style="25" customWidth="1"/>
    <col min="10252" max="10253" width="12.85546875" style="25" customWidth="1"/>
    <col min="10254" max="10254" width="11.7109375" style="25" bestFit="1" customWidth="1"/>
    <col min="10255" max="10255" width="11.42578125" style="25"/>
    <col min="10256" max="10256" width="13.7109375" style="25" bestFit="1" customWidth="1"/>
    <col min="10257" max="10496" width="11.42578125" style="25"/>
    <col min="10497" max="10497" width="18.140625" style="25" customWidth="1"/>
    <col min="10498" max="10498" width="14.85546875" style="25" customWidth="1"/>
    <col min="10499" max="10499" width="14.5703125" style="25" bestFit="1" customWidth="1"/>
    <col min="10500" max="10500" width="15" style="25" customWidth="1"/>
    <col min="10501" max="10502" width="13.5703125" style="25" customWidth="1"/>
    <col min="10503" max="10503" width="12.7109375" style="25" bestFit="1" customWidth="1"/>
    <col min="10504" max="10504" width="9.7109375" style="25" customWidth="1"/>
    <col min="10505" max="10505" width="12.7109375" style="25" customWidth="1"/>
    <col min="10506" max="10506" width="11.7109375" style="25" bestFit="1" customWidth="1"/>
    <col min="10507" max="10507" width="15.28515625" style="25" customWidth="1"/>
    <col min="10508" max="10509" width="12.85546875" style="25" customWidth="1"/>
    <col min="10510" max="10510" width="11.7109375" style="25" bestFit="1" customWidth="1"/>
    <col min="10511" max="10511" width="11.42578125" style="25"/>
    <col min="10512" max="10512" width="13.7109375" style="25" bestFit="1" customWidth="1"/>
    <col min="10513" max="10752" width="11.42578125" style="25"/>
    <col min="10753" max="10753" width="18.140625" style="25" customWidth="1"/>
    <col min="10754" max="10754" width="14.85546875" style="25" customWidth="1"/>
    <col min="10755" max="10755" width="14.5703125" style="25" bestFit="1" customWidth="1"/>
    <col min="10756" max="10756" width="15" style="25" customWidth="1"/>
    <col min="10757" max="10758" width="13.5703125" style="25" customWidth="1"/>
    <col min="10759" max="10759" width="12.7109375" style="25" bestFit="1" customWidth="1"/>
    <col min="10760" max="10760" width="9.7109375" style="25" customWidth="1"/>
    <col min="10761" max="10761" width="12.7109375" style="25" customWidth="1"/>
    <col min="10762" max="10762" width="11.7109375" style="25" bestFit="1" customWidth="1"/>
    <col min="10763" max="10763" width="15.28515625" style="25" customWidth="1"/>
    <col min="10764" max="10765" width="12.85546875" style="25" customWidth="1"/>
    <col min="10766" max="10766" width="11.7109375" style="25" bestFit="1" customWidth="1"/>
    <col min="10767" max="10767" width="11.42578125" style="25"/>
    <col min="10768" max="10768" width="13.7109375" style="25" bestFit="1" customWidth="1"/>
    <col min="10769" max="11008" width="11.42578125" style="25"/>
    <col min="11009" max="11009" width="18.140625" style="25" customWidth="1"/>
    <col min="11010" max="11010" width="14.85546875" style="25" customWidth="1"/>
    <col min="11011" max="11011" width="14.5703125" style="25" bestFit="1" customWidth="1"/>
    <col min="11012" max="11012" width="15" style="25" customWidth="1"/>
    <col min="11013" max="11014" width="13.5703125" style="25" customWidth="1"/>
    <col min="11015" max="11015" width="12.7109375" style="25" bestFit="1" customWidth="1"/>
    <col min="11016" max="11016" width="9.7109375" style="25" customWidth="1"/>
    <col min="11017" max="11017" width="12.7109375" style="25" customWidth="1"/>
    <col min="11018" max="11018" width="11.7109375" style="25" bestFit="1" customWidth="1"/>
    <col min="11019" max="11019" width="15.28515625" style="25" customWidth="1"/>
    <col min="11020" max="11021" width="12.85546875" style="25" customWidth="1"/>
    <col min="11022" max="11022" width="11.7109375" style="25" bestFit="1" customWidth="1"/>
    <col min="11023" max="11023" width="11.42578125" style="25"/>
    <col min="11024" max="11024" width="13.7109375" style="25" bestFit="1" customWidth="1"/>
    <col min="11025" max="11264" width="11.42578125" style="25"/>
    <col min="11265" max="11265" width="18.140625" style="25" customWidth="1"/>
    <col min="11266" max="11266" width="14.85546875" style="25" customWidth="1"/>
    <col min="11267" max="11267" width="14.5703125" style="25" bestFit="1" customWidth="1"/>
    <col min="11268" max="11268" width="15" style="25" customWidth="1"/>
    <col min="11269" max="11270" width="13.5703125" style="25" customWidth="1"/>
    <col min="11271" max="11271" width="12.7109375" style="25" bestFit="1" customWidth="1"/>
    <col min="11272" max="11272" width="9.7109375" style="25" customWidth="1"/>
    <col min="11273" max="11273" width="12.7109375" style="25" customWidth="1"/>
    <col min="11274" max="11274" width="11.7109375" style="25" bestFit="1" customWidth="1"/>
    <col min="11275" max="11275" width="15.28515625" style="25" customWidth="1"/>
    <col min="11276" max="11277" width="12.85546875" style="25" customWidth="1"/>
    <col min="11278" max="11278" width="11.7109375" style="25" bestFit="1" customWidth="1"/>
    <col min="11279" max="11279" width="11.42578125" style="25"/>
    <col min="11280" max="11280" width="13.7109375" style="25" bestFit="1" customWidth="1"/>
    <col min="11281" max="11520" width="11.42578125" style="25"/>
    <col min="11521" max="11521" width="18.140625" style="25" customWidth="1"/>
    <col min="11522" max="11522" width="14.85546875" style="25" customWidth="1"/>
    <col min="11523" max="11523" width="14.5703125" style="25" bestFit="1" customWidth="1"/>
    <col min="11524" max="11524" width="15" style="25" customWidth="1"/>
    <col min="11525" max="11526" width="13.5703125" style="25" customWidth="1"/>
    <col min="11527" max="11527" width="12.7109375" style="25" bestFit="1" customWidth="1"/>
    <col min="11528" max="11528" width="9.7109375" style="25" customWidth="1"/>
    <col min="11529" max="11529" width="12.7109375" style="25" customWidth="1"/>
    <col min="11530" max="11530" width="11.7109375" style="25" bestFit="1" customWidth="1"/>
    <col min="11531" max="11531" width="15.28515625" style="25" customWidth="1"/>
    <col min="11532" max="11533" width="12.85546875" style="25" customWidth="1"/>
    <col min="11534" max="11534" width="11.7109375" style="25" bestFit="1" customWidth="1"/>
    <col min="11535" max="11535" width="11.42578125" style="25"/>
    <col min="11536" max="11536" width="13.7109375" style="25" bestFit="1" customWidth="1"/>
    <col min="11537" max="11776" width="11.42578125" style="25"/>
    <col min="11777" max="11777" width="18.140625" style="25" customWidth="1"/>
    <col min="11778" max="11778" width="14.85546875" style="25" customWidth="1"/>
    <col min="11779" max="11779" width="14.5703125" style="25" bestFit="1" customWidth="1"/>
    <col min="11780" max="11780" width="15" style="25" customWidth="1"/>
    <col min="11781" max="11782" width="13.5703125" style="25" customWidth="1"/>
    <col min="11783" max="11783" width="12.7109375" style="25" bestFit="1" customWidth="1"/>
    <col min="11784" max="11784" width="9.7109375" style="25" customWidth="1"/>
    <col min="11785" max="11785" width="12.7109375" style="25" customWidth="1"/>
    <col min="11786" max="11786" width="11.7109375" style="25" bestFit="1" customWidth="1"/>
    <col min="11787" max="11787" width="15.28515625" style="25" customWidth="1"/>
    <col min="11788" max="11789" width="12.85546875" style="25" customWidth="1"/>
    <col min="11790" max="11790" width="11.7109375" style="25" bestFit="1" customWidth="1"/>
    <col min="11791" max="11791" width="11.42578125" style="25"/>
    <col min="11792" max="11792" width="13.7109375" style="25" bestFit="1" customWidth="1"/>
    <col min="11793" max="12032" width="11.42578125" style="25"/>
    <col min="12033" max="12033" width="18.140625" style="25" customWidth="1"/>
    <col min="12034" max="12034" width="14.85546875" style="25" customWidth="1"/>
    <col min="12035" max="12035" width="14.5703125" style="25" bestFit="1" customWidth="1"/>
    <col min="12036" max="12036" width="15" style="25" customWidth="1"/>
    <col min="12037" max="12038" width="13.5703125" style="25" customWidth="1"/>
    <col min="12039" max="12039" width="12.7109375" style="25" bestFit="1" customWidth="1"/>
    <col min="12040" max="12040" width="9.7109375" style="25" customWidth="1"/>
    <col min="12041" max="12041" width="12.7109375" style="25" customWidth="1"/>
    <col min="12042" max="12042" width="11.7109375" style="25" bestFit="1" customWidth="1"/>
    <col min="12043" max="12043" width="15.28515625" style="25" customWidth="1"/>
    <col min="12044" max="12045" width="12.85546875" style="25" customWidth="1"/>
    <col min="12046" max="12046" width="11.7109375" style="25" bestFit="1" customWidth="1"/>
    <col min="12047" max="12047" width="11.42578125" style="25"/>
    <col min="12048" max="12048" width="13.7109375" style="25" bestFit="1" customWidth="1"/>
    <col min="12049" max="12288" width="11.42578125" style="25"/>
    <col min="12289" max="12289" width="18.140625" style="25" customWidth="1"/>
    <col min="12290" max="12290" width="14.85546875" style="25" customWidth="1"/>
    <col min="12291" max="12291" width="14.5703125" style="25" bestFit="1" customWidth="1"/>
    <col min="12292" max="12292" width="15" style="25" customWidth="1"/>
    <col min="12293" max="12294" width="13.5703125" style="25" customWidth="1"/>
    <col min="12295" max="12295" width="12.7109375" style="25" bestFit="1" customWidth="1"/>
    <col min="12296" max="12296" width="9.7109375" style="25" customWidth="1"/>
    <col min="12297" max="12297" width="12.7109375" style="25" customWidth="1"/>
    <col min="12298" max="12298" width="11.7109375" style="25" bestFit="1" customWidth="1"/>
    <col min="12299" max="12299" width="15.28515625" style="25" customWidth="1"/>
    <col min="12300" max="12301" width="12.85546875" style="25" customWidth="1"/>
    <col min="12302" max="12302" width="11.7109375" style="25" bestFit="1" customWidth="1"/>
    <col min="12303" max="12303" width="11.42578125" style="25"/>
    <col min="12304" max="12304" width="13.7109375" style="25" bestFit="1" customWidth="1"/>
    <col min="12305" max="12544" width="11.42578125" style="25"/>
    <col min="12545" max="12545" width="18.140625" style="25" customWidth="1"/>
    <col min="12546" max="12546" width="14.85546875" style="25" customWidth="1"/>
    <col min="12547" max="12547" width="14.5703125" style="25" bestFit="1" customWidth="1"/>
    <col min="12548" max="12548" width="15" style="25" customWidth="1"/>
    <col min="12549" max="12550" width="13.5703125" style="25" customWidth="1"/>
    <col min="12551" max="12551" width="12.7109375" style="25" bestFit="1" customWidth="1"/>
    <col min="12552" max="12552" width="9.7109375" style="25" customWidth="1"/>
    <col min="12553" max="12553" width="12.7109375" style="25" customWidth="1"/>
    <col min="12554" max="12554" width="11.7109375" style="25" bestFit="1" customWidth="1"/>
    <col min="12555" max="12555" width="15.28515625" style="25" customWidth="1"/>
    <col min="12556" max="12557" width="12.85546875" style="25" customWidth="1"/>
    <col min="12558" max="12558" width="11.7109375" style="25" bestFit="1" customWidth="1"/>
    <col min="12559" max="12559" width="11.42578125" style="25"/>
    <col min="12560" max="12560" width="13.7109375" style="25" bestFit="1" customWidth="1"/>
    <col min="12561" max="12800" width="11.42578125" style="25"/>
    <col min="12801" max="12801" width="18.140625" style="25" customWidth="1"/>
    <col min="12802" max="12802" width="14.85546875" style="25" customWidth="1"/>
    <col min="12803" max="12803" width="14.5703125" style="25" bestFit="1" customWidth="1"/>
    <col min="12804" max="12804" width="15" style="25" customWidth="1"/>
    <col min="12805" max="12806" width="13.5703125" style="25" customWidth="1"/>
    <col min="12807" max="12807" width="12.7109375" style="25" bestFit="1" customWidth="1"/>
    <col min="12808" max="12808" width="9.7109375" style="25" customWidth="1"/>
    <col min="12809" max="12809" width="12.7109375" style="25" customWidth="1"/>
    <col min="12810" max="12810" width="11.7109375" style="25" bestFit="1" customWidth="1"/>
    <col min="12811" max="12811" width="15.28515625" style="25" customWidth="1"/>
    <col min="12812" max="12813" width="12.85546875" style="25" customWidth="1"/>
    <col min="12814" max="12814" width="11.7109375" style="25" bestFit="1" customWidth="1"/>
    <col min="12815" max="12815" width="11.42578125" style="25"/>
    <col min="12816" max="12816" width="13.7109375" style="25" bestFit="1" customWidth="1"/>
    <col min="12817" max="13056" width="11.42578125" style="25"/>
    <col min="13057" max="13057" width="18.140625" style="25" customWidth="1"/>
    <col min="13058" max="13058" width="14.85546875" style="25" customWidth="1"/>
    <col min="13059" max="13059" width="14.5703125" style="25" bestFit="1" customWidth="1"/>
    <col min="13060" max="13060" width="15" style="25" customWidth="1"/>
    <col min="13061" max="13062" width="13.5703125" style="25" customWidth="1"/>
    <col min="13063" max="13063" width="12.7109375" style="25" bestFit="1" customWidth="1"/>
    <col min="13064" max="13064" width="9.7109375" style="25" customWidth="1"/>
    <col min="13065" max="13065" width="12.7109375" style="25" customWidth="1"/>
    <col min="13066" max="13066" width="11.7109375" style="25" bestFit="1" customWidth="1"/>
    <col min="13067" max="13067" width="15.28515625" style="25" customWidth="1"/>
    <col min="13068" max="13069" width="12.85546875" style="25" customWidth="1"/>
    <col min="13070" max="13070" width="11.7109375" style="25" bestFit="1" customWidth="1"/>
    <col min="13071" max="13071" width="11.42578125" style="25"/>
    <col min="13072" max="13072" width="13.7109375" style="25" bestFit="1" customWidth="1"/>
    <col min="13073" max="13312" width="11.42578125" style="25"/>
    <col min="13313" max="13313" width="18.140625" style="25" customWidth="1"/>
    <col min="13314" max="13314" width="14.85546875" style="25" customWidth="1"/>
    <col min="13315" max="13315" width="14.5703125" style="25" bestFit="1" customWidth="1"/>
    <col min="13316" max="13316" width="15" style="25" customWidth="1"/>
    <col min="13317" max="13318" width="13.5703125" style="25" customWidth="1"/>
    <col min="13319" max="13319" width="12.7109375" style="25" bestFit="1" customWidth="1"/>
    <col min="13320" max="13320" width="9.7109375" style="25" customWidth="1"/>
    <col min="13321" max="13321" width="12.7109375" style="25" customWidth="1"/>
    <col min="13322" max="13322" width="11.7109375" style="25" bestFit="1" customWidth="1"/>
    <col min="13323" max="13323" width="15.28515625" style="25" customWidth="1"/>
    <col min="13324" max="13325" width="12.85546875" style="25" customWidth="1"/>
    <col min="13326" max="13326" width="11.7109375" style="25" bestFit="1" customWidth="1"/>
    <col min="13327" max="13327" width="11.42578125" style="25"/>
    <col min="13328" max="13328" width="13.7109375" style="25" bestFit="1" customWidth="1"/>
    <col min="13329" max="13568" width="11.42578125" style="25"/>
    <col min="13569" max="13569" width="18.140625" style="25" customWidth="1"/>
    <col min="13570" max="13570" width="14.85546875" style="25" customWidth="1"/>
    <col min="13571" max="13571" width="14.5703125" style="25" bestFit="1" customWidth="1"/>
    <col min="13572" max="13572" width="15" style="25" customWidth="1"/>
    <col min="13573" max="13574" width="13.5703125" style="25" customWidth="1"/>
    <col min="13575" max="13575" width="12.7109375" style="25" bestFit="1" customWidth="1"/>
    <col min="13576" max="13576" width="9.7109375" style="25" customWidth="1"/>
    <col min="13577" max="13577" width="12.7109375" style="25" customWidth="1"/>
    <col min="13578" max="13578" width="11.7109375" style="25" bestFit="1" customWidth="1"/>
    <col min="13579" max="13579" width="15.28515625" style="25" customWidth="1"/>
    <col min="13580" max="13581" width="12.85546875" style="25" customWidth="1"/>
    <col min="13582" max="13582" width="11.7109375" style="25" bestFit="1" customWidth="1"/>
    <col min="13583" max="13583" width="11.42578125" style="25"/>
    <col min="13584" max="13584" width="13.7109375" style="25" bestFit="1" customWidth="1"/>
    <col min="13585" max="13824" width="11.42578125" style="25"/>
    <col min="13825" max="13825" width="18.140625" style="25" customWidth="1"/>
    <col min="13826" max="13826" width="14.85546875" style="25" customWidth="1"/>
    <col min="13827" max="13827" width="14.5703125" style="25" bestFit="1" customWidth="1"/>
    <col min="13828" max="13828" width="15" style="25" customWidth="1"/>
    <col min="13829" max="13830" width="13.5703125" style="25" customWidth="1"/>
    <col min="13831" max="13831" width="12.7109375" style="25" bestFit="1" customWidth="1"/>
    <col min="13832" max="13832" width="9.7109375" style="25" customWidth="1"/>
    <col min="13833" max="13833" width="12.7109375" style="25" customWidth="1"/>
    <col min="13834" max="13834" width="11.7109375" style="25" bestFit="1" customWidth="1"/>
    <col min="13835" max="13835" width="15.28515625" style="25" customWidth="1"/>
    <col min="13836" max="13837" width="12.85546875" style="25" customWidth="1"/>
    <col min="13838" max="13838" width="11.7109375" style="25" bestFit="1" customWidth="1"/>
    <col min="13839" max="13839" width="11.42578125" style="25"/>
    <col min="13840" max="13840" width="13.7109375" style="25" bestFit="1" customWidth="1"/>
    <col min="13841" max="14080" width="11.42578125" style="25"/>
    <col min="14081" max="14081" width="18.140625" style="25" customWidth="1"/>
    <col min="14082" max="14082" width="14.85546875" style="25" customWidth="1"/>
    <col min="14083" max="14083" width="14.5703125" style="25" bestFit="1" customWidth="1"/>
    <col min="14084" max="14084" width="15" style="25" customWidth="1"/>
    <col min="14085" max="14086" width="13.5703125" style="25" customWidth="1"/>
    <col min="14087" max="14087" width="12.7109375" style="25" bestFit="1" customWidth="1"/>
    <col min="14088" max="14088" width="9.7109375" style="25" customWidth="1"/>
    <col min="14089" max="14089" width="12.7109375" style="25" customWidth="1"/>
    <col min="14090" max="14090" width="11.7109375" style="25" bestFit="1" customWidth="1"/>
    <col min="14091" max="14091" width="15.28515625" style="25" customWidth="1"/>
    <col min="14092" max="14093" width="12.85546875" style="25" customWidth="1"/>
    <col min="14094" max="14094" width="11.7109375" style="25" bestFit="1" customWidth="1"/>
    <col min="14095" max="14095" width="11.42578125" style="25"/>
    <col min="14096" max="14096" width="13.7109375" style="25" bestFit="1" customWidth="1"/>
    <col min="14097" max="14336" width="11.42578125" style="25"/>
    <col min="14337" max="14337" width="18.140625" style="25" customWidth="1"/>
    <col min="14338" max="14338" width="14.85546875" style="25" customWidth="1"/>
    <col min="14339" max="14339" width="14.5703125" style="25" bestFit="1" customWidth="1"/>
    <col min="14340" max="14340" width="15" style="25" customWidth="1"/>
    <col min="14341" max="14342" width="13.5703125" style="25" customWidth="1"/>
    <col min="14343" max="14343" width="12.7109375" style="25" bestFit="1" customWidth="1"/>
    <col min="14344" max="14344" width="9.7109375" style="25" customWidth="1"/>
    <col min="14345" max="14345" width="12.7109375" style="25" customWidth="1"/>
    <col min="14346" max="14346" width="11.7109375" style="25" bestFit="1" customWidth="1"/>
    <col min="14347" max="14347" width="15.28515625" style="25" customWidth="1"/>
    <col min="14348" max="14349" width="12.85546875" style="25" customWidth="1"/>
    <col min="14350" max="14350" width="11.7109375" style="25" bestFit="1" customWidth="1"/>
    <col min="14351" max="14351" width="11.42578125" style="25"/>
    <col min="14352" max="14352" width="13.7109375" style="25" bestFit="1" customWidth="1"/>
    <col min="14353" max="14592" width="11.42578125" style="25"/>
    <col min="14593" max="14593" width="18.140625" style="25" customWidth="1"/>
    <col min="14594" max="14594" width="14.85546875" style="25" customWidth="1"/>
    <col min="14595" max="14595" width="14.5703125" style="25" bestFit="1" customWidth="1"/>
    <col min="14596" max="14596" width="15" style="25" customWidth="1"/>
    <col min="14597" max="14598" width="13.5703125" style="25" customWidth="1"/>
    <col min="14599" max="14599" width="12.7109375" style="25" bestFit="1" customWidth="1"/>
    <col min="14600" max="14600" width="9.7109375" style="25" customWidth="1"/>
    <col min="14601" max="14601" width="12.7109375" style="25" customWidth="1"/>
    <col min="14602" max="14602" width="11.7109375" style="25" bestFit="1" customWidth="1"/>
    <col min="14603" max="14603" width="15.28515625" style="25" customWidth="1"/>
    <col min="14604" max="14605" width="12.85546875" style="25" customWidth="1"/>
    <col min="14606" max="14606" width="11.7109375" style="25" bestFit="1" customWidth="1"/>
    <col min="14607" max="14607" width="11.42578125" style="25"/>
    <col min="14608" max="14608" width="13.7109375" style="25" bestFit="1" customWidth="1"/>
    <col min="14609" max="14848" width="11.42578125" style="25"/>
    <col min="14849" max="14849" width="18.140625" style="25" customWidth="1"/>
    <col min="14850" max="14850" width="14.85546875" style="25" customWidth="1"/>
    <col min="14851" max="14851" width="14.5703125" style="25" bestFit="1" customWidth="1"/>
    <col min="14852" max="14852" width="15" style="25" customWidth="1"/>
    <col min="14853" max="14854" width="13.5703125" style="25" customWidth="1"/>
    <col min="14855" max="14855" width="12.7109375" style="25" bestFit="1" customWidth="1"/>
    <col min="14856" max="14856" width="9.7109375" style="25" customWidth="1"/>
    <col min="14857" max="14857" width="12.7109375" style="25" customWidth="1"/>
    <col min="14858" max="14858" width="11.7109375" style="25" bestFit="1" customWidth="1"/>
    <col min="14859" max="14859" width="15.28515625" style="25" customWidth="1"/>
    <col min="14860" max="14861" width="12.85546875" style="25" customWidth="1"/>
    <col min="14862" max="14862" width="11.7109375" style="25" bestFit="1" customWidth="1"/>
    <col min="14863" max="14863" width="11.42578125" style="25"/>
    <col min="14864" max="14864" width="13.7109375" style="25" bestFit="1" customWidth="1"/>
    <col min="14865" max="15104" width="11.42578125" style="25"/>
    <col min="15105" max="15105" width="18.140625" style="25" customWidth="1"/>
    <col min="15106" max="15106" width="14.85546875" style="25" customWidth="1"/>
    <col min="15107" max="15107" width="14.5703125" style="25" bestFit="1" customWidth="1"/>
    <col min="15108" max="15108" width="15" style="25" customWidth="1"/>
    <col min="15109" max="15110" width="13.5703125" style="25" customWidth="1"/>
    <col min="15111" max="15111" width="12.7109375" style="25" bestFit="1" customWidth="1"/>
    <col min="15112" max="15112" width="9.7109375" style="25" customWidth="1"/>
    <col min="15113" max="15113" width="12.7109375" style="25" customWidth="1"/>
    <col min="15114" max="15114" width="11.7109375" style="25" bestFit="1" customWidth="1"/>
    <col min="15115" max="15115" width="15.28515625" style="25" customWidth="1"/>
    <col min="15116" max="15117" width="12.85546875" style="25" customWidth="1"/>
    <col min="15118" max="15118" width="11.7109375" style="25" bestFit="1" customWidth="1"/>
    <col min="15119" max="15119" width="11.42578125" style="25"/>
    <col min="15120" max="15120" width="13.7109375" style="25" bestFit="1" customWidth="1"/>
    <col min="15121" max="15360" width="11.42578125" style="25"/>
    <col min="15361" max="15361" width="18.140625" style="25" customWidth="1"/>
    <col min="15362" max="15362" width="14.85546875" style="25" customWidth="1"/>
    <col min="15363" max="15363" width="14.5703125" style="25" bestFit="1" customWidth="1"/>
    <col min="15364" max="15364" width="15" style="25" customWidth="1"/>
    <col min="15365" max="15366" width="13.5703125" style="25" customWidth="1"/>
    <col min="15367" max="15367" width="12.7109375" style="25" bestFit="1" customWidth="1"/>
    <col min="15368" max="15368" width="9.7109375" style="25" customWidth="1"/>
    <col min="15369" max="15369" width="12.7109375" style="25" customWidth="1"/>
    <col min="15370" max="15370" width="11.7109375" style="25" bestFit="1" customWidth="1"/>
    <col min="15371" max="15371" width="15.28515625" style="25" customWidth="1"/>
    <col min="15372" max="15373" width="12.85546875" style="25" customWidth="1"/>
    <col min="15374" max="15374" width="11.7109375" style="25" bestFit="1" customWidth="1"/>
    <col min="15375" max="15375" width="11.42578125" style="25"/>
    <col min="15376" max="15376" width="13.7109375" style="25" bestFit="1" customWidth="1"/>
    <col min="15377" max="15616" width="11.42578125" style="25"/>
    <col min="15617" max="15617" width="18.140625" style="25" customWidth="1"/>
    <col min="15618" max="15618" width="14.85546875" style="25" customWidth="1"/>
    <col min="15619" max="15619" width="14.5703125" style="25" bestFit="1" customWidth="1"/>
    <col min="15620" max="15620" width="15" style="25" customWidth="1"/>
    <col min="15621" max="15622" width="13.5703125" style="25" customWidth="1"/>
    <col min="15623" max="15623" width="12.7109375" style="25" bestFit="1" customWidth="1"/>
    <col min="15624" max="15624" width="9.7109375" style="25" customWidth="1"/>
    <col min="15625" max="15625" width="12.7109375" style="25" customWidth="1"/>
    <col min="15626" max="15626" width="11.7109375" style="25" bestFit="1" customWidth="1"/>
    <col min="15627" max="15627" width="15.28515625" style="25" customWidth="1"/>
    <col min="15628" max="15629" width="12.85546875" style="25" customWidth="1"/>
    <col min="15630" max="15630" width="11.7109375" style="25" bestFit="1" customWidth="1"/>
    <col min="15631" max="15631" width="11.42578125" style="25"/>
    <col min="15632" max="15632" width="13.7109375" style="25" bestFit="1" customWidth="1"/>
    <col min="15633" max="15872" width="11.42578125" style="25"/>
    <col min="15873" max="15873" width="18.140625" style="25" customWidth="1"/>
    <col min="15874" max="15874" width="14.85546875" style="25" customWidth="1"/>
    <col min="15875" max="15875" width="14.5703125" style="25" bestFit="1" customWidth="1"/>
    <col min="15876" max="15876" width="15" style="25" customWidth="1"/>
    <col min="15877" max="15878" width="13.5703125" style="25" customWidth="1"/>
    <col min="15879" max="15879" width="12.7109375" style="25" bestFit="1" customWidth="1"/>
    <col min="15880" max="15880" width="9.7109375" style="25" customWidth="1"/>
    <col min="15881" max="15881" width="12.7109375" style="25" customWidth="1"/>
    <col min="15882" max="15882" width="11.7109375" style="25" bestFit="1" customWidth="1"/>
    <col min="15883" max="15883" width="15.28515625" style="25" customWidth="1"/>
    <col min="15884" max="15885" width="12.85546875" style="25" customWidth="1"/>
    <col min="15886" max="15886" width="11.7109375" style="25" bestFit="1" customWidth="1"/>
    <col min="15887" max="15887" width="11.42578125" style="25"/>
    <col min="15888" max="15888" width="13.7109375" style="25" bestFit="1" customWidth="1"/>
    <col min="15889" max="16128" width="11.42578125" style="25"/>
    <col min="16129" max="16129" width="18.140625" style="25" customWidth="1"/>
    <col min="16130" max="16130" width="14.85546875" style="25" customWidth="1"/>
    <col min="16131" max="16131" width="14.5703125" style="25" bestFit="1" customWidth="1"/>
    <col min="16132" max="16132" width="15" style="25" customWidth="1"/>
    <col min="16133" max="16134" width="13.5703125" style="25" customWidth="1"/>
    <col min="16135" max="16135" width="12.7109375" style="25" bestFit="1" customWidth="1"/>
    <col min="16136" max="16136" width="9.7109375" style="25" customWidth="1"/>
    <col min="16137" max="16137" width="12.7109375" style="25" customWidth="1"/>
    <col min="16138" max="16138" width="11.7109375" style="25" bestFit="1" customWidth="1"/>
    <col min="16139" max="16139" width="15.28515625" style="25" customWidth="1"/>
    <col min="16140" max="16141" width="12.85546875" style="25" customWidth="1"/>
    <col min="16142" max="16142" width="11.7109375" style="25" bestFit="1" customWidth="1"/>
    <col min="16143" max="16143" width="11.42578125" style="25"/>
    <col min="16144" max="16144" width="13.7109375" style="25" bestFit="1" customWidth="1"/>
    <col min="16145" max="16384" width="11.42578125" style="25"/>
  </cols>
  <sheetData>
    <row r="3" spans="1:12" ht="13.5" thickBot="1" x14ac:dyDescent="0.25"/>
    <row r="4" spans="1:12" ht="15.75" thickBot="1" x14ac:dyDescent="0.25">
      <c r="A4" s="19"/>
      <c r="B4" s="34" t="s">
        <v>194</v>
      </c>
      <c r="C4" s="35"/>
      <c r="D4" s="35"/>
      <c r="E4" s="35"/>
      <c r="F4" s="35"/>
      <c r="G4" s="35"/>
      <c r="H4" s="36"/>
      <c r="J4" s="24"/>
    </row>
    <row r="5" spans="1:12" x14ac:dyDescent="0.2">
      <c r="A5" s="19"/>
      <c r="B5" s="30"/>
      <c r="C5" s="31"/>
      <c r="D5" s="31"/>
      <c r="E5" s="31"/>
      <c r="F5" s="31"/>
      <c r="J5" s="24"/>
    </row>
    <row r="6" spans="1:12" ht="15.75" x14ac:dyDescent="0.25">
      <c r="A6" s="78" t="s">
        <v>5</v>
      </c>
    </row>
    <row r="7" spans="1:12" ht="13.5" thickBot="1" x14ac:dyDescent="0.25">
      <c r="A7" s="79"/>
      <c r="B7" s="79"/>
    </row>
    <row r="8" spans="1:12" x14ac:dyDescent="0.2">
      <c r="A8" s="37" t="s">
        <v>133</v>
      </c>
      <c r="B8" s="38"/>
      <c r="C8" s="39">
        <f>'M.V. CyL'!C22</f>
        <v>340828</v>
      </c>
      <c r="L8" s="31"/>
    </row>
    <row r="9" spans="1:12" x14ac:dyDescent="0.2">
      <c r="A9" s="40" t="s">
        <v>184</v>
      </c>
      <c r="B9" s="41"/>
      <c r="C9" s="42">
        <f>'M.V. CyL'!C23</f>
        <v>322622</v>
      </c>
      <c r="L9" s="31"/>
    </row>
    <row r="10" spans="1:12" x14ac:dyDescent="0.2">
      <c r="A10" s="40" t="s">
        <v>185</v>
      </c>
      <c r="B10" s="41"/>
      <c r="C10" s="42">
        <f>'M.V. CyL'!C24</f>
        <v>18206</v>
      </c>
      <c r="L10" s="31"/>
    </row>
    <row r="11" spans="1:12" x14ac:dyDescent="0.2">
      <c r="A11" s="43" t="s">
        <v>134</v>
      </c>
      <c r="B11" s="44"/>
      <c r="C11" s="45">
        <f>'M.V. CyL'!C25</f>
        <v>633135</v>
      </c>
      <c r="L11" s="31"/>
    </row>
    <row r="12" spans="1:12" x14ac:dyDescent="0.2">
      <c r="A12" s="40" t="s">
        <v>186</v>
      </c>
      <c r="B12" s="41"/>
      <c r="C12" s="42">
        <f>'M.V. CyL'!C26</f>
        <v>594149</v>
      </c>
      <c r="L12" s="31"/>
    </row>
    <row r="13" spans="1:12" x14ac:dyDescent="0.2">
      <c r="A13" s="40" t="s">
        <v>187</v>
      </c>
      <c r="B13" s="41"/>
      <c r="C13" s="42">
        <f>'M.V. CyL'!C27</f>
        <v>38986</v>
      </c>
      <c r="L13" s="31"/>
    </row>
    <row r="14" spans="1:12" x14ac:dyDescent="0.2">
      <c r="A14" s="43" t="s">
        <v>67</v>
      </c>
      <c r="B14" s="44"/>
      <c r="C14" s="46">
        <f>'M.V. CyL'!C28</f>
        <v>0.1251564514299757</v>
      </c>
      <c r="L14" s="31"/>
    </row>
    <row r="15" spans="1:12" x14ac:dyDescent="0.2">
      <c r="A15" s="47" t="s">
        <v>3</v>
      </c>
      <c r="B15" s="48"/>
      <c r="C15" s="49">
        <f>'M.V. CyL'!C29</f>
        <v>1.8576378701280412</v>
      </c>
      <c r="L15" s="31"/>
    </row>
    <row r="16" spans="1:12" x14ac:dyDescent="0.2">
      <c r="A16" s="51" t="s">
        <v>188</v>
      </c>
      <c r="B16" s="52"/>
      <c r="C16" s="53">
        <f>'M.V. CyL'!C30</f>
        <v>1.8416258035719821</v>
      </c>
      <c r="L16" s="31"/>
    </row>
    <row r="17" spans="1:14" ht="13.5" thickBot="1" x14ac:dyDescent="0.25">
      <c r="A17" s="54" t="s">
        <v>189</v>
      </c>
      <c r="B17" s="55"/>
      <c r="C17" s="56">
        <f>'M.V. CyL'!C31</f>
        <v>2.1413819619905525</v>
      </c>
      <c r="D17" s="80"/>
      <c r="L17" s="31"/>
    </row>
    <row r="18" spans="1:14" x14ac:dyDescent="0.2">
      <c r="D18" s="80"/>
      <c r="L18" s="31"/>
    </row>
    <row r="19" spans="1:14" x14ac:dyDescent="0.2">
      <c r="D19" s="80"/>
      <c r="L19" s="31"/>
    </row>
    <row r="20" spans="1:14" x14ac:dyDescent="0.2">
      <c r="L20" s="31"/>
    </row>
    <row r="22" spans="1:14" x14ac:dyDescent="0.2">
      <c r="A22" s="821" t="s">
        <v>190</v>
      </c>
      <c r="B22" s="822"/>
      <c r="C22" s="822"/>
      <c r="D22" s="822"/>
      <c r="E22" s="822"/>
      <c r="F22" s="822"/>
      <c r="G22" s="822"/>
      <c r="H22" s="822"/>
      <c r="I22" s="822"/>
    </row>
    <row r="23" spans="1:14" ht="13.5" thickBot="1" x14ac:dyDescent="0.25">
      <c r="A23" s="81"/>
      <c r="B23" s="81"/>
      <c r="C23" s="61" t="s">
        <v>13</v>
      </c>
      <c r="D23" s="61" t="s">
        <v>142</v>
      </c>
      <c r="E23" s="61" t="s">
        <v>567</v>
      </c>
      <c r="F23" s="61" t="s">
        <v>196</v>
      </c>
      <c r="G23" s="61" t="s">
        <v>128</v>
      </c>
      <c r="H23" s="61" t="s">
        <v>197</v>
      </c>
      <c r="I23" s="61" t="s">
        <v>198</v>
      </c>
    </row>
    <row r="24" spans="1:14" x14ac:dyDescent="0.2">
      <c r="A24" s="37" t="s">
        <v>133</v>
      </c>
      <c r="B24" s="38"/>
      <c r="C24" s="39">
        <f t="shared" ref="C24:C29" si="0">SUM(D24:I24)</f>
        <v>340828</v>
      </c>
      <c r="D24" s="39">
        <v>212181</v>
      </c>
      <c r="E24" s="39">
        <v>25826</v>
      </c>
      <c r="F24" s="39">
        <v>60216</v>
      </c>
      <c r="G24" s="39">
        <v>3992</v>
      </c>
      <c r="H24" s="39">
        <v>27312</v>
      </c>
      <c r="I24" s="39">
        <v>11301</v>
      </c>
      <c r="J24" s="31"/>
      <c r="K24" s="31"/>
      <c r="L24" s="31"/>
      <c r="M24" s="31"/>
      <c r="N24" s="31"/>
    </row>
    <row r="25" spans="1:14" x14ac:dyDescent="0.2">
      <c r="A25" s="40" t="s">
        <v>184</v>
      </c>
      <c r="B25" s="41"/>
      <c r="C25" s="42">
        <f t="shared" si="0"/>
        <v>322622</v>
      </c>
      <c r="D25" s="42">
        <v>198849</v>
      </c>
      <c r="E25" s="42">
        <v>24805</v>
      </c>
      <c r="F25" s="42">
        <v>57829</v>
      </c>
      <c r="G25" s="42">
        <v>3627</v>
      </c>
      <c r="H25" s="42">
        <v>26384</v>
      </c>
      <c r="I25" s="42">
        <v>11128</v>
      </c>
      <c r="J25" s="31"/>
      <c r="K25" s="31"/>
      <c r="L25" s="31"/>
      <c r="M25" s="31"/>
      <c r="N25" s="31"/>
    </row>
    <row r="26" spans="1:14" x14ac:dyDescent="0.2">
      <c r="A26" s="40" t="s">
        <v>185</v>
      </c>
      <c r="B26" s="41"/>
      <c r="C26" s="42">
        <f t="shared" si="0"/>
        <v>18206</v>
      </c>
      <c r="D26" s="42">
        <v>13332</v>
      </c>
      <c r="E26" s="42">
        <v>1021</v>
      </c>
      <c r="F26" s="42">
        <v>2387</v>
      </c>
      <c r="G26" s="42">
        <v>365</v>
      </c>
      <c r="H26" s="42">
        <v>928</v>
      </c>
      <c r="I26" s="42">
        <v>173</v>
      </c>
      <c r="J26" s="31"/>
      <c r="K26" s="31"/>
      <c r="L26" s="31"/>
      <c r="M26" s="31"/>
      <c r="N26" s="31"/>
    </row>
    <row r="27" spans="1:14" x14ac:dyDescent="0.2">
      <c r="A27" s="43" t="s">
        <v>134</v>
      </c>
      <c r="B27" s="44"/>
      <c r="C27" s="45">
        <f t="shared" si="0"/>
        <v>633135</v>
      </c>
      <c r="D27" s="45">
        <v>337814</v>
      </c>
      <c r="E27" s="45">
        <v>50224</v>
      </c>
      <c r="F27" s="45">
        <v>158039</v>
      </c>
      <c r="G27" s="45">
        <v>8587</v>
      </c>
      <c r="H27" s="45">
        <v>54001</v>
      </c>
      <c r="I27" s="45">
        <v>24470</v>
      </c>
      <c r="J27" s="31"/>
      <c r="K27" s="31"/>
      <c r="L27" s="31"/>
      <c r="M27" s="31"/>
      <c r="N27" s="31"/>
    </row>
    <row r="28" spans="1:14" x14ac:dyDescent="0.2">
      <c r="A28" s="40" t="s">
        <v>186</v>
      </c>
      <c r="B28" s="41"/>
      <c r="C28" s="42">
        <f t="shared" si="0"/>
        <v>594149</v>
      </c>
      <c r="D28" s="42">
        <v>311483</v>
      </c>
      <c r="E28" s="42">
        <v>48491</v>
      </c>
      <c r="F28" s="42">
        <v>151166</v>
      </c>
      <c r="G28" s="42">
        <v>7716</v>
      </c>
      <c r="H28" s="42">
        <v>51281</v>
      </c>
      <c r="I28" s="42">
        <v>24012</v>
      </c>
      <c r="J28" s="31"/>
      <c r="K28" s="31"/>
      <c r="L28" s="31"/>
      <c r="M28" s="31"/>
      <c r="N28" s="31"/>
    </row>
    <row r="29" spans="1:14" ht="13.5" thickBot="1" x14ac:dyDescent="0.25">
      <c r="A29" s="82" t="s">
        <v>187</v>
      </c>
      <c r="B29" s="83"/>
      <c r="C29" s="84">
        <f t="shared" si="0"/>
        <v>38986</v>
      </c>
      <c r="D29" s="84">
        <v>26331</v>
      </c>
      <c r="E29" s="42">
        <v>1733</v>
      </c>
      <c r="F29" s="42">
        <v>6873</v>
      </c>
      <c r="G29" s="42">
        <v>871</v>
      </c>
      <c r="H29" s="42">
        <v>2720</v>
      </c>
      <c r="I29" s="42">
        <v>458</v>
      </c>
      <c r="J29" s="31"/>
      <c r="K29" s="31"/>
      <c r="L29" s="31"/>
      <c r="M29" s="31"/>
      <c r="N29" s="31"/>
    </row>
    <row r="30" spans="1:14" ht="13.5" thickBot="1" x14ac:dyDescent="0.25">
      <c r="C30" s="85" t="s">
        <v>199</v>
      </c>
      <c r="D30" s="86">
        <f t="shared" ref="D30:I30" si="1">D24/$C$24</f>
        <v>0.62254568286643119</v>
      </c>
      <c r="E30" s="86">
        <f t="shared" si="1"/>
        <v>7.5774290844648914E-2</v>
      </c>
      <c r="F30" s="86">
        <f t="shared" si="1"/>
        <v>0.17667562524205757</v>
      </c>
      <c r="G30" s="86">
        <f t="shared" si="1"/>
        <v>1.1712652716326124E-2</v>
      </c>
      <c r="H30" s="86">
        <f t="shared" si="1"/>
        <v>8.0134261269613996E-2</v>
      </c>
      <c r="I30" s="86">
        <f t="shared" si="1"/>
        <v>3.3157487060922225E-2</v>
      </c>
      <c r="J30" s="31"/>
    </row>
    <row r="33" spans="1:16" ht="13.5" thickBot="1" x14ac:dyDescent="0.25"/>
    <row r="34" spans="1:16" ht="13.5" thickBot="1" x14ac:dyDescent="0.25">
      <c r="A34" s="59"/>
      <c r="B34" s="59"/>
      <c r="C34" s="87" t="s">
        <v>46</v>
      </c>
      <c r="D34" s="88" t="s">
        <v>47</v>
      </c>
      <c r="E34" s="88" t="s">
        <v>48</v>
      </c>
      <c r="F34" s="88" t="s">
        <v>49</v>
      </c>
      <c r="G34" s="88" t="s">
        <v>50</v>
      </c>
      <c r="H34" s="88" t="s">
        <v>51</v>
      </c>
      <c r="I34" s="89" t="s">
        <v>52</v>
      </c>
      <c r="J34" s="89" t="s">
        <v>53</v>
      </c>
      <c r="K34" s="87" t="s">
        <v>54</v>
      </c>
      <c r="L34" s="89" t="s">
        <v>55</v>
      </c>
      <c r="M34" s="89" t="s">
        <v>56</v>
      </c>
      <c r="N34" s="87" t="s">
        <v>57</v>
      </c>
    </row>
    <row r="35" spans="1:16" s="19" customFormat="1" x14ac:dyDescent="0.2">
      <c r="A35" s="37" t="s">
        <v>4</v>
      </c>
      <c r="B35" s="38"/>
      <c r="C35" s="90">
        <v>41990</v>
      </c>
      <c r="D35" s="90">
        <v>61692</v>
      </c>
      <c r="E35" s="90">
        <v>21618</v>
      </c>
      <c r="F35" s="90">
        <v>0</v>
      </c>
      <c r="G35" s="90">
        <v>834</v>
      </c>
      <c r="H35" s="90">
        <v>13034</v>
      </c>
      <c r="I35" s="90">
        <v>55578</v>
      </c>
      <c r="J35" s="90">
        <v>70237</v>
      </c>
      <c r="K35" s="90">
        <v>35202</v>
      </c>
      <c r="L35" s="90">
        <v>24543</v>
      </c>
      <c r="M35" s="90">
        <v>9436</v>
      </c>
      <c r="N35" s="90">
        <v>6664</v>
      </c>
      <c r="O35" s="31"/>
      <c r="P35" s="25"/>
    </row>
    <row r="36" spans="1:16" s="19" customFormat="1" x14ac:dyDescent="0.2">
      <c r="A36" s="43" t="s">
        <v>200</v>
      </c>
      <c r="B36" s="44"/>
      <c r="C36" s="91">
        <v>65467</v>
      </c>
      <c r="D36" s="91">
        <v>92768</v>
      </c>
      <c r="E36" s="91">
        <v>40622</v>
      </c>
      <c r="F36" s="91">
        <v>0</v>
      </c>
      <c r="G36" s="91">
        <v>3881</v>
      </c>
      <c r="H36" s="91">
        <v>23227</v>
      </c>
      <c r="I36" s="91">
        <v>119973</v>
      </c>
      <c r="J36" s="91">
        <v>162953</v>
      </c>
      <c r="K36" s="91">
        <v>61652</v>
      </c>
      <c r="L36" s="91">
        <v>39020</v>
      </c>
      <c r="M36" s="91">
        <v>13340</v>
      </c>
      <c r="N36" s="91">
        <v>10232</v>
      </c>
      <c r="O36" s="31"/>
      <c r="P36" s="25"/>
    </row>
    <row r="37" spans="1:16" s="19" customFormat="1" x14ac:dyDescent="0.2">
      <c r="A37" s="43" t="s">
        <v>67</v>
      </c>
      <c r="B37" s="44"/>
      <c r="C37" s="92">
        <v>0.1039932902</v>
      </c>
      <c r="D37" s="92">
        <v>0.1636816744</v>
      </c>
      <c r="E37" s="92">
        <v>7.3985651599999994E-2</v>
      </c>
      <c r="F37" s="92">
        <v>0</v>
      </c>
      <c r="G37" s="92">
        <v>3.5598781599999997E-2</v>
      </c>
      <c r="H37" s="92">
        <v>8.5817348000000002E-2</v>
      </c>
      <c r="I37" s="92">
        <v>0.19929619130000001</v>
      </c>
      <c r="J37" s="92">
        <v>0.26834068170000003</v>
      </c>
      <c r="K37" s="92">
        <v>0.11281823890000001</v>
      </c>
      <c r="L37" s="92">
        <v>8.97465821E-2</v>
      </c>
      <c r="M37" s="92">
        <v>3.4165811300000001E-2</v>
      </c>
      <c r="N37" s="92">
        <v>2.90035812E-2</v>
      </c>
      <c r="O37" s="31"/>
    </row>
    <row r="38" spans="1:16" s="19" customFormat="1" ht="13.5" thickBot="1" x14ac:dyDescent="0.25">
      <c r="A38" s="93" t="s">
        <v>3</v>
      </c>
      <c r="B38" s="94"/>
      <c r="C38" s="95">
        <v>1.5591093117409001</v>
      </c>
      <c r="D38" s="95">
        <v>1.5037281981456001</v>
      </c>
      <c r="E38" s="95">
        <v>1.8790822462762999</v>
      </c>
      <c r="F38" s="95">
        <v>0</v>
      </c>
      <c r="G38" s="95">
        <v>4.6534772182254001</v>
      </c>
      <c r="H38" s="95">
        <v>1.7820316096363</v>
      </c>
      <c r="I38" s="95">
        <v>2.1586419086688999</v>
      </c>
      <c r="J38" s="95">
        <v>2.3200449905321001</v>
      </c>
      <c r="K38" s="95">
        <v>1.7513777626271001</v>
      </c>
      <c r="L38" s="95">
        <v>1.5898626899727</v>
      </c>
      <c r="M38" s="95">
        <v>1.4137346333192</v>
      </c>
      <c r="N38" s="95">
        <v>1.5354141656663001</v>
      </c>
      <c r="O38" s="96"/>
    </row>
    <row r="41" spans="1:16" x14ac:dyDescent="0.2">
      <c r="E41" s="25">
        <v>1.3731343283582089</v>
      </c>
      <c r="F41" s="25">
        <v>1.3917042042042043</v>
      </c>
      <c r="G41" s="25">
        <v>1.4257741347905282</v>
      </c>
      <c r="H41" s="25">
        <v>1.6847779215178957</v>
      </c>
      <c r="I41" s="25">
        <v>1.8476418169963051</v>
      </c>
      <c r="J41" s="25">
        <v>1.6885701064322074</v>
      </c>
      <c r="K41" s="25">
        <v>1.5747022735474558</v>
      </c>
    </row>
    <row r="59" spans="1:3" ht="15.75" x14ac:dyDescent="0.25">
      <c r="A59" s="78" t="s">
        <v>6</v>
      </c>
    </row>
    <row r="61" spans="1:3" ht="13.5" thickBot="1" x14ac:dyDescent="0.25">
      <c r="A61" s="79"/>
      <c r="B61" s="79"/>
    </row>
    <row r="62" spans="1:3" x14ac:dyDescent="0.2">
      <c r="A62" s="37" t="s">
        <v>133</v>
      </c>
      <c r="B62" s="38"/>
      <c r="C62" s="39">
        <f>'M.V. CyL'!D22</f>
        <v>387853</v>
      </c>
    </row>
    <row r="63" spans="1:3" x14ac:dyDescent="0.2">
      <c r="A63" s="40" t="s">
        <v>184</v>
      </c>
      <c r="B63" s="41"/>
      <c r="C63" s="42">
        <f>'M.V. CyL'!D23</f>
        <v>290236</v>
      </c>
    </row>
    <row r="64" spans="1:3" x14ac:dyDescent="0.2">
      <c r="A64" s="40" t="s">
        <v>185</v>
      </c>
      <c r="B64" s="41"/>
      <c r="C64" s="42">
        <f>'M.V. CyL'!D24</f>
        <v>97617</v>
      </c>
    </row>
    <row r="65" spans="1:9" x14ac:dyDescent="0.2">
      <c r="A65" s="43" t="s">
        <v>134</v>
      </c>
      <c r="B65" s="44"/>
      <c r="C65" s="45">
        <f>'M.V. CyL'!D25</f>
        <v>654827</v>
      </c>
    </row>
    <row r="66" spans="1:9" x14ac:dyDescent="0.2">
      <c r="A66" s="40" t="s">
        <v>186</v>
      </c>
      <c r="B66" s="41"/>
      <c r="C66" s="42">
        <f>'M.V. CyL'!D26</f>
        <v>515423</v>
      </c>
    </row>
    <row r="67" spans="1:9" x14ac:dyDescent="0.2">
      <c r="A67" s="40" t="s">
        <v>187</v>
      </c>
      <c r="B67" s="41"/>
      <c r="C67" s="42">
        <f>'M.V. CyL'!D27</f>
        <v>139404</v>
      </c>
    </row>
    <row r="68" spans="1:9" x14ac:dyDescent="0.2">
      <c r="A68" s="43" t="s">
        <v>67</v>
      </c>
      <c r="B68" s="44"/>
      <c r="C68" s="65">
        <f>'M.V. CyL'!D28</f>
        <v>0.12865565569825504</v>
      </c>
    </row>
    <row r="69" spans="1:9" x14ac:dyDescent="0.2">
      <c r="A69" s="47" t="s">
        <v>3</v>
      </c>
      <c r="B69" s="48"/>
      <c r="C69" s="66">
        <f>'M.V. CyL'!D29</f>
        <v>1.6883381074788644</v>
      </c>
    </row>
    <row r="70" spans="1:9" x14ac:dyDescent="0.2">
      <c r="A70" s="51" t="s">
        <v>188</v>
      </c>
      <c r="B70" s="52"/>
      <c r="C70" s="67">
        <f>'M.V. CyL'!D30</f>
        <v>1.7758754944252264</v>
      </c>
    </row>
    <row r="71" spans="1:9" ht="13.5" thickBot="1" x14ac:dyDescent="0.25">
      <c r="A71" s="54" t="s">
        <v>189</v>
      </c>
      <c r="B71" s="55"/>
      <c r="C71" s="68">
        <f>'M.V. CyL'!D31</f>
        <v>1.4280709302682935</v>
      </c>
    </row>
    <row r="74" spans="1:9" x14ac:dyDescent="0.2">
      <c r="A74" s="821" t="s">
        <v>190</v>
      </c>
      <c r="B74" s="822"/>
      <c r="C74" s="822"/>
      <c r="D74" s="822"/>
      <c r="E74" s="822"/>
      <c r="F74" s="822"/>
      <c r="G74" s="822"/>
      <c r="H74" s="822"/>
      <c r="I74" s="822"/>
    </row>
    <row r="75" spans="1:9" ht="13.5" thickBot="1" x14ac:dyDescent="0.25">
      <c r="A75" s="81"/>
      <c r="B75" s="81"/>
      <c r="C75" s="61" t="s">
        <v>13</v>
      </c>
      <c r="D75" s="61" t="s">
        <v>142</v>
      </c>
      <c r="E75" s="61" t="s">
        <v>567</v>
      </c>
      <c r="F75" s="61" t="s">
        <v>196</v>
      </c>
      <c r="G75" s="61" t="s">
        <v>128</v>
      </c>
      <c r="H75" s="61" t="s">
        <v>197</v>
      </c>
      <c r="I75" s="61" t="s">
        <v>198</v>
      </c>
    </row>
    <row r="76" spans="1:9" x14ac:dyDescent="0.2">
      <c r="A76" s="37" t="s">
        <v>133</v>
      </c>
      <c r="B76" s="38"/>
      <c r="C76" s="39">
        <f t="shared" ref="C76:C81" si="2">SUM(D76:I76)</f>
        <v>387853</v>
      </c>
      <c r="D76" s="39">
        <v>298668</v>
      </c>
      <c r="E76" s="39">
        <v>21615</v>
      </c>
      <c r="F76" s="39">
        <v>37199</v>
      </c>
      <c r="G76" s="39">
        <v>5389</v>
      </c>
      <c r="H76" s="39">
        <v>13722</v>
      </c>
      <c r="I76" s="39">
        <v>11260</v>
      </c>
    </row>
    <row r="77" spans="1:9" x14ac:dyDescent="0.2">
      <c r="A77" s="40" t="s">
        <v>184</v>
      </c>
      <c r="B77" s="41"/>
      <c r="C77" s="42">
        <f t="shared" si="2"/>
        <v>290236</v>
      </c>
      <c r="D77" s="42">
        <v>218364</v>
      </c>
      <c r="E77" s="42">
        <v>14022</v>
      </c>
      <c r="F77" s="42">
        <v>33236</v>
      </c>
      <c r="G77" s="42">
        <v>3866</v>
      </c>
      <c r="H77" s="42">
        <v>11430</v>
      </c>
      <c r="I77" s="42">
        <v>9318</v>
      </c>
    </row>
    <row r="78" spans="1:9" x14ac:dyDescent="0.2">
      <c r="A78" s="40" t="s">
        <v>185</v>
      </c>
      <c r="B78" s="41"/>
      <c r="C78" s="42">
        <f t="shared" si="2"/>
        <v>97617</v>
      </c>
      <c r="D78" s="42">
        <v>80304</v>
      </c>
      <c r="E78" s="42">
        <v>7593</v>
      </c>
      <c r="F78" s="42">
        <v>3963</v>
      </c>
      <c r="G78" s="42">
        <v>1523</v>
      </c>
      <c r="H78" s="42">
        <v>2292</v>
      </c>
      <c r="I78" s="42">
        <v>1942</v>
      </c>
    </row>
    <row r="79" spans="1:9" x14ac:dyDescent="0.2">
      <c r="A79" s="43" t="s">
        <v>134</v>
      </c>
      <c r="B79" s="44"/>
      <c r="C79" s="45">
        <f t="shared" si="2"/>
        <v>654827</v>
      </c>
      <c r="D79" s="45">
        <v>460623</v>
      </c>
      <c r="E79" s="45">
        <v>49261</v>
      </c>
      <c r="F79" s="45">
        <v>86309</v>
      </c>
      <c r="G79" s="45">
        <v>8667</v>
      </c>
      <c r="H79" s="45">
        <v>29142</v>
      </c>
      <c r="I79" s="45">
        <v>20825</v>
      </c>
    </row>
    <row r="80" spans="1:9" x14ac:dyDescent="0.2">
      <c r="A80" s="40" t="s">
        <v>186</v>
      </c>
      <c r="B80" s="41"/>
      <c r="C80" s="42">
        <f t="shared" si="2"/>
        <v>515423</v>
      </c>
      <c r="D80" s="42">
        <v>348962</v>
      </c>
      <c r="E80" s="42">
        <v>38983</v>
      </c>
      <c r="F80" s="42">
        <v>79968</v>
      </c>
      <c r="G80" s="42">
        <v>5419</v>
      </c>
      <c r="H80" s="42">
        <v>24846</v>
      </c>
      <c r="I80" s="42">
        <v>17245</v>
      </c>
    </row>
    <row r="81" spans="1:16" ht="13.5" thickBot="1" x14ac:dyDescent="0.25">
      <c r="A81" s="82" t="s">
        <v>187</v>
      </c>
      <c r="B81" s="83"/>
      <c r="C81" s="84">
        <f t="shared" si="2"/>
        <v>139404</v>
      </c>
      <c r="D81" s="84">
        <v>111661</v>
      </c>
      <c r="E81" s="42">
        <v>10278</v>
      </c>
      <c r="F81" s="42">
        <v>6341</v>
      </c>
      <c r="G81" s="42">
        <v>3248</v>
      </c>
      <c r="H81" s="42">
        <v>4296</v>
      </c>
      <c r="I81" s="42">
        <v>3580</v>
      </c>
    </row>
    <row r="82" spans="1:16" ht="13.5" thickBot="1" x14ac:dyDescent="0.25">
      <c r="C82" s="85" t="s">
        <v>199</v>
      </c>
      <c r="D82" s="86">
        <f t="shared" ref="D82:I82" si="3">D76/$C$24</f>
        <v>0.87630124285563393</v>
      </c>
      <c r="E82" s="86">
        <f t="shared" si="3"/>
        <v>6.3419085286420124E-2</v>
      </c>
      <c r="F82" s="86">
        <f t="shared" si="3"/>
        <v>0.10914302815496379</v>
      </c>
      <c r="G82" s="86">
        <f t="shared" si="3"/>
        <v>1.5811494360791954E-2</v>
      </c>
      <c r="H82" s="86">
        <f t="shared" si="3"/>
        <v>4.0260776696750267E-2</v>
      </c>
      <c r="I82" s="86">
        <f t="shared" si="3"/>
        <v>3.3037191780018071E-2</v>
      </c>
    </row>
    <row r="85" spans="1:16" ht="13.5" thickBot="1" x14ac:dyDescent="0.25"/>
    <row r="86" spans="1:16" ht="13.5" thickBot="1" x14ac:dyDescent="0.25">
      <c r="A86" s="59"/>
      <c r="B86" s="59"/>
      <c r="C86" s="87" t="s">
        <v>46</v>
      </c>
      <c r="D86" s="88" t="s">
        <v>47</v>
      </c>
      <c r="E86" s="88" t="s">
        <v>48</v>
      </c>
      <c r="F86" s="88" t="s">
        <v>49</v>
      </c>
      <c r="G86" s="88" t="s">
        <v>50</v>
      </c>
      <c r="H86" s="88" t="s">
        <v>51</v>
      </c>
      <c r="I86" s="89" t="s">
        <v>52</v>
      </c>
      <c r="J86" s="89" t="s">
        <v>53</v>
      </c>
      <c r="K86" s="89" t="s">
        <v>54</v>
      </c>
      <c r="L86" s="89" t="s">
        <v>55</v>
      </c>
      <c r="M86" s="89" t="s">
        <v>56</v>
      </c>
      <c r="N86" s="87" t="s">
        <v>57</v>
      </c>
    </row>
    <row r="87" spans="1:16" s="19" customFormat="1" x14ac:dyDescent="0.2">
      <c r="A87" s="37" t="s">
        <v>4</v>
      </c>
      <c r="B87" s="38"/>
      <c r="C87" s="90">
        <v>60275</v>
      </c>
      <c r="D87" s="90">
        <v>73877</v>
      </c>
      <c r="E87" s="90">
        <v>23353</v>
      </c>
      <c r="F87" s="90">
        <v>0</v>
      </c>
      <c r="G87" s="90">
        <v>2271</v>
      </c>
      <c r="H87" s="90">
        <v>12942</v>
      </c>
      <c r="I87" s="90">
        <v>63070</v>
      </c>
      <c r="J87" s="90">
        <v>67874</v>
      </c>
      <c r="K87" s="90">
        <v>41210</v>
      </c>
      <c r="L87" s="90">
        <v>26601</v>
      </c>
      <c r="M87" s="90">
        <v>8577</v>
      </c>
      <c r="N87" s="90">
        <v>7803</v>
      </c>
      <c r="O87" s="31"/>
      <c r="P87" s="25"/>
    </row>
    <row r="88" spans="1:16" s="19" customFormat="1" x14ac:dyDescent="0.2">
      <c r="A88" s="43" t="s">
        <v>200</v>
      </c>
      <c r="B88" s="44"/>
      <c r="C88" s="91">
        <v>97067</v>
      </c>
      <c r="D88" s="91">
        <v>112494</v>
      </c>
      <c r="E88" s="91">
        <v>34916</v>
      </c>
      <c r="F88" s="91">
        <v>0</v>
      </c>
      <c r="G88" s="91">
        <v>5821</v>
      </c>
      <c r="H88" s="91">
        <v>26424</v>
      </c>
      <c r="I88" s="91">
        <v>113568</v>
      </c>
      <c r="J88" s="91">
        <v>124062</v>
      </c>
      <c r="K88" s="91">
        <v>64332</v>
      </c>
      <c r="L88" s="91">
        <v>44561</v>
      </c>
      <c r="M88" s="91">
        <v>17845</v>
      </c>
      <c r="N88" s="91">
        <v>13737</v>
      </c>
      <c r="O88" s="31"/>
      <c r="P88" s="25"/>
    </row>
    <row r="89" spans="1:16" s="19" customFormat="1" x14ac:dyDescent="0.2">
      <c r="A89" s="43" t="s">
        <v>67</v>
      </c>
      <c r="B89" s="44"/>
      <c r="C89" s="92">
        <v>0.1454185087</v>
      </c>
      <c r="D89" s="92">
        <v>0.1889015506</v>
      </c>
      <c r="E89" s="92">
        <v>7.4318411200000004E-2</v>
      </c>
      <c r="F89" s="92">
        <v>0</v>
      </c>
      <c r="G89" s="92">
        <v>4.0146162399999998E-2</v>
      </c>
      <c r="H89" s="92">
        <v>6.9678840500000006E-2</v>
      </c>
      <c r="I89" s="92">
        <v>0.2012133555</v>
      </c>
      <c r="J89" s="92">
        <v>0.212198109</v>
      </c>
      <c r="K89" s="92">
        <v>0.1198779957</v>
      </c>
      <c r="L89" s="92">
        <v>0.1019060317</v>
      </c>
      <c r="M89" s="92">
        <v>4.7731203100000001E-2</v>
      </c>
      <c r="N89" s="92">
        <v>4.0901344200000002E-2</v>
      </c>
      <c r="O89" s="31"/>
    </row>
    <row r="90" spans="1:16" s="19" customFormat="1" ht="13.5" thickBot="1" x14ac:dyDescent="0.25">
      <c r="A90" s="93" t="s">
        <v>3</v>
      </c>
      <c r="B90" s="94"/>
      <c r="C90" s="95">
        <v>1.6104023226877</v>
      </c>
      <c r="D90" s="95">
        <v>1.5227201970843001</v>
      </c>
      <c r="E90" s="95">
        <v>1.4951398107310001</v>
      </c>
      <c r="F90" s="95">
        <v>0</v>
      </c>
      <c r="G90" s="95">
        <v>2.5631880228974002</v>
      </c>
      <c r="H90" s="95">
        <v>2.0417246175243</v>
      </c>
      <c r="I90" s="95">
        <v>1.8006659267481</v>
      </c>
      <c r="J90" s="95">
        <v>1.8278280342988</v>
      </c>
      <c r="K90" s="95">
        <v>1.561077408396</v>
      </c>
      <c r="L90" s="95">
        <v>1.6751625878726</v>
      </c>
      <c r="M90" s="95">
        <v>2.0805642998717002</v>
      </c>
      <c r="N90" s="95">
        <v>1.7604767397154999</v>
      </c>
      <c r="O90" s="96"/>
    </row>
    <row r="94" spans="1:16" x14ac:dyDescent="0.2">
      <c r="D94" s="97">
        <v>1.5511012728278915</v>
      </c>
    </row>
    <row r="113" spans="1:12" ht="15.75" x14ac:dyDescent="0.25">
      <c r="A113" s="78" t="s">
        <v>18</v>
      </c>
    </row>
    <row r="115" spans="1:12" ht="13.5" thickBot="1" x14ac:dyDescent="0.25">
      <c r="A115" s="79"/>
      <c r="B115" s="79"/>
    </row>
    <row r="116" spans="1:12" x14ac:dyDescent="0.2">
      <c r="A116" s="37" t="s">
        <v>133</v>
      </c>
      <c r="B116" s="38"/>
      <c r="C116" s="39">
        <f>'M.V. CyL'!E22</f>
        <v>490367</v>
      </c>
      <c r="L116" s="31"/>
    </row>
    <row r="117" spans="1:12" x14ac:dyDescent="0.2">
      <c r="A117" s="40" t="s">
        <v>184</v>
      </c>
      <c r="B117" s="41"/>
      <c r="C117" s="42">
        <f>'M.V. CyL'!E23</f>
        <v>446756</v>
      </c>
      <c r="L117" s="31"/>
    </row>
    <row r="118" spans="1:12" x14ac:dyDescent="0.2">
      <c r="A118" s="40" t="s">
        <v>185</v>
      </c>
      <c r="B118" s="41"/>
      <c r="C118" s="42">
        <f>'M.V. CyL'!E24</f>
        <v>43611</v>
      </c>
      <c r="L118" s="31"/>
    </row>
    <row r="119" spans="1:12" x14ac:dyDescent="0.2">
      <c r="A119" s="43" t="s">
        <v>134</v>
      </c>
      <c r="B119" s="44"/>
      <c r="C119" s="45">
        <f>'M.V. CyL'!E25</f>
        <v>939060</v>
      </c>
      <c r="L119" s="31"/>
    </row>
    <row r="120" spans="1:12" x14ac:dyDescent="0.2">
      <c r="A120" s="40" t="s">
        <v>186</v>
      </c>
      <c r="B120" s="41"/>
      <c r="C120" s="42">
        <f>'M.V. CyL'!E26</f>
        <v>867887</v>
      </c>
      <c r="L120" s="31"/>
    </row>
    <row r="121" spans="1:12" x14ac:dyDescent="0.2">
      <c r="A121" s="40" t="s">
        <v>187</v>
      </c>
      <c r="B121" s="41"/>
      <c r="C121" s="42">
        <f>'M.V. CyL'!E27</f>
        <v>71173</v>
      </c>
      <c r="L121" s="31"/>
    </row>
    <row r="122" spans="1:12" x14ac:dyDescent="0.2">
      <c r="A122" s="43" t="s">
        <v>67</v>
      </c>
      <c r="B122" s="44"/>
      <c r="C122" s="65">
        <f>'M.V. CyL'!E28</f>
        <v>0.17806478515890814</v>
      </c>
      <c r="L122" s="31"/>
    </row>
    <row r="123" spans="1:12" x14ac:dyDescent="0.2">
      <c r="A123" s="47" t="s">
        <v>3</v>
      </c>
      <c r="B123" s="48"/>
      <c r="C123" s="66">
        <f>'M.V. CyL'!E29</f>
        <v>1.9150146726839286</v>
      </c>
      <c r="L123" s="31"/>
    </row>
    <row r="124" spans="1:12" x14ac:dyDescent="0.2">
      <c r="A124" s="51" t="s">
        <v>188</v>
      </c>
      <c r="B124" s="52"/>
      <c r="C124" s="67">
        <f>'M.V. CyL'!E30</f>
        <v>1.9426420686012051</v>
      </c>
      <c r="L124" s="31"/>
    </row>
    <row r="125" spans="1:12" ht="13.5" thickBot="1" x14ac:dyDescent="0.25">
      <c r="A125" s="54" t="s">
        <v>189</v>
      </c>
      <c r="B125" s="55"/>
      <c r="C125" s="68">
        <f>'M.V. CyL'!E31</f>
        <v>1.6319965146408015</v>
      </c>
      <c r="L125" s="31"/>
    </row>
    <row r="128" spans="1:12" x14ac:dyDescent="0.2">
      <c r="A128" s="821" t="s">
        <v>190</v>
      </c>
      <c r="B128" s="822"/>
      <c r="C128" s="822"/>
      <c r="D128" s="822"/>
      <c r="E128" s="822"/>
      <c r="F128" s="822"/>
      <c r="G128" s="822"/>
      <c r="H128" s="822"/>
      <c r="I128" s="822"/>
    </row>
    <row r="129" spans="1:16" ht="13.5" thickBot="1" x14ac:dyDescent="0.25">
      <c r="A129" s="81"/>
      <c r="B129" s="81"/>
      <c r="C129" s="61" t="s">
        <v>13</v>
      </c>
      <c r="D129" s="61" t="s">
        <v>142</v>
      </c>
      <c r="E129" s="61" t="s">
        <v>567</v>
      </c>
      <c r="F129" s="61" t="s">
        <v>196</v>
      </c>
      <c r="G129" s="61" t="s">
        <v>128</v>
      </c>
      <c r="H129" s="61" t="s">
        <v>197</v>
      </c>
      <c r="I129" s="61" t="s">
        <v>198</v>
      </c>
    </row>
    <row r="130" spans="1:16" x14ac:dyDescent="0.2">
      <c r="A130" s="37" t="s">
        <v>133</v>
      </c>
      <c r="B130" s="38"/>
      <c r="C130" s="39">
        <f t="shared" ref="C130:C135" si="4">SUM(D130:I130)</f>
        <v>490367</v>
      </c>
      <c r="D130" s="39">
        <v>383355</v>
      </c>
      <c r="E130" s="39">
        <v>13436</v>
      </c>
      <c r="F130" s="39">
        <v>51405</v>
      </c>
      <c r="G130" s="39">
        <v>12785</v>
      </c>
      <c r="H130" s="39">
        <v>14178</v>
      </c>
      <c r="I130" s="39">
        <v>15208</v>
      </c>
    </row>
    <row r="131" spans="1:16" x14ac:dyDescent="0.2">
      <c r="A131" s="40" t="s">
        <v>184</v>
      </c>
      <c r="B131" s="41"/>
      <c r="C131" s="42">
        <f t="shared" si="4"/>
        <v>446756</v>
      </c>
      <c r="D131" s="42">
        <v>349720</v>
      </c>
      <c r="E131" s="42">
        <v>12702</v>
      </c>
      <c r="F131" s="42">
        <v>48962</v>
      </c>
      <c r="G131" s="42">
        <v>7345</v>
      </c>
      <c r="H131" s="42">
        <v>13863</v>
      </c>
      <c r="I131" s="42">
        <v>14164</v>
      </c>
    </row>
    <row r="132" spans="1:16" x14ac:dyDescent="0.2">
      <c r="A132" s="40" t="s">
        <v>185</v>
      </c>
      <c r="B132" s="41"/>
      <c r="C132" s="42">
        <f t="shared" si="4"/>
        <v>43611</v>
      </c>
      <c r="D132" s="42">
        <v>33635</v>
      </c>
      <c r="E132" s="42">
        <v>734</v>
      </c>
      <c r="F132" s="42">
        <v>2443</v>
      </c>
      <c r="G132" s="42">
        <v>5440</v>
      </c>
      <c r="H132" s="42">
        <v>315</v>
      </c>
      <c r="I132" s="42">
        <v>1044</v>
      </c>
    </row>
    <row r="133" spans="1:16" x14ac:dyDescent="0.2">
      <c r="A133" s="43" t="s">
        <v>134</v>
      </c>
      <c r="B133" s="44"/>
      <c r="C133" s="45">
        <f t="shared" si="4"/>
        <v>939060</v>
      </c>
      <c r="D133" s="45">
        <v>658153</v>
      </c>
      <c r="E133" s="45">
        <v>52223</v>
      </c>
      <c r="F133" s="45">
        <v>125899</v>
      </c>
      <c r="G133" s="45">
        <v>18445</v>
      </c>
      <c r="H133" s="45">
        <v>43023</v>
      </c>
      <c r="I133" s="45">
        <v>41317</v>
      </c>
    </row>
    <row r="134" spans="1:16" x14ac:dyDescent="0.2">
      <c r="A134" s="40" t="s">
        <v>186</v>
      </c>
      <c r="B134" s="41"/>
      <c r="C134" s="42">
        <f t="shared" si="4"/>
        <v>867887</v>
      </c>
      <c r="D134" s="42">
        <v>602574</v>
      </c>
      <c r="E134" s="42">
        <v>51112</v>
      </c>
      <c r="F134" s="42">
        <v>121566</v>
      </c>
      <c r="G134" s="42">
        <v>11741</v>
      </c>
      <c r="H134" s="42">
        <v>42447</v>
      </c>
      <c r="I134" s="42">
        <v>38447</v>
      </c>
    </row>
    <row r="135" spans="1:16" ht="13.5" thickBot="1" x14ac:dyDescent="0.25">
      <c r="A135" s="82" t="s">
        <v>187</v>
      </c>
      <c r="B135" s="83"/>
      <c r="C135" s="84">
        <f t="shared" si="4"/>
        <v>71173</v>
      </c>
      <c r="D135" s="84">
        <v>55579</v>
      </c>
      <c r="E135" s="42">
        <v>1111</v>
      </c>
      <c r="F135" s="42">
        <v>4333</v>
      </c>
      <c r="G135" s="42">
        <v>6704</v>
      </c>
      <c r="H135" s="42">
        <v>576</v>
      </c>
      <c r="I135" s="42">
        <v>2870</v>
      </c>
    </row>
    <row r="136" spans="1:16" ht="13.5" thickBot="1" x14ac:dyDescent="0.25">
      <c r="C136" s="85" t="s">
        <v>199</v>
      </c>
      <c r="D136" s="86">
        <f t="shared" ref="D136:I136" si="5">D130/$C$24</f>
        <v>1.1247755466100202</v>
      </c>
      <c r="E136" s="86">
        <f t="shared" si="5"/>
        <v>3.9421643761662774E-2</v>
      </c>
      <c r="F136" s="86">
        <f t="shared" si="5"/>
        <v>0.15082387597263136</v>
      </c>
      <c r="G136" s="86">
        <f t="shared" si="5"/>
        <v>3.7511589423404178E-2</v>
      </c>
      <c r="H136" s="86">
        <f t="shared" si="5"/>
        <v>4.1598694942903754E-2</v>
      </c>
      <c r="I136" s="86">
        <f t="shared" si="5"/>
        <v>4.4620747121715355E-2</v>
      </c>
    </row>
    <row r="139" spans="1:16" ht="13.5" thickBot="1" x14ac:dyDescent="0.25"/>
    <row r="140" spans="1:16" ht="13.5" thickBot="1" x14ac:dyDescent="0.25">
      <c r="A140" s="59"/>
      <c r="B140" s="59"/>
      <c r="C140" s="87" t="s">
        <v>46</v>
      </c>
      <c r="D140" s="88" t="s">
        <v>47</v>
      </c>
      <c r="E140" s="88" t="s">
        <v>48</v>
      </c>
      <c r="F140" s="88" t="s">
        <v>49</v>
      </c>
      <c r="G140" s="88" t="s">
        <v>50</v>
      </c>
      <c r="H140" s="88" t="s">
        <v>51</v>
      </c>
      <c r="I140" s="89" t="s">
        <v>52</v>
      </c>
      <c r="J140" s="89" t="s">
        <v>53</v>
      </c>
      <c r="K140" s="89" t="s">
        <v>54</v>
      </c>
      <c r="L140" s="89" t="s">
        <v>55</v>
      </c>
      <c r="M140" s="89" t="s">
        <v>56</v>
      </c>
      <c r="N140" s="87" t="s">
        <v>57</v>
      </c>
    </row>
    <row r="141" spans="1:16" s="19" customFormat="1" x14ac:dyDescent="0.2">
      <c r="A141" s="37" t="s">
        <v>4</v>
      </c>
      <c r="B141" s="38"/>
      <c r="C141" s="90">
        <v>64719</v>
      </c>
      <c r="D141" s="90">
        <v>79963</v>
      </c>
      <c r="E141" s="90">
        <v>47327</v>
      </c>
      <c r="F141" s="90">
        <v>0</v>
      </c>
      <c r="G141" s="90">
        <v>1842</v>
      </c>
      <c r="H141" s="90">
        <v>18215</v>
      </c>
      <c r="I141" s="90">
        <v>72288</v>
      </c>
      <c r="J141" s="90">
        <v>86783</v>
      </c>
      <c r="K141" s="90">
        <v>53888</v>
      </c>
      <c r="L141" s="90">
        <v>30962</v>
      </c>
      <c r="M141" s="90">
        <v>14840</v>
      </c>
      <c r="N141" s="90">
        <v>19540</v>
      </c>
      <c r="O141" s="31"/>
      <c r="P141" s="25"/>
    </row>
    <row r="142" spans="1:16" s="19" customFormat="1" x14ac:dyDescent="0.2">
      <c r="A142" s="43" t="s">
        <v>200</v>
      </c>
      <c r="B142" s="44"/>
      <c r="C142" s="91">
        <v>109137</v>
      </c>
      <c r="D142" s="91">
        <v>129877</v>
      </c>
      <c r="E142" s="91">
        <v>78694</v>
      </c>
      <c r="F142" s="91">
        <v>0</v>
      </c>
      <c r="G142" s="91">
        <v>5715</v>
      </c>
      <c r="H142" s="91">
        <v>39182</v>
      </c>
      <c r="I142" s="91">
        <v>158072</v>
      </c>
      <c r="J142" s="91">
        <v>207902</v>
      </c>
      <c r="K142" s="91">
        <v>93302</v>
      </c>
      <c r="L142" s="91">
        <v>51969</v>
      </c>
      <c r="M142" s="91">
        <v>29107</v>
      </c>
      <c r="N142" s="91">
        <v>36103</v>
      </c>
      <c r="O142" s="31"/>
      <c r="P142" s="25"/>
    </row>
    <row r="143" spans="1:16" s="19" customFormat="1" x14ac:dyDescent="0.2">
      <c r="A143" s="43" t="s">
        <v>67</v>
      </c>
      <c r="B143" s="44"/>
      <c r="C143" s="92">
        <v>0.14985952860000001</v>
      </c>
      <c r="D143" s="92">
        <v>0.1975078176</v>
      </c>
      <c r="E143" s="92">
        <v>0.121301399</v>
      </c>
      <c r="F143" s="92">
        <v>0</v>
      </c>
      <c r="G143" s="92">
        <v>4.3914903700000001E-2</v>
      </c>
      <c r="H143" s="92">
        <v>0.1090428754</v>
      </c>
      <c r="I143" s="92">
        <v>0.2707514352</v>
      </c>
      <c r="J143" s="92">
        <v>0.33816423029999998</v>
      </c>
      <c r="K143" s="92">
        <v>0.19177807259999999</v>
      </c>
      <c r="L143" s="92">
        <v>0.1302646774</v>
      </c>
      <c r="M143" s="92">
        <v>8.4759767099999994E-2</v>
      </c>
      <c r="N143" s="92">
        <v>0.1120665141</v>
      </c>
      <c r="O143" s="31"/>
      <c r="P143" s="98"/>
    </row>
    <row r="144" spans="1:16" s="19" customFormat="1" ht="13.5" thickBot="1" x14ac:dyDescent="0.25">
      <c r="A144" s="93" t="s">
        <v>3</v>
      </c>
      <c r="B144" s="94"/>
      <c r="C144" s="95">
        <v>1.6863208640430001</v>
      </c>
      <c r="D144" s="95">
        <v>1.6242136988357001</v>
      </c>
      <c r="E144" s="95">
        <v>1.6627717793226</v>
      </c>
      <c r="F144" s="95">
        <v>0</v>
      </c>
      <c r="G144" s="95">
        <v>3.1026058631922</v>
      </c>
      <c r="H144" s="95">
        <v>2.1510842712051002</v>
      </c>
      <c r="I144" s="95">
        <v>2.1866976538290999</v>
      </c>
      <c r="J144" s="95">
        <v>2.3956535266124002</v>
      </c>
      <c r="K144" s="95">
        <v>1.7314058788599</v>
      </c>
      <c r="L144" s="95">
        <v>1.6784768425812</v>
      </c>
      <c r="M144" s="95">
        <v>1.9613881401616999</v>
      </c>
      <c r="N144" s="95">
        <v>1.8476458546571</v>
      </c>
      <c r="O144" s="96"/>
      <c r="P144" s="98"/>
    </row>
    <row r="145" spans="16:16" x14ac:dyDescent="0.2">
      <c r="P145" s="98"/>
    </row>
    <row r="146" spans="16:16" x14ac:dyDescent="0.2">
      <c r="P146" s="98"/>
    </row>
    <row r="147" spans="16:16" x14ac:dyDescent="0.2">
      <c r="P147" s="98"/>
    </row>
    <row r="148" spans="16:16" x14ac:dyDescent="0.2">
      <c r="P148" s="57"/>
    </row>
    <row r="149" spans="16:16" x14ac:dyDescent="0.2">
      <c r="P149" s="98"/>
    </row>
    <row r="150" spans="16:16" x14ac:dyDescent="0.2">
      <c r="P150" s="80"/>
    </row>
    <row r="151" spans="16:16" x14ac:dyDescent="0.2">
      <c r="P151" s="80"/>
    </row>
    <row r="152" spans="16:16" x14ac:dyDescent="0.2">
      <c r="P152" s="80"/>
    </row>
    <row r="167" spans="1:12" ht="15.75" x14ac:dyDescent="0.25">
      <c r="A167" s="78" t="s">
        <v>7</v>
      </c>
    </row>
    <row r="169" spans="1:12" ht="13.5" thickBot="1" x14ac:dyDescent="0.25">
      <c r="A169" s="79"/>
      <c r="B169" s="79"/>
    </row>
    <row r="170" spans="1:12" x14ac:dyDescent="0.2">
      <c r="A170" s="37" t="s">
        <v>133</v>
      </c>
      <c r="B170" s="38"/>
      <c r="C170" s="39">
        <f>'M.V. CyL'!F22</f>
        <v>151246</v>
      </c>
      <c r="L170" s="31"/>
    </row>
    <row r="171" spans="1:12" x14ac:dyDescent="0.2">
      <c r="A171" s="40" t="s">
        <v>184</v>
      </c>
      <c r="B171" s="41"/>
      <c r="C171" s="42">
        <f>'M.V. CyL'!F23</f>
        <v>128085</v>
      </c>
      <c r="L171" s="31"/>
    </row>
    <row r="172" spans="1:12" x14ac:dyDescent="0.2">
      <c r="A172" s="40" t="s">
        <v>185</v>
      </c>
      <c r="B172" s="41"/>
      <c r="C172" s="42">
        <f>'M.V. CyL'!F24</f>
        <v>23161</v>
      </c>
      <c r="L172" s="31"/>
    </row>
    <row r="173" spans="1:12" x14ac:dyDescent="0.2">
      <c r="A173" s="43" t="s">
        <v>134</v>
      </c>
      <c r="B173" s="44"/>
      <c r="C173" s="45">
        <f>'M.V. CyL'!F25</f>
        <v>302711</v>
      </c>
      <c r="L173" s="31"/>
    </row>
    <row r="174" spans="1:12" x14ac:dyDescent="0.2">
      <c r="A174" s="40" t="s">
        <v>186</v>
      </c>
      <c r="B174" s="41"/>
      <c r="C174" s="42">
        <f>'M.V. CyL'!F26</f>
        <v>266892</v>
      </c>
      <c r="L174" s="31"/>
    </row>
    <row r="175" spans="1:12" x14ac:dyDescent="0.2">
      <c r="A175" s="40" t="s">
        <v>187</v>
      </c>
      <c r="B175" s="41"/>
      <c r="C175" s="42">
        <f>'M.V. CyL'!F27</f>
        <v>35819</v>
      </c>
      <c r="L175" s="31"/>
    </row>
    <row r="176" spans="1:12" x14ac:dyDescent="0.2">
      <c r="A176" s="43" t="s">
        <v>67</v>
      </c>
      <c r="B176" s="44"/>
      <c r="C176" s="65">
        <f>'M.V. CyL'!F28</f>
        <v>0.18735232113178307</v>
      </c>
      <c r="L176" s="31"/>
    </row>
    <row r="177" spans="1:12" x14ac:dyDescent="0.2">
      <c r="A177" s="47" t="s">
        <v>3</v>
      </c>
      <c r="B177" s="48"/>
      <c r="C177" s="66">
        <f>'M.V. CyL'!F29</f>
        <v>2.0014479721777767</v>
      </c>
      <c r="L177" s="31"/>
    </row>
    <row r="178" spans="1:12" x14ac:dyDescent="0.2">
      <c r="A178" s="51" t="s">
        <v>188</v>
      </c>
      <c r="B178" s="52"/>
      <c r="C178" s="67">
        <f>'M.V. CyL'!F30</f>
        <v>2.0837100363040171</v>
      </c>
      <c r="L178" s="31"/>
    </row>
    <row r="179" spans="1:12" ht="13.5" thickBot="1" x14ac:dyDescent="0.25">
      <c r="A179" s="54" t="s">
        <v>189</v>
      </c>
      <c r="B179" s="55"/>
      <c r="C179" s="68">
        <f>'M.V. CyL'!F31</f>
        <v>1.5465221708907215</v>
      </c>
      <c r="L179" s="31"/>
    </row>
    <row r="182" spans="1:12" x14ac:dyDescent="0.2">
      <c r="A182" s="821" t="s">
        <v>190</v>
      </c>
      <c r="B182" s="822"/>
      <c r="C182" s="822"/>
      <c r="D182" s="822"/>
      <c r="E182" s="822"/>
      <c r="F182" s="822"/>
      <c r="G182" s="822"/>
      <c r="H182" s="822"/>
      <c r="I182" s="822"/>
    </row>
    <row r="183" spans="1:12" ht="13.5" thickBot="1" x14ac:dyDescent="0.25">
      <c r="A183" s="81"/>
      <c r="B183" s="81"/>
      <c r="C183" s="61" t="s">
        <v>13</v>
      </c>
      <c r="D183" s="61" t="s">
        <v>142</v>
      </c>
      <c r="E183" s="61" t="s">
        <v>567</v>
      </c>
      <c r="F183" s="61" t="s">
        <v>196</v>
      </c>
      <c r="G183" s="61" t="s">
        <v>128</v>
      </c>
      <c r="H183" s="61" t="s">
        <v>197</v>
      </c>
      <c r="I183" s="61" t="s">
        <v>198</v>
      </c>
    </row>
    <row r="184" spans="1:12" x14ac:dyDescent="0.2">
      <c r="A184" s="37" t="s">
        <v>133</v>
      </c>
      <c r="B184" s="38"/>
      <c r="C184" s="39">
        <f t="shared" ref="C184:C189" si="6">SUM(D184:I184)</f>
        <v>151246</v>
      </c>
      <c r="D184" s="39">
        <v>114995</v>
      </c>
      <c r="E184" s="39">
        <v>2823</v>
      </c>
      <c r="F184" s="39">
        <v>25956</v>
      </c>
      <c r="G184" s="39">
        <v>3754</v>
      </c>
      <c r="H184" s="39">
        <v>1450</v>
      </c>
      <c r="I184" s="39">
        <v>2268</v>
      </c>
    </row>
    <row r="185" spans="1:12" x14ac:dyDescent="0.2">
      <c r="A185" s="40" t="s">
        <v>184</v>
      </c>
      <c r="B185" s="41"/>
      <c r="C185" s="42">
        <f t="shared" si="6"/>
        <v>128085</v>
      </c>
      <c r="D185" s="42">
        <v>96013</v>
      </c>
      <c r="E185" s="42">
        <v>2756</v>
      </c>
      <c r="F185" s="42">
        <v>23757</v>
      </c>
      <c r="G185" s="42">
        <v>2369</v>
      </c>
      <c r="H185" s="42">
        <v>1258</v>
      </c>
      <c r="I185" s="42">
        <v>1932</v>
      </c>
    </row>
    <row r="186" spans="1:12" x14ac:dyDescent="0.2">
      <c r="A186" s="40" t="s">
        <v>185</v>
      </c>
      <c r="B186" s="41"/>
      <c r="C186" s="42">
        <f t="shared" si="6"/>
        <v>23161</v>
      </c>
      <c r="D186" s="42">
        <v>18982</v>
      </c>
      <c r="E186" s="42">
        <v>67</v>
      </c>
      <c r="F186" s="42">
        <v>2199</v>
      </c>
      <c r="G186" s="42">
        <v>1385</v>
      </c>
      <c r="H186" s="42">
        <v>192</v>
      </c>
      <c r="I186" s="42">
        <v>336</v>
      </c>
    </row>
    <row r="187" spans="1:12" x14ac:dyDescent="0.2">
      <c r="A187" s="43" t="s">
        <v>134</v>
      </c>
      <c r="B187" s="44"/>
      <c r="C187" s="45">
        <f t="shared" si="6"/>
        <v>302711</v>
      </c>
      <c r="D187" s="45">
        <v>204318</v>
      </c>
      <c r="E187" s="45">
        <v>8666</v>
      </c>
      <c r="F187" s="45">
        <v>69370</v>
      </c>
      <c r="G187" s="45">
        <v>4328</v>
      </c>
      <c r="H187" s="45">
        <v>7169</v>
      </c>
      <c r="I187" s="45">
        <v>8860</v>
      </c>
    </row>
    <row r="188" spans="1:12" x14ac:dyDescent="0.2">
      <c r="A188" s="40" t="s">
        <v>186</v>
      </c>
      <c r="B188" s="41"/>
      <c r="C188" s="42">
        <f t="shared" si="6"/>
        <v>266892</v>
      </c>
      <c r="D188" s="42">
        <v>176802</v>
      </c>
      <c r="E188" s="42">
        <v>8566</v>
      </c>
      <c r="F188" s="42">
        <v>65444</v>
      </c>
      <c r="G188" s="42">
        <v>2915</v>
      </c>
      <c r="H188" s="42">
        <v>6357</v>
      </c>
      <c r="I188" s="42">
        <v>6808</v>
      </c>
    </row>
    <row r="189" spans="1:12" ht="13.5" thickBot="1" x14ac:dyDescent="0.25">
      <c r="A189" s="82" t="s">
        <v>187</v>
      </c>
      <c r="B189" s="83"/>
      <c r="C189" s="84">
        <f t="shared" si="6"/>
        <v>35819</v>
      </c>
      <c r="D189" s="84">
        <v>27516</v>
      </c>
      <c r="E189" s="42">
        <v>100</v>
      </c>
      <c r="F189" s="42">
        <v>3926</v>
      </c>
      <c r="G189" s="42">
        <v>1413</v>
      </c>
      <c r="H189" s="42">
        <v>812</v>
      </c>
      <c r="I189" s="42">
        <v>2052</v>
      </c>
    </row>
    <row r="190" spans="1:12" ht="13.5" thickBot="1" x14ac:dyDescent="0.25">
      <c r="C190" s="85" t="s">
        <v>199</v>
      </c>
      <c r="D190" s="86">
        <f t="shared" ref="D190:I190" si="7">D184/$C$24</f>
        <v>0.33739892262372811</v>
      </c>
      <c r="E190" s="86">
        <f t="shared" si="7"/>
        <v>8.2827701949370353E-3</v>
      </c>
      <c r="F190" s="86">
        <f t="shared" si="7"/>
        <v>7.6155714906052316E-2</v>
      </c>
      <c r="G190" s="86">
        <f t="shared" si="7"/>
        <v>1.1014353280833734E-2</v>
      </c>
      <c r="H190" s="86">
        <f t="shared" si="7"/>
        <v>4.2543453002687574E-3</v>
      </c>
      <c r="I190" s="86">
        <f t="shared" si="7"/>
        <v>6.6543828558686489E-3</v>
      </c>
    </row>
    <row r="193" spans="1:16" ht="13.5" thickBot="1" x14ac:dyDescent="0.25"/>
    <row r="194" spans="1:16" ht="13.5" thickBot="1" x14ac:dyDescent="0.25">
      <c r="A194" s="59"/>
      <c r="B194" s="59"/>
      <c r="C194" s="87" t="s">
        <v>46</v>
      </c>
      <c r="D194" s="88" t="s">
        <v>47</v>
      </c>
      <c r="E194" s="88" t="s">
        <v>48</v>
      </c>
      <c r="F194" s="88" t="s">
        <v>49</v>
      </c>
      <c r="G194" s="88" t="s">
        <v>50</v>
      </c>
      <c r="H194" s="88" t="s">
        <v>51</v>
      </c>
      <c r="I194" s="89" t="s">
        <v>52</v>
      </c>
      <c r="J194" s="89" t="s">
        <v>53</v>
      </c>
      <c r="K194" s="89" t="s">
        <v>54</v>
      </c>
      <c r="L194" s="89" t="s">
        <v>55</v>
      </c>
      <c r="M194" s="89" t="s">
        <v>56</v>
      </c>
      <c r="N194" s="87" t="s">
        <v>57</v>
      </c>
    </row>
    <row r="195" spans="1:16" s="19" customFormat="1" x14ac:dyDescent="0.2">
      <c r="A195" s="37" t="s">
        <v>4</v>
      </c>
      <c r="B195" s="38"/>
      <c r="C195" s="90">
        <v>22769</v>
      </c>
      <c r="D195" s="90">
        <v>19977</v>
      </c>
      <c r="E195" s="90">
        <v>11835</v>
      </c>
      <c r="F195" s="90">
        <v>0</v>
      </c>
      <c r="G195" s="90">
        <v>356</v>
      </c>
      <c r="H195" s="90">
        <v>5696</v>
      </c>
      <c r="I195" s="90">
        <v>24583</v>
      </c>
      <c r="J195" s="90">
        <v>26102</v>
      </c>
      <c r="K195" s="90">
        <v>16935</v>
      </c>
      <c r="L195" s="90">
        <v>12122</v>
      </c>
      <c r="M195" s="90">
        <v>6601</v>
      </c>
      <c r="N195" s="90">
        <v>4270</v>
      </c>
      <c r="O195" s="31"/>
      <c r="P195" s="25"/>
    </row>
    <row r="196" spans="1:16" s="19" customFormat="1" x14ac:dyDescent="0.2">
      <c r="A196" s="43" t="s">
        <v>200</v>
      </c>
      <c r="B196" s="44"/>
      <c r="C196" s="91">
        <v>37338</v>
      </c>
      <c r="D196" s="91">
        <v>38405</v>
      </c>
      <c r="E196" s="91">
        <v>23786</v>
      </c>
      <c r="F196" s="91">
        <v>0</v>
      </c>
      <c r="G196" s="91">
        <v>3120</v>
      </c>
      <c r="H196" s="91">
        <v>11220</v>
      </c>
      <c r="I196" s="91">
        <v>48404</v>
      </c>
      <c r="J196" s="91">
        <v>68458</v>
      </c>
      <c r="K196" s="91">
        <v>30195</v>
      </c>
      <c r="L196" s="91">
        <v>19990</v>
      </c>
      <c r="M196" s="91">
        <v>13429</v>
      </c>
      <c r="N196" s="91">
        <v>8366</v>
      </c>
      <c r="O196" s="31"/>
      <c r="P196" s="25"/>
    </row>
    <row r="197" spans="1:16" s="19" customFormat="1" x14ac:dyDescent="0.2">
      <c r="A197" s="43" t="s">
        <v>67</v>
      </c>
      <c r="B197" s="44"/>
      <c r="C197" s="92">
        <v>0.16964107219999999</v>
      </c>
      <c r="D197" s="92">
        <v>0.19416862160000001</v>
      </c>
      <c r="E197" s="92">
        <v>0.12722135840000001</v>
      </c>
      <c r="F197" s="92">
        <v>0</v>
      </c>
      <c r="G197" s="92">
        <v>7.5981680499999996E-2</v>
      </c>
      <c r="H197" s="92">
        <v>0.111219785</v>
      </c>
      <c r="I197" s="92">
        <v>0.25847167139999999</v>
      </c>
      <c r="J197" s="92">
        <v>0.37670661950000001</v>
      </c>
      <c r="K197" s="92">
        <v>0.17003183650000001</v>
      </c>
      <c r="L197" s="92">
        <v>0.1437767811</v>
      </c>
      <c r="M197" s="92">
        <v>0.1180032484</v>
      </c>
      <c r="N197" s="92">
        <v>0.12035513420000001</v>
      </c>
      <c r="O197" s="31"/>
      <c r="P197" s="98"/>
    </row>
    <row r="198" spans="1:16" s="19" customFormat="1" ht="13.5" thickBot="1" x14ac:dyDescent="0.25">
      <c r="A198" s="93" t="s">
        <v>3</v>
      </c>
      <c r="B198" s="94"/>
      <c r="C198" s="95">
        <v>1.6398612148095999</v>
      </c>
      <c r="D198" s="95">
        <v>1.9224608299543999</v>
      </c>
      <c r="E198" s="95">
        <v>2.0098014364173999</v>
      </c>
      <c r="F198" s="95">
        <v>0</v>
      </c>
      <c r="G198" s="95">
        <v>8.7640449438202008</v>
      </c>
      <c r="H198" s="95">
        <v>1.9698033707864999</v>
      </c>
      <c r="I198" s="95">
        <v>1.9690029695318001</v>
      </c>
      <c r="J198" s="95">
        <v>2.6227109033791001</v>
      </c>
      <c r="K198" s="95">
        <v>1.7829937998229</v>
      </c>
      <c r="L198" s="95">
        <v>1.6490678105923</v>
      </c>
      <c r="M198" s="95">
        <v>2.0343887289804998</v>
      </c>
      <c r="N198" s="95">
        <v>1.9592505854800999</v>
      </c>
      <c r="O198" s="96"/>
      <c r="P198" s="98"/>
    </row>
    <row r="199" spans="1:16" x14ac:dyDescent="0.2">
      <c r="P199" s="98"/>
    </row>
    <row r="200" spans="1:16" x14ac:dyDescent="0.2">
      <c r="P200" s="98"/>
    </row>
    <row r="201" spans="1:16" x14ac:dyDescent="0.2">
      <c r="P201" s="98"/>
    </row>
    <row r="202" spans="1:16" x14ac:dyDescent="0.2">
      <c r="P202" s="57"/>
    </row>
    <row r="203" spans="1:16" x14ac:dyDescent="0.2">
      <c r="P203" s="98"/>
    </row>
    <row r="204" spans="1:16" x14ac:dyDescent="0.2">
      <c r="P204" s="80"/>
    </row>
    <row r="205" spans="1:16" x14ac:dyDescent="0.2">
      <c r="P205" s="80"/>
    </row>
    <row r="206" spans="1:16" x14ac:dyDescent="0.2">
      <c r="P206" s="80"/>
    </row>
    <row r="221" spans="1:12" ht="15.75" x14ac:dyDescent="0.25">
      <c r="A221" s="78" t="s">
        <v>8</v>
      </c>
    </row>
    <row r="223" spans="1:12" ht="13.5" thickBot="1" x14ac:dyDescent="0.25">
      <c r="A223" s="79"/>
      <c r="B223" s="79"/>
    </row>
    <row r="224" spans="1:12" x14ac:dyDescent="0.2">
      <c r="A224" s="37" t="s">
        <v>133</v>
      </c>
      <c r="B224" s="38"/>
      <c r="C224" s="39">
        <f>'M.V. CyL'!G22</f>
        <v>498757</v>
      </c>
      <c r="L224" s="31"/>
    </row>
    <row r="225" spans="1:12" x14ac:dyDescent="0.2">
      <c r="A225" s="40" t="s">
        <v>184</v>
      </c>
      <c r="B225" s="41"/>
      <c r="C225" s="42">
        <f>'M.V. CyL'!G23</f>
        <v>392644</v>
      </c>
      <c r="L225" s="31"/>
    </row>
    <row r="226" spans="1:12" x14ac:dyDescent="0.2">
      <c r="A226" s="40" t="s">
        <v>185</v>
      </c>
      <c r="B226" s="41"/>
      <c r="C226" s="42">
        <f>'M.V. CyL'!G24</f>
        <v>106113</v>
      </c>
      <c r="L226" s="31"/>
    </row>
    <row r="227" spans="1:12" x14ac:dyDescent="0.2">
      <c r="A227" s="43" t="s">
        <v>134</v>
      </c>
      <c r="B227" s="44"/>
      <c r="C227" s="45">
        <f>'M.V. CyL'!G25</f>
        <v>861928</v>
      </c>
      <c r="L227" s="31"/>
    </row>
    <row r="228" spans="1:12" x14ac:dyDescent="0.2">
      <c r="A228" s="40" t="s">
        <v>186</v>
      </c>
      <c r="B228" s="41"/>
      <c r="C228" s="42">
        <f>'M.V. CyL'!G26</f>
        <v>690172</v>
      </c>
      <c r="L228" s="31"/>
    </row>
    <row r="229" spans="1:12" x14ac:dyDescent="0.2">
      <c r="A229" s="40" t="s">
        <v>187</v>
      </c>
      <c r="B229" s="41"/>
      <c r="C229" s="42">
        <f>'M.V. CyL'!G27</f>
        <v>171756</v>
      </c>
      <c r="L229" s="31"/>
    </row>
    <row r="230" spans="1:12" x14ac:dyDescent="0.2">
      <c r="A230" s="43" t="s">
        <v>67</v>
      </c>
      <c r="B230" s="44"/>
      <c r="C230" s="65">
        <f>'M.V. CyL'!G28</f>
        <v>0.18408785390918539</v>
      </c>
      <c r="L230" s="31"/>
    </row>
    <row r="231" spans="1:12" x14ac:dyDescent="0.2">
      <c r="A231" s="47" t="s">
        <v>3</v>
      </c>
      <c r="B231" s="48"/>
      <c r="C231" s="66">
        <f>'M.V. CyL'!G29</f>
        <v>1.7281521863352294</v>
      </c>
      <c r="K231" s="57"/>
      <c r="L231" s="31"/>
    </row>
    <row r="232" spans="1:12" x14ac:dyDescent="0.2">
      <c r="A232" s="51" t="s">
        <v>188</v>
      </c>
      <c r="B232" s="52"/>
      <c r="C232" s="67">
        <f>'M.V. CyL'!G30</f>
        <v>1.7577551165941667</v>
      </c>
      <c r="L232" s="31"/>
    </row>
    <row r="233" spans="1:12" ht="13.5" thickBot="1" x14ac:dyDescent="0.25">
      <c r="A233" s="54" t="s">
        <v>189</v>
      </c>
      <c r="B233" s="55"/>
      <c r="C233" s="68">
        <f>'M.V. CyL'!G31</f>
        <v>1.6186141189109722</v>
      </c>
      <c r="K233" s="24"/>
      <c r="L233" s="31"/>
    </row>
    <row r="236" spans="1:12" x14ac:dyDescent="0.2">
      <c r="A236" s="821" t="s">
        <v>190</v>
      </c>
      <c r="B236" s="822"/>
      <c r="C236" s="822"/>
      <c r="D236" s="822"/>
      <c r="E236" s="822"/>
      <c r="F236" s="822"/>
      <c r="G236" s="822"/>
      <c r="H236" s="822"/>
      <c r="I236" s="822"/>
    </row>
    <row r="237" spans="1:12" ht="13.5" thickBot="1" x14ac:dyDescent="0.25">
      <c r="A237" s="81"/>
      <c r="B237" s="81"/>
      <c r="C237" s="61" t="s">
        <v>13</v>
      </c>
      <c r="D237" s="61" t="s">
        <v>142</v>
      </c>
      <c r="E237" s="61" t="s">
        <v>567</v>
      </c>
      <c r="F237" s="61" t="s">
        <v>196</v>
      </c>
      <c r="G237" s="61" t="s">
        <v>128</v>
      </c>
      <c r="H237" s="61" t="s">
        <v>197</v>
      </c>
      <c r="I237" s="61" t="s">
        <v>198</v>
      </c>
    </row>
    <row r="238" spans="1:12" x14ac:dyDescent="0.2">
      <c r="A238" s="37" t="s">
        <v>133</v>
      </c>
      <c r="B238" s="38"/>
      <c r="C238" s="39">
        <f t="shared" ref="C238:C243" si="8">SUM(D238:I238)</f>
        <v>498757</v>
      </c>
      <c r="D238" s="39">
        <v>377928</v>
      </c>
      <c r="E238" s="39">
        <v>11241</v>
      </c>
      <c r="F238" s="39">
        <v>45798</v>
      </c>
      <c r="G238" s="39">
        <v>3016</v>
      </c>
      <c r="H238" s="39">
        <v>27686</v>
      </c>
      <c r="I238" s="39">
        <v>33088</v>
      </c>
      <c r="J238" s="63"/>
    </row>
    <row r="239" spans="1:12" x14ac:dyDescent="0.2">
      <c r="A239" s="40" t="s">
        <v>184</v>
      </c>
      <c r="B239" s="41"/>
      <c r="C239" s="42">
        <f t="shared" si="8"/>
        <v>392644</v>
      </c>
      <c r="D239" s="42">
        <v>293365</v>
      </c>
      <c r="E239" s="42">
        <v>6253</v>
      </c>
      <c r="F239" s="42">
        <v>42650</v>
      </c>
      <c r="G239" s="42">
        <v>2370</v>
      </c>
      <c r="H239" s="42">
        <v>19495</v>
      </c>
      <c r="I239" s="42">
        <v>28511</v>
      </c>
      <c r="J239" s="63"/>
    </row>
    <row r="240" spans="1:12" x14ac:dyDescent="0.2">
      <c r="A240" s="40" t="s">
        <v>185</v>
      </c>
      <c r="B240" s="41"/>
      <c r="C240" s="42">
        <f t="shared" si="8"/>
        <v>106113</v>
      </c>
      <c r="D240" s="42">
        <v>84563</v>
      </c>
      <c r="E240" s="42">
        <v>4988</v>
      </c>
      <c r="F240" s="42">
        <v>3148</v>
      </c>
      <c r="G240" s="42">
        <v>646</v>
      </c>
      <c r="H240" s="42">
        <v>8191</v>
      </c>
      <c r="I240" s="42">
        <v>4577</v>
      </c>
      <c r="J240" s="63"/>
    </row>
    <row r="241" spans="1:16" x14ac:dyDescent="0.2">
      <c r="A241" s="43" t="s">
        <v>134</v>
      </c>
      <c r="B241" s="44"/>
      <c r="C241" s="45">
        <f t="shared" si="8"/>
        <v>861928</v>
      </c>
      <c r="D241" s="45">
        <v>591656</v>
      </c>
      <c r="E241" s="45">
        <v>22276</v>
      </c>
      <c r="F241" s="45">
        <v>112865</v>
      </c>
      <c r="G241" s="45">
        <v>4405</v>
      </c>
      <c r="H241" s="45">
        <v>58013</v>
      </c>
      <c r="I241" s="45">
        <v>72713</v>
      </c>
      <c r="J241" s="63"/>
    </row>
    <row r="242" spans="1:16" x14ac:dyDescent="0.2">
      <c r="A242" s="40" t="s">
        <v>186</v>
      </c>
      <c r="B242" s="41"/>
      <c r="C242" s="42">
        <f t="shared" si="8"/>
        <v>690172</v>
      </c>
      <c r="D242" s="42">
        <v>462747</v>
      </c>
      <c r="E242" s="42">
        <v>14759</v>
      </c>
      <c r="F242" s="42">
        <v>104128</v>
      </c>
      <c r="G242" s="42">
        <v>3453</v>
      </c>
      <c r="H242" s="42">
        <v>42988</v>
      </c>
      <c r="I242" s="42">
        <v>62097</v>
      </c>
      <c r="J242" s="63"/>
    </row>
    <row r="243" spans="1:16" ht="13.5" thickBot="1" x14ac:dyDescent="0.25">
      <c r="A243" s="82" t="s">
        <v>187</v>
      </c>
      <c r="B243" s="83"/>
      <c r="C243" s="84">
        <f t="shared" si="8"/>
        <v>171756</v>
      </c>
      <c r="D243" s="84">
        <v>128909</v>
      </c>
      <c r="E243" s="42">
        <v>7517</v>
      </c>
      <c r="F243" s="42">
        <v>8737</v>
      </c>
      <c r="G243" s="42">
        <v>952</v>
      </c>
      <c r="H243" s="42">
        <v>15025</v>
      </c>
      <c r="I243" s="42">
        <v>10616</v>
      </c>
      <c r="J243" s="63"/>
    </row>
    <row r="244" spans="1:16" ht="13.5" thickBot="1" x14ac:dyDescent="0.25">
      <c r="C244" s="85" t="s">
        <v>199</v>
      </c>
      <c r="D244" s="86">
        <f t="shared" ref="D244:I244" si="9">D238/$C$24</f>
        <v>1.1088525590620488</v>
      </c>
      <c r="E244" s="86">
        <f t="shared" si="9"/>
        <v>3.2981445186428343E-2</v>
      </c>
      <c r="F244" s="86">
        <f t="shared" si="9"/>
        <v>0.1343727628011783</v>
      </c>
      <c r="G244" s="86">
        <f t="shared" si="9"/>
        <v>8.8490382245590155E-3</v>
      </c>
      <c r="H244" s="86">
        <f t="shared" si="9"/>
        <v>8.1231588953959183E-2</v>
      </c>
      <c r="I244" s="86">
        <f t="shared" si="9"/>
        <v>9.7081225720891479E-2</v>
      </c>
    </row>
    <row r="245" spans="1:16" x14ac:dyDescent="0.2">
      <c r="H245" s="63"/>
      <c r="I245" s="19"/>
    </row>
    <row r="246" spans="1:16" x14ac:dyDescent="0.2">
      <c r="H246" s="63"/>
      <c r="I246" s="19"/>
    </row>
    <row r="247" spans="1:16" ht="13.5" thickBot="1" x14ac:dyDescent="0.25">
      <c r="H247" s="63"/>
      <c r="I247" s="19"/>
    </row>
    <row r="248" spans="1:16" ht="13.5" thickBot="1" x14ac:dyDescent="0.25">
      <c r="A248" s="59"/>
      <c r="B248" s="59"/>
      <c r="C248" s="87" t="s">
        <v>46</v>
      </c>
      <c r="D248" s="88" t="s">
        <v>47</v>
      </c>
      <c r="E248" s="88" t="s">
        <v>48</v>
      </c>
      <c r="F248" s="88" t="s">
        <v>49</v>
      </c>
      <c r="G248" s="88" t="s">
        <v>50</v>
      </c>
      <c r="H248" s="88" t="s">
        <v>51</v>
      </c>
      <c r="I248" s="89" t="s">
        <v>52</v>
      </c>
      <c r="J248" s="89" t="s">
        <v>53</v>
      </c>
      <c r="K248" s="89" t="s">
        <v>54</v>
      </c>
      <c r="L248" s="89" t="s">
        <v>55</v>
      </c>
      <c r="M248" s="89" t="s">
        <v>56</v>
      </c>
      <c r="N248" s="87" t="s">
        <v>57</v>
      </c>
    </row>
    <row r="249" spans="1:16" s="19" customFormat="1" x14ac:dyDescent="0.2">
      <c r="A249" s="37" t="s">
        <v>4</v>
      </c>
      <c r="B249" s="38"/>
      <c r="C249" s="90">
        <v>90549</v>
      </c>
      <c r="D249" s="90">
        <v>110947</v>
      </c>
      <c r="E249" s="90">
        <v>48351</v>
      </c>
      <c r="F249" s="90">
        <v>0</v>
      </c>
      <c r="G249" s="90">
        <v>1097</v>
      </c>
      <c r="H249" s="90">
        <v>8587</v>
      </c>
      <c r="I249" s="90">
        <v>67092</v>
      </c>
      <c r="J249" s="90">
        <v>82378</v>
      </c>
      <c r="K249" s="90">
        <v>39034</v>
      </c>
      <c r="L249" s="90">
        <v>24497</v>
      </c>
      <c r="M249" s="90">
        <v>15901</v>
      </c>
      <c r="N249" s="90">
        <v>10324</v>
      </c>
      <c r="O249" s="31"/>
      <c r="P249" s="25"/>
    </row>
    <row r="250" spans="1:16" s="19" customFormat="1" x14ac:dyDescent="0.2">
      <c r="A250" s="43" t="s">
        <v>200</v>
      </c>
      <c r="B250" s="44"/>
      <c r="C250" s="91">
        <v>145754</v>
      </c>
      <c r="D250" s="91">
        <v>178449</v>
      </c>
      <c r="E250" s="91">
        <v>80607</v>
      </c>
      <c r="F250" s="91">
        <v>0</v>
      </c>
      <c r="G250" s="91">
        <v>2918</v>
      </c>
      <c r="H250" s="91">
        <v>18353</v>
      </c>
      <c r="I250" s="91">
        <v>119939</v>
      </c>
      <c r="J250" s="91">
        <v>165143</v>
      </c>
      <c r="K250" s="91">
        <v>63178</v>
      </c>
      <c r="L250" s="91">
        <v>40827</v>
      </c>
      <c r="M250" s="91">
        <v>27939</v>
      </c>
      <c r="N250" s="91">
        <v>18821</v>
      </c>
      <c r="O250" s="31"/>
      <c r="P250" s="25"/>
    </row>
    <row r="251" spans="1:16" s="19" customFormat="1" x14ac:dyDescent="0.2">
      <c r="A251" s="43" t="s">
        <v>67</v>
      </c>
      <c r="B251" s="44"/>
      <c r="C251" s="92">
        <v>0.2110514054</v>
      </c>
      <c r="D251" s="92">
        <v>0.28374333299999999</v>
      </c>
      <c r="E251" s="92">
        <v>0.15137578500000001</v>
      </c>
      <c r="F251" s="92">
        <v>0</v>
      </c>
      <c r="G251" s="92">
        <v>2.8222602400000001E-2</v>
      </c>
      <c r="H251" s="92">
        <v>7.8938096200000002E-2</v>
      </c>
      <c r="I251" s="92">
        <v>0.2259385766</v>
      </c>
      <c r="J251" s="92">
        <v>0.31216030630000002</v>
      </c>
      <c r="K251" s="92">
        <v>0.1369398835</v>
      </c>
      <c r="L251" s="92">
        <v>0.1033146636</v>
      </c>
      <c r="M251" s="92">
        <v>7.7894955299999999E-2</v>
      </c>
      <c r="N251" s="92">
        <v>8.5875196900000006E-2</v>
      </c>
      <c r="O251" s="31"/>
    </row>
    <row r="252" spans="1:16" s="19" customFormat="1" ht="13.5" thickBot="1" x14ac:dyDescent="0.25">
      <c r="A252" s="93" t="s">
        <v>3</v>
      </c>
      <c r="B252" s="94"/>
      <c r="C252" s="95">
        <v>1.6096699024837</v>
      </c>
      <c r="D252" s="95">
        <v>1.6084166313645001</v>
      </c>
      <c r="E252" s="95">
        <v>1.6671216727678999</v>
      </c>
      <c r="F252" s="95">
        <v>0</v>
      </c>
      <c r="G252" s="95">
        <v>2.6599817684593998</v>
      </c>
      <c r="H252" s="95">
        <v>2.1373005706299999</v>
      </c>
      <c r="I252" s="95">
        <v>1.7876796041256999</v>
      </c>
      <c r="J252" s="95">
        <v>2.0046978562237001</v>
      </c>
      <c r="K252" s="95">
        <v>1.618537685095</v>
      </c>
      <c r="L252" s="95">
        <v>1.6666122382333</v>
      </c>
      <c r="M252" s="95">
        <v>1.7570593044463001</v>
      </c>
      <c r="N252" s="95">
        <v>1.8230337078651999</v>
      </c>
      <c r="O252" s="96"/>
    </row>
    <row r="275" spans="1:12" ht="15.75" x14ac:dyDescent="0.25">
      <c r="A275" s="78" t="s">
        <v>9</v>
      </c>
    </row>
    <row r="277" spans="1:12" ht="13.5" thickBot="1" x14ac:dyDescent="0.25">
      <c r="A277" s="79"/>
      <c r="B277" s="79"/>
    </row>
    <row r="278" spans="1:12" x14ac:dyDescent="0.2">
      <c r="A278" s="37" t="s">
        <v>133</v>
      </c>
      <c r="B278" s="38"/>
      <c r="C278" s="39">
        <f>'M.V. CyL'!H22</f>
        <v>325616</v>
      </c>
      <c r="L278" s="31"/>
    </row>
    <row r="279" spans="1:12" x14ac:dyDescent="0.2">
      <c r="A279" s="40" t="s">
        <v>184</v>
      </c>
      <c r="B279" s="41"/>
      <c r="C279" s="42">
        <f>'M.V. CyL'!H23</f>
        <v>302713</v>
      </c>
      <c r="L279" s="31"/>
    </row>
    <row r="280" spans="1:12" x14ac:dyDescent="0.2">
      <c r="A280" s="40" t="s">
        <v>185</v>
      </c>
      <c r="B280" s="41"/>
      <c r="C280" s="42">
        <f>'M.V. CyL'!H24</f>
        <v>22903</v>
      </c>
      <c r="L280" s="31"/>
    </row>
    <row r="281" spans="1:12" x14ac:dyDescent="0.2">
      <c r="A281" s="43" t="s">
        <v>134</v>
      </c>
      <c r="B281" s="44"/>
      <c r="C281" s="45">
        <f>'M.V. CyL'!H25</f>
        <v>552267</v>
      </c>
      <c r="L281" s="31"/>
    </row>
    <row r="282" spans="1:12" x14ac:dyDescent="0.2">
      <c r="A282" s="40" t="s">
        <v>186</v>
      </c>
      <c r="B282" s="41"/>
      <c r="C282" s="42">
        <f>'M.V. CyL'!H26</f>
        <v>521226</v>
      </c>
      <c r="L282" s="31"/>
    </row>
    <row r="283" spans="1:12" x14ac:dyDescent="0.2">
      <c r="A283" s="40" t="s">
        <v>187</v>
      </c>
      <c r="B283" s="41"/>
      <c r="C283" s="42">
        <f>'M.V. CyL'!H27</f>
        <v>31041</v>
      </c>
      <c r="L283" s="31"/>
    </row>
    <row r="284" spans="1:12" x14ac:dyDescent="0.2">
      <c r="A284" s="43" t="s">
        <v>67</v>
      </c>
      <c r="B284" s="44"/>
      <c r="C284" s="65">
        <f>'M.V. CyL'!H28</f>
        <v>0.14337795008418602</v>
      </c>
      <c r="L284" s="31"/>
    </row>
    <row r="285" spans="1:12" x14ac:dyDescent="0.2">
      <c r="A285" s="47" t="s">
        <v>3</v>
      </c>
      <c r="B285" s="48"/>
      <c r="C285" s="66">
        <f>'M.V. CyL'!H29</f>
        <v>1.6960683750184267</v>
      </c>
      <c r="K285" s="57"/>
      <c r="L285" s="31"/>
    </row>
    <row r="286" spans="1:12" x14ac:dyDescent="0.2">
      <c r="A286" s="51" t="s">
        <v>188</v>
      </c>
      <c r="B286" s="52"/>
      <c r="C286" s="67">
        <f>'M.V. CyL'!H30</f>
        <v>1.7218487478238464</v>
      </c>
      <c r="L286" s="31"/>
    </row>
    <row r="287" spans="1:12" ht="13.5" thickBot="1" x14ac:dyDescent="0.25">
      <c r="A287" s="54" t="s">
        <v>189</v>
      </c>
      <c r="B287" s="55"/>
      <c r="C287" s="68">
        <f>'M.V. CyL'!H31</f>
        <v>1.3553246299611406</v>
      </c>
      <c r="K287" s="24"/>
      <c r="L287" s="31"/>
    </row>
    <row r="288" spans="1:12" x14ac:dyDescent="0.2">
      <c r="K288" s="24"/>
    </row>
    <row r="290" spans="1:16" x14ac:dyDescent="0.2">
      <c r="A290" s="821" t="s">
        <v>190</v>
      </c>
      <c r="B290" s="822"/>
      <c r="C290" s="822"/>
      <c r="D290" s="822"/>
      <c r="E290" s="822"/>
      <c r="F290" s="822"/>
      <c r="G290" s="822"/>
      <c r="H290" s="822"/>
      <c r="I290" s="822"/>
    </row>
    <row r="291" spans="1:16" ht="13.5" thickBot="1" x14ac:dyDescent="0.25">
      <c r="A291" s="81"/>
      <c r="B291" s="81"/>
      <c r="C291" s="61" t="s">
        <v>13</v>
      </c>
      <c r="D291" s="61" t="s">
        <v>142</v>
      </c>
      <c r="E291" s="61" t="s">
        <v>567</v>
      </c>
      <c r="F291" s="61" t="s">
        <v>196</v>
      </c>
      <c r="G291" s="61" t="s">
        <v>128</v>
      </c>
      <c r="H291" s="61" t="s">
        <v>197</v>
      </c>
      <c r="I291" s="61" t="s">
        <v>198</v>
      </c>
      <c r="J291" s="24"/>
    </row>
    <row r="292" spans="1:16" x14ac:dyDescent="0.2">
      <c r="A292" s="37" t="s">
        <v>133</v>
      </c>
      <c r="B292" s="38"/>
      <c r="C292" s="39">
        <f t="shared" ref="C292:C297" si="10">SUM(D292:I292)</f>
        <v>325616</v>
      </c>
      <c r="D292" s="39">
        <v>223072</v>
      </c>
      <c r="E292" s="39">
        <v>7267</v>
      </c>
      <c r="F292" s="39">
        <v>53251</v>
      </c>
      <c r="G292" s="39">
        <v>5793</v>
      </c>
      <c r="H292" s="39">
        <v>29139</v>
      </c>
      <c r="I292" s="39">
        <v>7094</v>
      </c>
      <c r="J292" s="24"/>
    </row>
    <row r="293" spans="1:16" x14ac:dyDescent="0.2">
      <c r="A293" s="40" t="s">
        <v>184</v>
      </c>
      <c r="B293" s="41"/>
      <c r="C293" s="42">
        <f t="shared" si="10"/>
        <v>302713</v>
      </c>
      <c r="D293" s="42">
        <v>204496</v>
      </c>
      <c r="E293" s="42">
        <v>5891</v>
      </c>
      <c r="F293" s="42">
        <v>52063</v>
      </c>
      <c r="G293" s="42">
        <v>5140</v>
      </c>
      <c r="H293" s="42">
        <v>28218</v>
      </c>
      <c r="I293" s="42">
        <v>6905</v>
      </c>
      <c r="J293" s="24"/>
    </row>
    <row r="294" spans="1:16" x14ac:dyDescent="0.2">
      <c r="A294" s="40" t="s">
        <v>185</v>
      </c>
      <c r="B294" s="41"/>
      <c r="C294" s="42">
        <f t="shared" si="10"/>
        <v>22903</v>
      </c>
      <c r="D294" s="42">
        <v>18576</v>
      </c>
      <c r="E294" s="42">
        <v>1376</v>
      </c>
      <c r="F294" s="42">
        <v>1188</v>
      </c>
      <c r="G294" s="42">
        <v>653</v>
      </c>
      <c r="H294" s="42">
        <v>921</v>
      </c>
      <c r="I294" s="42">
        <v>189</v>
      </c>
      <c r="J294" s="24"/>
    </row>
    <row r="295" spans="1:16" x14ac:dyDescent="0.2">
      <c r="A295" s="43" t="s">
        <v>134</v>
      </c>
      <c r="B295" s="44"/>
      <c r="C295" s="45">
        <f t="shared" si="10"/>
        <v>552267</v>
      </c>
      <c r="D295" s="45">
        <v>322183</v>
      </c>
      <c r="E295" s="45">
        <v>14159</v>
      </c>
      <c r="F295" s="45">
        <v>112831</v>
      </c>
      <c r="G295" s="45">
        <v>10091</v>
      </c>
      <c r="H295" s="45">
        <v>71425</v>
      </c>
      <c r="I295" s="45">
        <v>21578</v>
      </c>
      <c r="J295" s="24"/>
    </row>
    <row r="296" spans="1:16" x14ac:dyDescent="0.2">
      <c r="A296" s="40" t="s">
        <v>186</v>
      </c>
      <c r="B296" s="41"/>
      <c r="C296" s="42">
        <f t="shared" si="10"/>
        <v>521226</v>
      </c>
      <c r="D296" s="42">
        <v>297221</v>
      </c>
      <c r="E296" s="42">
        <v>12572</v>
      </c>
      <c r="F296" s="42">
        <v>111005</v>
      </c>
      <c r="G296" s="42">
        <v>9396</v>
      </c>
      <c r="H296" s="42">
        <v>70077</v>
      </c>
      <c r="I296" s="42">
        <v>20955</v>
      </c>
      <c r="J296" s="24"/>
    </row>
    <row r="297" spans="1:16" ht="13.5" thickBot="1" x14ac:dyDescent="0.25">
      <c r="A297" s="82" t="s">
        <v>187</v>
      </c>
      <c r="B297" s="83"/>
      <c r="C297" s="84">
        <f t="shared" si="10"/>
        <v>31041</v>
      </c>
      <c r="D297" s="84">
        <v>24962</v>
      </c>
      <c r="E297" s="42">
        <v>1587</v>
      </c>
      <c r="F297" s="42">
        <v>1826</v>
      </c>
      <c r="G297" s="42">
        <v>695</v>
      </c>
      <c r="H297" s="42">
        <v>1348</v>
      </c>
      <c r="I297" s="42">
        <v>623</v>
      </c>
      <c r="J297" s="24"/>
    </row>
    <row r="298" spans="1:16" ht="13.5" thickBot="1" x14ac:dyDescent="0.25">
      <c r="C298" s="85" t="s">
        <v>199</v>
      </c>
      <c r="D298" s="86">
        <f t="shared" ref="D298:I298" si="11">D292/$C$24</f>
        <v>0.65450021711831186</v>
      </c>
      <c r="E298" s="86">
        <f t="shared" si="11"/>
        <v>2.1321605032450387E-2</v>
      </c>
      <c r="F298" s="86">
        <f t="shared" si="11"/>
        <v>0.15624009764455971</v>
      </c>
      <c r="G298" s="86">
        <f t="shared" si="11"/>
        <v>1.6996842982384075E-2</v>
      </c>
      <c r="H298" s="86">
        <f t="shared" si="11"/>
        <v>8.5494736347952627E-2</v>
      </c>
      <c r="I298" s="86">
        <f t="shared" si="11"/>
        <v>2.0814017627659699E-2</v>
      </c>
    </row>
    <row r="299" spans="1:16" x14ac:dyDescent="0.2">
      <c r="H299" s="63"/>
      <c r="I299" s="19"/>
    </row>
    <row r="300" spans="1:16" x14ac:dyDescent="0.2">
      <c r="H300" s="63"/>
      <c r="I300" s="19"/>
    </row>
    <row r="301" spans="1:16" ht="13.5" thickBot="1" x14ac:dyDescent="0.25">
      <c r="H301" s="63"/>
      <c r="I301" s="19"/>
    </row>
    <row r="302" spans="1:16" ht="13.5" thickBot="1" x14ac:dyDescent="0.25">
      <c r="A302" s="59"/>
      <c r="B302" s="59"/>
      <c r="C302" s="87" t="s">
        <v>46</v>
      </c>
      <c r="D302" s="88" t="s">
        <v>47</v>
      </c>
      <c r="E302" s="88" t="s">
        <v>48</v>
      </c>
      <c r="F302" s="88" t="s">
        <v>49</v>
      </c>
      <c r="G302" s="88" t="s">
        <v>50</v>
      </c>
      <c r="H302" s="88" t="s">
        <v>51</v>
      </c>
      <c r="I302" s="89" t="s">
        <v>52</v>
      </c>
      <c r="J302" s="89" t="s">
        <v>53</v>
      </c>
      <c r="K302" s="89" t="s">
        <v>54</v>
      </c>
      <c r="L302" s="89" t="s">
        <v>55</v>
      </c>
      <c r="M302" s="89" t="s">
        <v>56</v>
      </c>
      <c r="N302" s="87" t="s">
        <v>57</v>
      </c>
    </row>
    <row r="303" spans="1:16" s="19" customFormat="1" x14ac:dyDescent="0.2">
      <c r="A303" s="37" t="s">
        <v>4</v>
      </c>
      <c r="B303" s="38"/>
      <c r="C303" s="90">
        <v>50076</v>
      </c>
      <c r="D303" s="90">
        <v>57934</v>
      </c>
      <c r="E303" s="90">
        <v>21283</v>
      </c>
      <c r="F303" s="90">
        <v>0</v>
      </c>
      <c r="G303" s="90">
        <v>818</v>
      </c>
      <c r="H303" s="90">
        <v>13060</v>
      </c>
      <c r="I303" s="90">
        <v>50166</v>
      </c>
      <c r="J303" s="90">
        <v>58187</v>
      </c>
      <c r="K303" s="90">
        <v>35956</v>
      </c>
      <c r="L303" s="90">
        <v>24520</v>
      </c>
      <c r="M303" s="90">
        <v>7336</v>
      </c>
      <c r="N303" s="90">
        <v>6280</v>
      </c>
      <c r="O303" s="31"/>
      <c r="P303" s="25"/>
    </row>
    <row r="304" spans="1:16" s="19" customFormat="1" x14ac:dyDescent="0.2">
      <c r="A304" s="43" t="s">
        <v>200</v>
      </c>
      <c r="B304" s="44"/>
      <c r="C304" s="91">
        <v>74066</v>
      </c>
      <c r="D304" s="91">
        <v>89034</v>
      </c>
      <c r="E304" s="91">
        <v>35451</v>
      </c>
      <c r="F304" s="91">
        <v>0</v>
      </c>
      <c r="G304" s="91">
        <v>1968</v>
      </c>
      <c r="H304" s="91">
        <v>22231</v>
      </c>
      <c r="I304" s="91">
        <v>97028</v>
      </c>
      <c r="J304" s="91">
        <v>118492</v>
      </c>
      <c r="K304" s="91">
        <v>54882</v>
      </c>
      <c r="L304" s="91">
        <v>37609</v>
      </c>
      <c r="M304" s="91">
        <v>11835</v>
      </c>
      <c r="N304" s="91">
        <v>9671</v>
      </c>
      <c r="O304" s="31"/>
      <c r="P304" s="25"/>
    </row>
    <row r="305" spans="1:15" s="19" customFormat="1" x14ac:dyDescent="0.2">
      <c r="A305" s="43" t="s">
        <v>67</v>
      </c>
      <c r="B305" s="44"/>
      <c r="C305" s="92">
        <v>0.14408101810000001</v>
      </c>
      <c r="D305" s="92">
        <v>0.1899294477</v>
      </c>
      <c r="E305" s="92">
        <v>8.1807669099999994E-2</v>
      </c>
      <c r="F305" s="92">
        <v>0</v>
      </c>
      <c r="G305" s="92">
        <v>1.7090173699999999E-2</v>
      </c>
      <c r="H305" s="92">
        <v>9.1284357499999996E-2</v>
      </c>
      <c r="I305" s="92">
        <v>0.2465464685</v>
      </c>
      <c r="J305" s="92">
        <v>0.29981986420000001</v>
      </c>
      <c r="K305" s="92">
        <v>0.1461746854</v>
      </c>
      <c r="L305" s="92">
        <v>0.1023158582</v>
      </c>
      <c r="M305" s="92">
        <v>3.8631502499999998E-2</v>
      </c>
      <c r="N305" s="92">
        <v>4.0496362899999999E-2</v>
      </c>
      <c r="O305" s="31"/>
    </row>
    <row r="306" spans="1:15" s="19" customFormat="1" ht="13.5" thickBot="1" x14ac:dyDescent="0.25">
      <c r="A306" s="93" t="s">
        <v>3</v>
      </c>
      <c r="B306" s="94"/>
      <c r="C306" s="95">
        <v>1.4790718108475001</v>
      </c>
      <c r="D306" s="95">
        <v>1.5368177581386</v>
      </c>
      <c r="E306" s="95">
        <v>1.6656956256166999</v>
      </c>
      <c r="F306" s="95">
        <v>0</v>
      </c>
      <c r="G306" s="95">
        <v>2.4058679706601001</v>
      </c>
      <c r="H306" s="95">
        <v>1.7022205206737999</v>
      </c>
      <c r="I306" s="95">
        <v>1.9341386596500001</v>
      </c>
      <c r="J306" s="95">
        <v>2.0363998831354002</v>
      </c>
      <c r="K306" s="95">
        <v>1.5263655579041</v>
      </c>
      <c r="L306" s="95">
        <v>1.5338091353997001</v>
      </c>
      <c r="M306" s="95">
        <v>1.6132769901854001</v>
      </c>
      <c r="N306" s="95">
        <v>1.5399681528661999</v>
      </c>
      <c r="O306" s="96"/>
    </row>
    <row r="307" spans="1:15" x14ac:dyDescent="0.2">
      <c r="N307" s="99"/>
    </row>
    <row r="329" spans="1:12" ht="15.75" x14ac:dyDescent="0.25">
      <c r="A329" s="78" t="s">
        <v>10</v>
      </c>
    </row>
    <row r="331" spans="1:12" ht="13.5" thickBot="1" x14ac:dyDescent="0.25">
      <c r="A331" s="79"/>
      <c r="B331" s="79"/>
    </row>
    <row r="332" spans="1:12" x14ac:dyDescent="0.2">
      <c r="A332" s="37" t="s">
        <v>133</v>
      </c>
      <c r="B332" s="38"/>
      <c r="C332" s="39">
        <f>'M.V. CyL'!I22</f>
        <v>197687</v>
      </c>
      <c r="L332" s="31"/>
    </row>
    <row r="333" spans="1:12" x14ac:dyDescent="0.2">
      <c r="A333" s="40" t="s">
        <v>184</v>
      </c>
      <c r="B333" s="41"/>
      <c r="C333" s="42">
        <f>'M.V. CyL'!I23</f>
        <v>188114</v>
      </c>
      <c r="L333" s="31"/>
    </row>
    <row r="334" spans="1:12" x14ac:dyDescent="0.2">
      <c r="A334" s="40" t="s">
        <v>185</v>
      </c>
      <c r="B334" s="41"/>
      <c r="C334" s="42">
        <f>'M.V. CyL'!I24</f>
        <v>9573</v>
      </c>
      <c r="L334" s="31"/>
    </row>
    <row r="335" spans="1:12" x14ac:dyDescent="0.2">
      <c r="A335" s="43" t="s">
        <v>134</v>
      </c>
      <c r="B335" s="44"/>
      <c r="C335" s="45">
        <f>'M.V. CyL'!I25</f>
        <v>418588</v>
      </c>
      <c r="L335" s="31"/>
    </row>
    <row r="336" spans="1:12" x14ac:dyDescent="0.2">
      <c r="A336" s="40" t="s">
        <v>186</v>
      </c>
      <c r="B336" s="41"/>
      <c r="C336" s="42">
        <f>'M.V. CyL'!I26</f>
        <v>402042</v>
      </c>
      <c r="L336" s="31"/>
    </row>
    <row r="337" spans="1:12" x14ac:dyDescent="0.2">
      <c r="A337" s="40" t="s">
        <v>187</v>
      </c>
      <c r="B337" s="41"/>
      <c r="C337" s="42">
        <f>'M.V. CyL'!I27</f>
        <v>16546</v>
      </c>
      <c r="L337" s="31"/>
    </row>
    <row r="338" spans="1:12" x14ac:dyDescent="0.2">
      <c r="A338" s="43" t="s">
        <v>67</v>
      </c>
      <c r="B338" s="44"/>
      <c r="C338" s="65">
        <f>'M.V. CyL'!I28</f>
        <v>0.1731781494946649</v>
      </c>
      <c r="L338" s="31"/>
    </row>
    <row r="339" spans="1:12" x14ac:dyDescent="0.2">
      <c r="A339" s="47" t="s">
        <v>3</v>
      </c>
      <c r="B339" s="48"/>
      <c r="C339" s="66">
        <f>'M.V. CyL'!I29</f>
        <v>2.1174280554614113</v>
      </c>
      <c r="K339" s="57"/>
      <c r="L339" s="31"/>
    </row>
    <row r="340" spans="1:12" x14ac:dyDescent="0.2">
      <c r="A340" s="51" t="s">
        <v>188</v>
      </c>
      <c r="B340" s="52"/>
      <c r="C340" s="67">
        <f>'M.V. CyL'!I30</f>
        <v>2.1372252995523993</v>
      </c>
      <c r="L340" s="31"/>
    </row>
    <row r="341" spans="1:12" ht="13.5" thickBot="1" x14ac:dyDescent="0.25">
      <c r="A341" s="54" t="s">
        <v>189</v>
      </c>
      <c r="B341" s="55"/>
      <c r="C341" s="68">
        <f>'M.V. CyL'!I31</f>
        <v>1.7284027995403739</v>
      </c>
      <c r="L341" s="31"/>
    </row>
    <row r="344" spans="1:12" x14ac:dyDescent="0.2">
      <c r="A344" s="821" t="s">
        <v>190</v>
      </c>
      <c r="B344" s="822"/>
      <c r="C344" s="822"/>
      <c r="D344" s="822"/>
      <c r="E344" s="822"/>
      <c r="F344" s="822"/>
      <c r="G344" s="822"/>
      <c r="H344" s="822"/>
      <c r="I344" s="822"/>
    </row>
    <row r="345" spans="1:12" ht="13.5" thickBot="1" x14ac:dyDescent="0.25">
      <c r="A345" s="81"/>
      <c r="B345" s="81"/>
      <c r="C345" s="61" t="s">
        <v>13</v>
      </c>
      <c r="D345" s="61" t="s">
        <v>142</v>
      </c>
      <c r="E345" s="61" t="s">
        <v>567</v>
      </c>
      <c r="F345" s="61" t="s">
        <v>196</v>
      </c>
      <c r="G345" s="61" t="s">
        <v>128</v>
      </c>
      <c r="H345" s="61" t="s">
        <v>197</v>
      </c>
      <c r="I345" s="61" t="s">
        <v>198</v>
      </c>
    </row>
    <row r="346" spans="1:12" x14ac:dyDescent="0.2">
      <c r="A346" s="37" t="s">
        <v>133</v>
      </c>
      <c r="B346" s="38"/>
      <c r="C346" s="39">
        <f t="shared" ref="C346:C351" si="12">SUM(D346:I346)</f>
        <v>197687</v>
      </c>
      <c r="D346" s="39">
        <v>128082</v>
      </c>
      <c r="E346" s="39">
        <v>20783</v>
      </c>
      <c r="F346" s="39">
        <v>37070</v>
      </c>
      <c r="G346" s="39">
        <v>1389</v>
      </c>
      <c r="H346" s="39">
        <v>4684</v>
      </c>
      <c r="I346" s="39">
        <v>5679</v>
      </c>
      <c r="J346" s="63"/>
    </row>
    <row r="347" spans="1:12" x14ac:dyDescent="0.2">
      <c r="A347" s="40" t="s">
        <v>184</v>
      </c>
      <c r="B347" s="41"/>
      <c r="C347" s="42">
        <f t="shared" si="12"/>
        <v>188114</v>
      </c>
      <c r="D347" s="42">
        <v>120193</v>
      </c>
      <c r="E347" s="42">
        <v>20212</v>
      </c>
      <c r="F347" s="42">
        <v>36613</v>
      </c>
      <c r="G347" s="42">
        <v>1292</v>
      </c>
      <c r="H347" s="42">
        <v>4338</v>
      </c>
      <c r="I347" s="42">
        <v>5466</v>
      </c>
      <c r="J347" s="63"/>
    </row>
    <row r="348" spans="1:12" x14ac:dyDescent="0.2">
      <c r="A348" s="40" t="s">
        <v>185</v>
      </c>
      <c r="B348" s="41"/>
      <c r="C348" s="42">
        <f t="shared" si="12"/>
        <v>9573</v>
      </c>
      <c r="D348" s="42">
        <v>7889</v>
      </c>
      <c r="E348" s="42">
        <v>571</v>
      </c>
      <c r="F348" s="42">
        <v>457</v>
      </c>
      <c r="G348" s="42">
        <v>97</v>
      </c>
      <c r="H348" s="42">
        <v>346</v>
      </c>
      <c r="I348" s="42">
        <v>213</v>
      </c>
      <c r="J348" s="63"/>
    </row>
    <row r="349" spans="1:12" x14ac:dyDescent="0.2">
      <c r="A349" s="43" t="s">
        <v>134</v>
      </c>
      <c r="B349" s="44"/>
      <c r="C349" s="45">
        <f t="shared" si="12"/>
        <v>418588</v>
      </c>
      <c r="D349" s="45">
        <v>206081</v>
      </c>
      <c r="E349" s="45">
        <v>91002</v>
      </c>
      <c r="F349" s="45">
        <v>89834</v>
      </c>
      <c r="G349" s="45">
        <v>2389</v>
      </c>
      <c r="H349" s="45">
        <v>9396</v>
      </c>
      <c r="I349" s="45">
        <v>19886</v>
      </c>
      <c r="J349" s="63"/>
    </row>
    <row r="350" spans="1:12" x14ac:dyDescent="0.2">
      <c r="A350" s="40" t="s">
        <v>186</v>
      </c>
      <c r="B350" s="41"/>
      <c r="C350" s="42">
        <f t="shared" si="12"/>
        <v>402042</v>
      </c>
      <c r="D350" s="42">
        <v>192734</v>
      </c>
      <c r="E350" s="42">
        <v>89503</v>
      </c>
      <c r="F350" s="42">
        <v>89163</v>
      </c>
      <c r="G350" s="42">
        <v>2221</v>
      </c>
      <c r="H350" s="42">
        <v>8896</v>
      </c>
      <c r="I350" s="42">
        <v>19525</v>
      </c>
      <c r="J350" s="63"/>
    </row>
    <row r="351" spans="1:12" ht="13.5" thickBot="1" x14ac:dyDescent="0.25">
      <c r="A351" s="82" t="s">
        <v>187</v>
      </c>
      <c r="B351" s="83"/>
      <c r="C351" s="84">
        <f t="shared" si="12"/>
        <v>16546</v>
      </c>
      <c r="D351" s="84">
        <v>13347</v>
      </c>
      <c r="E351" s="42">
        <v>1499</v>
      </c>
      <c r="F351" s="42">
        <v>671</v>
      </c>
      <c r="G351" s="42">
        <v>168</v>
      </c>
      <c r="H351" s="42">
        <v>500</v>
      </c>
      <c r="I351" s="42">
        <v>361</v>
      </c>
      <c r="J351" s="63"/>
    </row>
    <row r="352" spans="1:12" ht="13.5" thickBot="1" x14ac:dyDescent="0.25">
      <c r="C352" s="85" t="s">
        <v>199</v>
      </c>
      <c r="D352" s="86">
        <f t="shared" ref="D352:I352" si="13">D346/$C$24</f>
        <v>0.37579658948208483</v>
      </c>
      <c r="E352" s="86">
        <f t="shared" si="13"/>
        <v>6.0977971293438335E-2</v>
      </c>
      <c r="F352" s="86">
        <f t="shared" si="13"/>
        <v>0.10876453812480195</v>
      </c>
      <c r="G352" s="86">
        <f t="shared" si="13"/>
        <v>4.0753693945333128E-3</v>
      </c>
      <c r="H352" s="86">
        <f t="shared" si="13"/>
        <v>1.3743002335488868E-2</v>
      </c>
      <c r="I352" s="86">
        <f t="shared" si="13"/>
        <v>1.6662363420845705E-2</v>
      </c>
    </row>
    <row r="353" spans="1:16" x14ac:dyDescent="0.2">
      <c r="H353" s="63"/>
      <c r="I353" s="19"/>
    </row>
    <row r="354" spans="1:16" x14ac:dyDescent="0.2">
      <c r="H354" s="63"/>
      <c r="I354" s="19"/>
    </row>
    <row r="355" spans="1:16" ht="13.5" thickBot="1" x14ac:dyDescent="0.25">
      <c r="H355" s="63"/>
      <c r="I355" s="19"/>
    </row>
    <row r="356" spans="1:16" ht="13.5" thickBot="1" x14ac:dyDescent="0.25">
      <c r="A356" s="59"/>
      <c r="B356" s="59"/>
      <c r="C356" s="87" t="s">
        <v>46</v>
      </c>
      <c r="D356" s="88" t="s">
        <v>47</v>
      </c>
      <c r="E356" s="88" t="s">
        <v>48</v>
      </c>
      <c r="F356" s="88" t="s">
        <v>49</v>
      </c>
      <c r="G356" s="88" t="s">
        <v>50</v>
      </c>
      <c r="H356" s="88" t="s">
        <v>51</v>
      </c>
      <c r="I356" s="89" t="s">
        <v>52</v>
      </c>
      <c r="J356" s="89" t="s">
        <v>53</v>
      </c>
      <c r="K356" s="89" t="s">
        <v>54</v>
      </c>
      <c r="L356" s="89" t="s">
        <v>55</v>
      </c>
      <c r="M356" s="89" t="s">
        <v>56</v>
      </c>
      <c r="N356" s="87" t="s">
        <v>57</v>
      </c>
    </row>
    <row r="357" spans="1:16" s="19" customFormat="1" x14ac:dyDescent="0.2">
      <c r="A357" s="37" t="s">
        <v>4</v>
      </c>
      <c r="B357" s="38"/>
      <c r="C357" s="90">
        <v>23105</v>
      </c>
      <c r="D357" s="90">
        <v>29979</v>
      </c>
      <c r="E357" s="90">
        <v>16570</v>
      </c>
      <c r="F357" s="90">
        <v>0</v>
      </c>
      <c r="G357" s="90">
        <v>518</v>
      </c>
      <c r="H357" s="90">
        <v>6203</v>
      </c>
      <c r="I357" s="90">
        <v>31823</v>
      </c>
      <c r="J357" s="90">
        <v>42629</v>
      </c>
      <c r="K357" s="90">
        <v>18961</v>
      </c>
      <c r="L357" s="90">
        <v>19520</v>
      </c>
      <c r="M357" s="90">
        <v>4782</v>
      </c>
      <c r="N357" s="90">
        <v>3597</v>
      </c>
      <c r="O357" s="31"/>
      <c r="P357" s="31"/>
    </row>
    <row r="358" spans="1:16" s="19" customFormat="1" x14ac:dyDescent="0.2">
      <c r="A358" s="43" t="s">
        <v>200</v>
      </c>
      <c r="B358" s="44"/>
      <c r="C358" s="91">
        <v>36971</v>
      </c>
      <c r="D358" s="91">
        <v>48624</v>
      </c>
      <c r="E358" s="91">
        <v>29402</v>
      </c>
      <c r="F358" s="91">
        <v>0</v>
      </c>
      <c r="G358" s="91">
        <v>1126</v>
      </c>
      <c r="H358" s="91">
        <v>10514</v>
      </c>
      <c r="I358" s="91">
        <v>79669</v>
      </c>
      <c r="J358" s="91">
        <v>131372</v>
      </c>
      <c r="K358" s="91">
        <v>35707</v>
      </c>
      <c r="L358" s="91">
        <v>28960</v>
      </c>
      <c r="M358" s="91">
        <v>8285</v>
      </c>
      <c r="N358" s="91">
        <v>7958</v>
      </c>
      <c r="O358" s="31"/>
      <c r="P358" s="25"/>
    </row>
    <row r="359" spans="1:16" s="19" customFormat="1" x14ac:dyDescent="0.2">
      <c r="A359" s="43" t="s">
        <v>67</v>
      </c>
      <c r="B359" s="44"/>
      <c r="C359" s="92">
        <v>0.13009849500000001</v>
      </c>
      <c r="D359" s="92">
        <v>0.18859518189999999</v>
      </c>
      <c r="E359" s="92">
        <v>0.1029211298</v>
      </c>
      <c r="F359" s="92">
        <v>0</v>
      </c>
      <c r="G359" s="92">
        <v>1.4475298399999999E-2</v>
      </c>
      <c r="H359" s="92">
        <v>6.7282052800000006E-2</v>
      </c>
      <c r="I359" s="92">
        <v>0.27294844969999998</v>
      </c>
      <c r="J359" s="92">
        <v>0.4564634876</v>
      </c>
      <c r="K359" s="92">
        <v>0.13169448049999999</v>
      </c>
      <c r="L359" s="92">
        <v>0.14230956510000001</v>
      </c>
      <c r="M359" s="92">
        <v>4.7928839700000003E-2</v>
      </c>
      <c r="N359" s="92">
        <v>6.2083151900000001E-2</v>
      </c>
      <c r="O359" s="31"/>
    </row>
    <row r="360" spans="1:16" s="19" customFormat="1" ht="13.5" thickBot="1" x14ac:dyDescent="0.25">
      <c r="A360" s="93" t="s">
        <v>3</v>
      </c>
      <c r="B360" s="94"/>
      <c r="C360" s="95">
        <v>1.6001298420254999</v>
      </c>
      <c r="D360" s="95">
        <v>1.6219353547483</v>
      </c>
      <c r="E360" s="95">
        <v>1.7744115872057999</v>
      </c>
      <c r="F360" s="95">
        <v>0</v>
      </c>
      <c r="G360" s="95">
        <v>2.1737451737451998</v>
      </c>
      <c r="H360" s="95">
        <v>1.6949862969531</v>
      </c>
      <c r="I360" s="95">
        <v>2.5035037551456001</v>
      </c>
      <c r="J360" s="95">
        <v>3.0817518590630999</v>
      </c>
      <c r="K360" s="95">
        <v>1.8831812668107999</v>
      </c>
      <c r="L360" s="95">
        <v>1.4836065573770001</v>
      </c>
      <c r="M360" s="95">
        <v>1.7325386867418999</v>
      </c>
      <c r="N360" s="95">
        <v>2.2123992215735</v>
      </c>
      <c r="O360" s="96"/>
    </row>
    <row r="383" spans="1:1" ht="15.75" x14ac:dyDescent="0.25">
      <c r="A383" s="78" t="s">
        <v>11</v>
      </c>
    </row>
    <row r="385" spans="1:12" ht="13.5" thickBot="1" x14ac:dyDescent="0.25">
      <c r="A385" s="79"/>
      <c r="B385" s="79"/>
    </row>
    <row r="386" spans="1:12" x14ac:dyDescent="0.2">
      <c r="A386" s="37" t="s">
        <v>133</v>
      </c>
      <c r="B386" s="38"/>
      <c r="C386" s="39">
        <f>'M.V. CyL'!J22</f>
        <v>351241</v>
      </c>
      <c r="L386" s="31"/>
    </row>
    <row r="387" spans="1:12" x14ac:dyDescent="0.2">
      <c r="A387" s="40" t="s">
        <v>184</v>
      </c>
      <c r="B387" s="41"/>
      <c r="C387" s="42">
        <f>'M.V. CyL'!J23</f>
        <v>301339</v>
      </c>
      <c r="L387" s="31"/>
    </row>
    <row r="388" spans="1:12" x14ac:dyDescent="0.2">
      <c r="A388" s="40" t="s">
        <v>185</v>
      </c>
      <c r="B388" s="41"/>
      <c r="C388" s="42">
        <f>'M.V. CyL'!J24</f>
        <v>49902</v>
      </c>
      <c r="L388" s="31"/>
    </row>
    <row r="389" spans="1:12" x14ac:dyDescent="0.2">
      <c r="A389" s="43" t="s">
        <v>134</v>
      </c>
      <c r="B389" s="44"/>
      <c r="C389" s="45">
        <f>'M.V. CyL'!J25</f>
        <v>635075</v>
      </c>
      <c r="L389" s="31"/>
    </row>
    <row r="390" spans="1:12" x14ac:dyDescent="0.2">
      <c r="A390" s="40" t="s">
        <v>186</v>
      </c>
      <c r="B390" s="41"/>
      <c r="C390" s="42">
        <f>'M.V. CyL'!J26</f>
        <v>535575</v>
      </c>
      <c r="L390" s="31"/>
    </row>
    <row r="391" spans="1:12" x14ac:dyDescent="0.2">
      <c r="A391" s="40" t="s">
        <v>187</v>
      </c>
      <c r="B391" s="41"/>
      <c r="C391" s="42">
        <f>'M.V. CyL'!J27</f>
        <v>99500</v>
      </c>
      <c r="L391" s="31"/>
    </row>
    <row r="392" spans="1:12" x14ac:dyDescent="0.2">
      <c r="A392" s="43" t="s">
        <v>67</v>
      </c>
      <c r="B392" s="44"/>
      <c r="C392" s="65">
        <f>'M.V. CyL'!J28</f>
        <v>0.18693645949000431</v>
      </c>
      <c r="L392" s="31"/>
    </row>
    <row r="393" spans="1:12" x14ac:dyDescent="0.2">
      <c r="A393" s="47" t="s">
        <v>3</v>
      </c>
      <c r="B393" s="48"/>
      <c r="C393" s="66">
        <f>'M.V. CyL'!J29</f>
        <v>1.8080890328862518</v>
      </c>
      <c r="K393" s="57"/>
      <c r="L393" s="31"/>
    </row>
    <row r="394" spans="1:12" x14ac:dyDescent="0.2">
      <c r="A394" s="51" t="s">
        <v>188</v>
      </c>
      <c r="B394" s="52"/>
      <c r="C394" s="67">
        <f>'M.V. CyL'!J30</f>
        <v>1.7773172407156059</v>
      </c>
      <c r="L394" s="31"/>
    </row>
    <row r="395" spans="1:12" ht="13.5" thickBot="1" x14ac:dyDescent="0.25">
      <c r="A395" s="54" t="s">
        <v>189</v>
      </c>
      <c r="B395" s="55"/>
      <c r="C395" s="68">
        <f>'M.V. CyL'!J31</f>
        <v>1.9939080597972025</v>
      </c>
      <c r="K395" s="24"/>
      <c r="L395" s="31"/>
    </row>
    <row r="396" spans="1:12" x14ac:dyDescent="0.2">
      <c r="K396" s="24"/>
    </row>
    <row r="397" spans="1:12" x14ac:dyDescent="0.2">
      <c r="K397" s="24"/>
    </row>
    <row r="401" spans="1:16" x14ac:dyDescent="0.2">
      <c r="A401" s="821" t="s">
        <v>190</v>
      </c>
      <c r="B401" s="822"/>
      <c r="C401" s="822"/>
      <c r="D401" s="822"/>
      <c r="E401" s="822"/>
      <c r="F401" s="822"/>
      <c r="G401" s="822"/>
      <c r="H401" s="822"/>
      <c r="I401" s="822"/>
    </row>
    <row r="402" spans="1:16" ht="13.5" thickBot="1" x14ac:dyDescent="0.25">
      <c r="A402" s="81"/>
      <c r="B402" s="81"/>
      <c r="C402" s="61" t="s">
        <v>13</v>
      </c>
      <c r="D402" s="61" t="s">
        <v>142</v>
      </c>
      <c r="E402" s="61" t="s">
        <v>567</v>
      </c>
      <c r="F402" s="61" t="s">
        <v>196</v>
      </c>
      <c r="G402" s="61" t="s">
        <v>128</v>
      </c>
      <c r="H402" s="61" t="s">
        <v>197</v>
      </c>
      <c r="I402" s="61" t="s">
        <v>198</v>
      </c>
    </row>
    <row r="403" spans="1:16" x14ac:dyDescent="0.2">
      <c r="A403" s="37" t="s">
        <v>133</v>
      </c>
      <c r="B403" s="38"/>
      <c r="C403" s="39">
        <f t="shared" ref="C403:C408" si="14">SUM(D403:I403)</f>
        <v>351241</v>
      </c>
      <c r="D403" s="39">
        <v>297898</v>
      </c>
      <c r="E403" s="39">
        <v>9384</v>
      </c>
      <c r="F403" s="39">
        <v>24461</v>
      </c>
      <c r="G403" s="39">
        <v>1861</v>
      </c>
      <c r="H403" s="39">
        <v>14168</v>
      </c>
      <c r="I403" s="39">
        <v>3469</v>
      </c>
      <c r="J403" s="63"/>
    </row>
    <row r="404" spans="1:16" x14ac:dyDescent="0.2">
      <c r="A404" s="40" t="s">
        <v>184</v>
      </c>
      <c r="B404" s="41"/>
      <c r="C404" s="42">
        <f t="shared" si="14"/>
        <v>301339</v>
      </c>
      <c r="D404" s="42">
        <v>256316</v>
      </c>
      <c r="E404" s="42">
        <v>6491</v>
      </c>
      <c r="F404" s="42">
        <v>22182</v>
      </c>
      <c r="G404" s="42">
        <v>1733</v>
      </c>
      <c r="H404" s="42">
        <v>11238</v>
      </c>
      <c r="I404" s="42">
        <v>3379</v>
      </c>
      <c r="J404" s="63"/>
    </row>
    <row r="405" spans="1:16" x14ac:dyDescent="0.2">
      <c r="A405" s="40" t="s">
        <v>185</v>
      </c>
      <c r="B405" s="41"/>
      <c r="C405" s="42">
        <f t="shared" si="14"/>
        <v>49902</v>
      </c>
      <c r="D405" s="42">
        <v>41582</v>
      </c>
      <c r="E405" s="42">
        <v>2893</v>
      </c>
      <c r="F405" s="42">
        <v>2279</v>
      </c>
      <c r="G405" s="42">
        <v>128</v>
      </c>
      <c r="H405" s="42">
        <v>2930</v>
      </c>
      <c r="I405" s="42">
        <v>90</v>
      </c>
      <c r="J405" s="63"/>
    </row>
    <row r="406" spans="1:16" x14ac:dyDescent="0.2">
      <c r="A406" s="43" t="s">
        <v>134</v>
      </c>
      <c r="B406" s="44"/>
      <c r="C406" s="45">
        <f t="shared" si="14"/>
        <v>635075</v>
      </c>
      <c r="D406" s="45">
        <v>518985</v>
      </c>
      <c r="E406" s="45">
        <v>19840</v>
      </c>
      <c r="F406" s="45">
        <v>45885</v>
      </c>
      <c r="G406" s="45">
        <v>3304</v>
      </c>
      <c r="H406" s="45">
        <v>36503</v>
      </c>
      <c r="I406" s="45">
        <v>10558</v>
      </c>
      <c r="J406" s="63"/>
    </row>
    <row r="407" spans="1:16" x14ac:dyDescent="0.2">
      <c r="A407" s="40" t="s">
        <v>186</v>
      </c>
      <c r="B407" s="41"/>
      <c r="C407" s="42">
        <f t="shared" si="14"/>
        <v>535575</v>
      </c>
      <c r="D407" s="42">
        <v>435798</v>
      </c>
      <c r="E407" s="42">
        <v>15426</v>
      </c>
      <c r="F407" s="42">
        <v>42823</v>
      </c>
      <c r="G407" s="42">
        <v>3038</v>
      </c>
      <c r="H407" s="42">
        <v>28287</v>
      </c>
      <c r="I407" s="42">
        <v>10203</v>
      </c>
      <c r="J407" s="63"/>
    </row>
    <row r="408" spans="1:16" ht="13.5" thickBot="1" x14ac:dyDescent="0.25">
      <c r="A408" s="82" t="s">
        <v>187</v>
      </c>
      <c r="B408" s="83"/>
      <c r="C408" s="84">
        <f t="shared" si="14"/>
        <v>99500</v>
      </c>
      <c r="D408" s="84">
        <v>83187</v>
      </c>
      <c r="E408" s="42">
        <v>4414</v>
      </c>
      <c r="F408" s="42">
        <v>3062</v>
      </c>
      <c r="G408" s="42">
        <v>266</v>
      </c>
      <c r="H408" s="42">
        <v>8216</v>
      </c>
      <c r="I408" s="42">
        <v>355</v>
      </c>
      <c r="J408" s="63"/>
    </row>
    <row r="409" spans="1:16" ht="13.5" thickBot="1" x14ac:dyDescent="0.25">
      <c r="C409" s="85" t="s">
        <v>199</v>
      </c>
      <c r="D409" s="86">
        <f t="shared" ref="D409:I409" si="15">D403/$C$24</f>
        <v>0.87404203879962916</v>
      </c>
      <c r="E409" s="86">
        <f t="shared" si="15"/>
        <v>2.7532949170842771E-2</v>
      </c>
      <c r="F409" s="86">
        <f t="shared" si="15"/>
        <v>7.1769338199913157E-2</v>
      </c>
      <c r="G409" s="86">
        <f t="shared" si="15"/>
        <v>5.460232140551833E-3</v>
      </c>
      <c r="H409" s="86">
        <f t="shared" si="15"/>
        <v>4.1569354630488102E-2</v>
      </c>
      <c r="I409" s="86">
        <f t="shared" si="15"/>
        <v>1.0178154376987806E-2</v>
      </c>
    </row>
    <row r="410" spans="1:16" x14ac:dyDescent="0.2">
      <c r="H410" s="63"/>
      <c r="I410" s="19"/>
    </row>
    <row r="411" spans="1:16" x14ac:dyDescent="0.2">
      <c r="H411" s="63"/>
      <c r="I411" s="19"/>
    </row>
    <row r="412" spans="1:16" ht="13.5" thickBot="1" x14ac:dyDescent="0.25">
      <c r="H412" s="63"/>
      <c r="I412" s="19"/>
    </row>
    <row r="413" spans="1:16" ht="13.5" thickBot="1" x14ac:dyDescent="0.25">
      <c r="A413" s="59"/>
      <c r="B413" s="59"/>
      <c r="C413" s="87" t="s">
        <v>46</v>
      </c>
      <c r="D413" s="88" t="s">
        <v>47</v>
      </c>
      <c r="E413" s="88" t="s">
        <v>48</v>
      </c>
      <c r="F413" s="88" t="s">
        <v>49</v>
      </c>
      <c r="G413" s="88" t="s">
        <v>50</v>
      </c>
      <c r="H413" s="88" t="s">
        <v>51</v>
      </c>
      <c r="I413" s="89" t="s">
        <v>52</v>
      </c>
      <c r="J413" s="89" t="s">
        <v>53</v>
      </c>
      <c r="K413" s="89" t="s">
        <v>54</v>
      </c>
      <c r="L413" s="89" t="s">
        <v>55</v>
      </c>
      <c r="M413" s="89" t="s">
        <v>56</v>
      </c>
      <c r="N413" s="87" t="s">
        <v>57</v>
      </c>
    </row>
    <row r="414" spans="1:16" s="19" customFormat="1" x14ac:dyDescent="0.2">
      <c r="A414" s="37" t="s">
        <v>4</v>
      </c>
      <c r="B414" s="38"/>
      <c r="C414" s="90">
        <v>62053</v>
      </c>
      <c r="D414" s="90">
        <v>69050</v>
      </c>
      <c r="E414" s="90">
        <v>18681</v>
      </c>
      <c r="F414" s="90">
        <v>0</v>
      </c>
      <c r="G414" s="90">
        <v>2619</v>
      </c>
      <c r="H414" s="90">
        <v>10566</v>
      </c>
      <c r="I414" s="90">
        <v>43721</v>
      </c>
      <c r="J414" s="90">
        <v>48287</v>
      </c>
      <c r="K414" s="90">
        <v>30587</v>
      </c>
      <c r="L414" s="90">
        <v>31904</v>
      </c>
      <c r="M414" s="90">
        <v>16559</v>
      </c>
      <c r="N414" s="90">
        <v>17214</v>
      </c>
      <c r="O414" s="31"/>
      <c r="P414" s="25"/>
    </row>
    <row r="415" spans="1:16" s="19" customFormat="1" x14ac:dyDescent="0.2">
      <c r="A415" s="43" t="s">
        <v>200</v>
      </c>
      <c r="B415" s="44"/>
      <c r="C415" s="91">
        <v>116688</v>
      </c>
      <c r="D415" s="91">
        <v>118791</v>
      </c>
      <c r="E415" s="91">
        <v>33213</v>
      </c>
      <c r="F415" s="91">
        <v>0</v>
      </c>
      <c r="G415" s="91">
        <v>8851</v>
      </c>
      <c r="H415" s="91">
        <v>18194</v>
      </c>
      <c r="I415" s="91">
        <v>77692</v>
      </c>
      <c r="J415" s="91">
        <v>95265</v>
      </c>
      <c r="K415" s="91">
        <v>52794</v>
      </c>
      <c r="L415" s="91">
        <v>52264</v>
      </c>
      <c r="M415" s="91">
        <v>29718</v>
      </c>
      <c r="N415" s="91">
        <v>31605</v>
      </c>
      <c r="O415" s="31"/>
      <c r="P415" s="25"/>
    </row>
    <row r="416" spans="1:16" s="19" customFormat="1" x14ac:dyDescent="0.2">
      <c r="A416" s="43" t="s">
        <v>67</v>
      </c>
      <c r="B416" s="44"/>
      <c r="C416" s="92">
        <v>0.26701631780000001</v>
      </c>
      <c r="D416" s="92">
        <v>0.28947432550000002</v>
      </c>
      <c r="E416" s="92">
        <v>0.1176303643</v>
      </c>
      <c r="F416" s="92">
        <v>0</v>
      </c>
      <c r="G416" s="92">
        <v>9.2944529799999995E-2</v>
      </c>
      <c r="H416" s="92">
        <v>8.6575748199999997E-2</v>
      </c>
      <c r="I416" s="92">
        <v>0.2227335496</v>
      </c>
      <c r="J416" s="92">
        <v>0.26155415879999999</v>
      </c>
      <c r="K416" s="92">
        <v>0.15634853730000001</v>
      </c>
      <c r="L416" s="92">
        <v>0.1519679102</v>
      </c>
      <c r="M416" s="92">
        <v>9.7177491800000002E-2</v>
      </c>
      <c r="N416" s="92">
        <v>0.1207501857</v>
      </c>
      <c r="O416" s="31"/>
    </row>
    <row r="417" spans="1:15" s="19" customFormat="1" ht="13.5" thickBot="1" x14ac:dyDescent="0.25">
      <c r="A417" s="93" t="s">
        <v>3</v>
      </c>
      <c r="B417" s="94"/>
      <c r="C417" s="95">
        <v>1.8804570286690001</v>
      </c>
      <c r="D417" s="95">
        <v>1.7203620564808</v>
      </c>
      <c r="E417" s="95">
        <v>1.7779026818693</v>
      </c>
      <c r="F417" s="95">
        <v>0</v>
      </c>
      <c r="G417" s="95">
        <v>3.3795341733486</v>
      </c>
      <c r="H417" s="95">
        <v>1.7219382926368001</v>
      </c>
      <c r="I417" s="95">
        <v>1.77699503671</v>
      </c>
      <c r="J417" s="95">
        <v>1.9728912543749</v>
      </c>
      <c r="K417" s="95">
        <v>1.7260273972603</v>
      </c>
      <c r="L417" s="95">
        <v>1.6381644934804001</v>
      </c>
      <c r="M417" s="95">
        <v>1.7946735914003999</v>
      </c>
      <c r="N417" s="95">
        <v>1.836005576856</v>
      </c>
      <c r="O417" s="96"/>
    </row>
    <row r="440" spans="1:12" ht="15.75" x14ac:dyDescent="0.25">
      <c r="A440" s="78" t="s">
        <v>12</v>
      </c>
    </row>
    <row r="442" spans="1:12" ht="13.5" thickBot="1" x14ac:dyDescent="0.25">
      <c r="A442" s="79"/>
      <c r="B442" s="79"/>
    </row>
    <row r="443" spans="1:12" x14ac:dyDescent="0.2">
      <c r="A443" s="37" t="s">
        <v>133</v>
      </c>
      <c r="B443" s="38"/>
      <c r="C443" s="39">
        <f>'M.V. CyL'!K22</f>
        <v>180965</v>
      </c>
      <c r="L443" s="31"/>
    </row>
    <row r="444" spans="1:12" x14ac:dyDescent="0.2">
      <c r="A444" s="40" t="s">
        <v>184</v>
      </c>
      <c r="B444" s="41"/>
      <c r="C444" s="42">
        <f>'M.V. CyL'!K23</f>
        <v>168578</v>
      </c>
      <c r="L444" s="31"/>
    </row>
    <row r="445" spans="1:12" x14ac:dyDescent="0.2">
      <c r="A445" s="40" t="s">
        <v>185</v>
      </c>
      <c r="B445" s="41"/>
      <c r="C445" s="42">
        <f>'M.V. CyL'!K24</f>
        <v>12387</v>
      </c>
      <c r="L445" s="31"/>
    </row>
    <row r="446" spans="1:12" x14ac:dyDescent="0.2">
      <c r="A446" s="43" t="s">
        <v>134</v>
      </c>
      <c r="B446" s="44"/>
      <c r="C446" s="45">
        <f>'M.V. CyL'!K25</f>
        <v>327864</v>
      </c>
      <c r="L446" s="31"/>
    </row>
    <row r="447" spans="1:12" x14ac:dyDescent="0.2">
      <c r="A447" s="40" t="s">
        <v>186</v>
      </c>
      <c r="B447" s="41"/>
      <c r="C447" s="42">
        <f>'M.V. CyL'!K26</f>
        <v>308596</v>
      </c>
      <c r="L447" s="31"/>
    </row>
    <row r="448" spans="1:12" x14ac:dyDescent="0.2">
      <c r="A448" s="40" t="s">
        <v>187</v>
      </c>
      <c r="B448" s="41"/>
      <c r="C448" s="42">
        <f>'M.V. CyL'!K27</f>
        <v>19268</v>
      </c>
      <c r="L448" s="31"/>
    </row>
    <row r="449" spans="1:12" x14ac:dyDescent="0.2">
      <c r="A449" s="43" t="s">
        <v>67</v>
      </c>
      <c r="B449" s="44"/>
      <c r="C449" s="65">
        <f>'M.V. CyL'!K28</f>
        <v>0.17259300511043116</v>
      </c>
      <c r="L449" s="31"/>
    </row>
    <row r="450" spans="1:12" x14ac:dyDescent="0.2">
      <c r="A450" s="47" t="s">
        <v>3</v>
      </c>
      <c r="B450" s="48"/>
      <c r="C450" s="66">
        <f>'M.V. CyL'!K29</f>
        <v>1.8117536540214958</v>
      </c>
      <c r="L450" s="31"/>
    </row>
    <row r="451" spans="1:12" x14ac:dyDescent="0.2">
      <c r="A451" s="51" t="s">
        <v>188</v>
      </c>
      <c r="B451" s="52"/>
      <c r="C451" s="67">
        <f>'M.V. CyL'!K30</f>
        <v>1.8305828755828162</v>
      </c>
      <c r="L451" s="31"/>
    </row>
    <row r="452" spans="1:12" ht="13.5" thickBot="1" x14ac:dyDescent="0.25">
      <c r="A452" s="54" t="s">
        <v>189</v>
      </c>
      <c r="B452" s="55"/>
      <c r="C452" s="68">
        <f>'M.V. CyL'!K31</f>
        <v>1.5555017356906433</v>
      </c>
      <c r="L452" s="31"/>
    </row>
    <row r="455" spans="1:12" x14ac:dyDescent="0.2">
      <c r="A455" s="821" t="s">
        <v>190</v>
      </c>
      <c r="B455" s="822"/>
      <c r="C455" s="822"/>
      <c r="D455" s="822"/>
      <c r="E455" s="822"/>
      <c r="F455" s="822"/>
      <c r="G455" s="822"/>
      <c r="H455" s="822"/>
      <c r="I455" s="822"/>
    </row>
    <row r="456" spans="1:12" ht="13.5" thickBot="1" x14ac:dyDescent="0.25">
      <c r="A456" s="81"/>
      <c r="B456" s="81"/>
      <c r="C456" s="61" t="s">
        <v>13</v>
      </c>
      <c r="D456" s="61" t="s">
        <v>142</v>
      </c>
      <c r="E456" s="61" t="s">
        <v>567</v>
      </c>
      <c r="F456" s="61" t="s">
        <v>196</v>
      </c>
      <c r="G456" s="61" t="s">
        <v>128</v>
      </c>
      <c r="H456" s="61" t="s">
        <v>197</v>
      </c>
      <c r="I456" s="61" t="s">
        <v>198</v>
      </c>
    </row>
    <row r="457" spans="1:12" x14ac:dyDescent="0.2">
      <c r="A457" s="37" t="s">
        <v>133</v>
      </c>
      <c r="B457" s="38"/>
      <c r="C457" s="39">
        <f t="shared" ref="C457:C462" si="16">SUM(D457:I457)</f>
        <v>180965</v>
      </c>
      <c r="D457" s="39">
        <v>114709</v>
      </c>
      <c r="E457" s="39">
        <v>6404</v>
      </c>
      <c r="F457" s="39">
        <v>44073</v>
      </c>
      <c r="G457" s="39">
        <v>1040</v>
      </c>
      <c r="H457" s="39">
        <v>9637</v>
      </c>
      <c r="I457" s="39">
        <v>5102</v>
      </c>
      <c r="J457" s="63"/>
    </row>
    <row r="458" spans="1:12" x14ac:dyDescent="0.2">
      <c r="A458" s="40" t="s">
        <v>184</v>
      </c>
      <c r="B458" s="41"/>
      <c r="C458" s="42">
        <f t="shared" si="16"/>
        <v>168578</v>
      </c>
      <c r="D458" s="42">
        <v>105263</v>
      </c>
      <c r="E458" s="42">
        <v>6069</v>
      </c>
      <c r="F458" s="42">
        <v>42328</v>
      </c>
      <c r="G458" s="42">
        <v>704</v>
      </c>
      <c r="H458" s="42">
        <v>9239</v>
      </c>
      <c r="I458" s="42">
        <v>4975</v>
      </c>
      <c r="J458" s="63"/>
    </row>
    <row r="459" spans="1:12" x14ac:dyDescent="0.2">
      <c r="A459" s="40" t="s">
        <v>185</v>
      </c>
      <c r="B459" s="41"/>
      <c r="C459" s="42">
        <f t="shared" si="16"/>
        <v>12387</v>
      </c>
      <c r="D459" s="42">
        <v>9446</v>
      </c>
      <c r="E459" s="42">
        <v>335</v>
      </c>
      <c r="F459" s="42">
        <v>1745</v>
      </c>
      <c r="G459" s="42">
        <v>336</v>
      </c>
      <c r="H459" s="42">
        <v>398</v>
      </c>
      <c r="I459" s="42">
        <v>127</v>
      </c>
      <c r="J459" s="63"/>
    </row>
    <row r="460" spans="1:12" x14ac:dyDescent="0.2">
      <c r="A460" s="43" t="s">
        <v>134</v>
      </c>
      <c r="B460" s="44"/>
      <c r="C460" s="45">
        <f t="shared" si="16"/>
        <v>327864</v>
      </c>
      <c r="D460" s="45">
        <v>197309</v>
      </c>
      <c r="E460" s="45">
        <v>14348</v>
      </c>
      <c r="F460" s="45">
        <v>83311</v>
      </c>
      <c r="G460" s="45">
        <v>1126</v>
      </c>
      <c r="H460" s="45">
        <v>20424</v>
      </c>
      <c r="I460" s="45">
        <v>11346</v>
      </c>
      <c r="J460" s="63"/>
    </row>
    <row r="461" spans="1:12" x14ac:dyDescent="0.2">
      <c r="A461" s="40" t="s">
        <v>186</v>
      </c>
      <c r="B461" s="41"/>
      <c r="C461" s="42">
        <f t="shared" si="16"/>
        <v>308596</v>
      </c>
      <c r="D461" s="42">
        <v>182454</v>
      </c>
      <c r="E461" s="42">
        <v>13943</v>
      </c>
      <c r="F461" s="42">
        <v>81032</v>
      </c>
      <c r="G461" s="42">
        <v>733</v>
      </c>
      <c r="H461" s="42">
        <v>19330</v>
      </c>
      <c r="I461" s="42">
        <v>11104</v>
      </c>
      <c r="J461" s="63"/>
    </row>
    <row r="462" spans="1:12" ht="13.5" thickBot="1" x14ac:dyDescent="0.25">
      <c r="A462" s="82" t="s">
        <v>187</v>
      </c>
      <c r="B462" s="83"/>
      <c r="C462" s="84">
        <f t="shared" si="16"/>
        <v>19268</v>
      </c>
      <c r="D462" s="84">
        <v>14855</v>
      </c>
      <c r="E462" s="42">
        <v>405</v>
      </c>
      <c r="F462" s="42">
        <v>2279</v>
      </c>
      <c r="G462" s="42">
        <v>393</v>
      </c>
      <c r="H462" s="42">
        <v>1094</v>
      </c>
      <c r="I462" s="42">
        <v>242</v>
      </c>
      <c r="J462" s="63"/>
    </row>
    <row r="463" spans="1:12" ht="13.5" thickBot="1" x14ac:dyDescent="0.25">
      <c r="C463" s="85" t="s">
        <v>199</v>
      </c>
      <c r="D463" s="86">
        <f t="shared" ref="D463:I463" si="17">D457/$C$24</f>
        <v>0.33655978968864059</v>
      </c>
      <c r="E463" s="86">
        <f t="shared" si="17"/>
        <v>1.8789536070980085E-2</v>
      </c>
      <c r="F463" s="86">
        <f t="shared" si="17"/>
        <v>0.12931155890947926</v>
      </c>
      <c r="G463" s="86">
        <f t="shared" si="17"/>
        <v>3.0513924912272464E-3</v>
      </c>
      <c r="H463" s="86">
        <f t="shared" si="17"/>
        <v>2.827525907495863E-2</v>
      </c>
      <c r="I463" s="86">
        <f t="shared" si="17"/>
        <v>1.4969427394462897E-2</v>
      </c>
    </row>
    <row r="464" spans="1:12" x14ac:dyDescent="0.2">
      <c r="H464" s="63"/>
      <c r="I464" s="19"/>
    </row>
    <row r="465" spans="1:16" x14ac:dyDescent="0.2">
      <c r="H465" s="63"/>
      <c r="I465" s="19"/>
    </row>
    <row r="466" spans="1:16" ht="13.5" thickBot="1" x14ac:dyDescent="0.25">
      <c r="H466" s="63"/>
      <c r="I466" s="19"/>
    </row>
    <row r="467" spans="1:16" ht="13.5" thickBot="1" x14ac:dyDescent="0.25">
      <c r="A467" s="59"/>
      <c r="B467" s="59"/>
      <c r="C467" s="87" t="s">
        <v>46</v>
      </c>
      <c r="D467" s="88" t="s">
        <v>47</v>
      </c>
      <c r="E467" s="88" t="s">
        <v>48</v>
      </c>
      <c r="F467" s="88" t="s">
        <v>49</v>
      </c>
      <c r="G467" s="88" t="s">
        <v>50</v>
      </c>
      <c r="H467" s="88" t="s">
        <v>51</v>
      </c>
      <c r="I467" s="89" t="s">
        <v>52</v>
      </c>
      <c r="J467" s="89" t="s">
        <v>53</v>
      </c>
      <c r="K467" s="89" t="s">
        <v>54</v>
      </c>
      <c r="L467" s="89" t="s">
        <v>55</v>
      </c>
      <c r="M467" s="89" t="s">
        <v>56</v>
      </c>
      <c r="N467" s="87" t="s">
        <v>57</v>
      </c>
    </row>
    <row r="468" spans="1:16" s="19" customFormat="1" x14ac:dyDescent="0.2">
      <c r="A468" s="37" t="s">
        <v>4</v>
      </c>
      <c r="B468" s="38"/>
      <c r="C468" s="90">
        <v>24690</v>
      </c>
      <c r="D468" s="90">
        <v>27333</v>
      </c>
      <c r="E468" s="90">
        <v>14117</v>
      </c>
      <c r="F468" s="90">
        <v>0</v>
      </c>
      <c r="G468" s="90">
        <v>2301</v>
      </c>
      <c r="H468" s="90">
        <v>8369</v>
      </c>
      <c r="I468" s="90">
        <v>29235</v>
      </c>
      <c r="J468" s="90">
        <v>34230</v>
      </c>
      <c r="K468" s="90">
        <v>21174</v>
      </c>
      <c r="L468" s="90">
        <v>11236</v>
      </c>
      <c r="M468" s="90">
        <v>4421</v>
      </c>
      <c r="N468" s="90">
        <v>3859</v>
      </c>
      <c r="O468" s="31"/>
      <c r="P468" s="25"/>
    </row>
    <row r="469" spans="1:16" s="19" customFormat="1" x14ac:dyDescent="0.2">
      <c r="A469" s="43" t="s">
        <v>200</v>
      </c>
      <c r="B469" s="44"/>
      <c r="C469" s="91">
        <v>38916</v>
      </c>
      <c r="D469" s="91">
        <v>44500</v>
      </c>
      <c r="E469" s="91">
        <v>21231</v>
      </c>
      <c r="F469" s="91">
        <v>0</v>
      </c>
      <c r="G469" s="91">
        <v>6937</v>
      </c>
      <c r="H469" s="91">
        <v>15798</v>
      </c>
      <c r="I469" s="91">
        <v>56434</v>
      </c>
      <c r="J469" s="91">
        <v>75363</v>
      </c>
      <c r="K469" s="91">
        <v>34375</v>
      </c>
      <c r="L469" s="91">
        <v>17613</v>
      </c>
      <c r="M469" s="91">
        <v>9145</v>
      </c>
      <c r="N469" s="91">
        <v>7552</v>
      </c>
      <c r="O469" s="31"/>
      <c r="P469" s="25"/>
    </row>
    <row r="470" spans="1:16" s="19" customFormat="1" x14ac:dyDescent="0.2">
      <c r="A470" s="43" t="s">
        <v>67</v>
      </c>
      <c r="B470" s="44"/>
      <c r="C470" s="92">
        <v>0.14062144300000001</v>
      </c>
      <c r="D470" s="92">
        <v>0.17707782750000001</v>
      </c>
      <c r="E470" s="92">
        <v>8.5959497999999995E-2</v>
      </c>
      <c r="F470" s="92">
        <v>0</v>
      </c>
      <c r="G470" s="92">
        <v>0.1242286397</v>
      </c>
      <c r="H470" s="92">
        <v>0.1205229443</v>
      </c>
      <c r="I470" s="92">
        <v>0.27789780019999999</v>
      </c>
      <c r="J470" s="92">
        <v>0.35714256700000002</v>
      </c>
      <c r="K470" s="92">
        <v>0.17649004709999999</v>
      </c>
      <c r="L470" s="92">
        <v>0.1381960562</v>
      </c>
      <c r="M470" s="92">
        <v>8.1931294700000004E-2</v>
      </c>
      <c r="N470" s="92">
        <v>8.4139915999999995E-2</v>
      </c>
      <c r="O470" s="31"/>
    </row>
    <row r="471" spans="1:16" s="19" customFormat="1" ht="13.5" thickBot="1" x14ac:dyDescent="0.25">
      <c r="A471" s="93" t="s">
        <v>3</v>
      </c>
      <c r="B471" s="94"/>
      <c r="C471" s="95">
        <v>1.5761846901579999</v>
      </c>
      <c r="D471" s="95">
        <v>1.6280686349833999</v>
      </c>
      <c r="E471" s="95">
        <v>1.5039314301905999</v>
      </c>
      <c r="F471" s="95">
        <v>0</v>
      </c>
      <c r="G471" s="95">
        <v>3.0147761842677001</v>
      </c>
      <c r="H471" s="95">
        <v>1.8876807264905999</v>
      </c>
      <c r="I471" s="95">
        <v>1.9303574482640999</v>
      </c>
      <c r="J471" s="95">
        <v>2.2016652059597002</v>
      </c>
      <c r="K471" s="95">
        <v>1.6234532917729001</v>
      </c>
      <c r="L471" s="95">
        <v>1.5675507297971001</v>
      </c>
      <c r="M471" s="95">
        <v>2.0685365301968002</v>
      </c>
      <c r="N471" s="95">
        <v>1.9569836745271001</v>
      </c>
      <c r="O471" s="31"/>
    </row>
  </sheetData>
  <mergeCells count="9">
    <mergeCell ref="A344:I344"/>
    <mergeCell ref="A401:I401"/>
    <mergeCell ref="A455:I455"/>
    <mergeCell ref="A22:I22"/>
    <mergeCell ref="A74:I74"/>
    <mergeCell ref="A128:I128"/>
    <mergeCell ref="A182:I182"/>
    <mergeCell ref="A236:I236"/>
    <mergeCell ref="A290:I290"/>
  </mergeCells>
  <pageMargins left="0.75" right="0.75" top="1" bottom="1" header="0" footer="0"/>
  <pageSetup paperSize="9" scale="47" orientation="portrait" r:id="rId1"/>
  <headerFooter alignWithMargins="0"/>
  <rowBreaks count="7" manualBreakCount="7">
    <brk id="56" max="16383" man="1"/>
    <brk id="110" max="16383" man="1"/>
    <brk id="164" max="16383" man="1"/>
    <brk id="218" max="16383" man="1"/>
    <brk id="272" max="16383" man="1"/>
    <brk id="326" max="16383" man="1"/>
    <brk id="3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221"/>
  <sheetViews>
    <sheetView zoomScale="80" zoomScaleNormal="80" workbookViewId="0">
      <selection activeCell="N4" sqref="N4"/>
    </sheetView>
  </sheetViews>
  <sheetFormatPr baseColWidth="10" defaultRowHeight="12.75" x14ac:dyDescent="0.2"/>
  <cols>
    <col min="1" max="1" width="17.42578125" style="25" customWidth="1"/>
    <col min="2" max="2" width="11.42578125" style="25"/>
    <col min="3" max="3" width="16.5703125" style="25" customWidth="1"/>
    <col min="4" max="4" width="14.85546875" style="25" customWidth="1"/>
    <col min="5" max="5" width="9.28515625" style="25" customWidth="1"/>
    <col min="6" max="16" width="11.42578125" style="25"/>
    <col min="17" max="17" width="11.42578125" style="100"/>
    <col min="18" max="18" width="11.42578125" style="63"/>
    <col min="19" max="19" width="14.85546875" style="63" bestFit="1" customWidth="1"/>
    <col min="20" max="256" width="11.42578125" style="25"/>
    <col min="257" max="257" width="17.42578125" style="25" customWidth="1"/>
    <col min="258" max="258" width="11.42578125" style="25"/>
    <col min="259" max="259" width="16.5703125" style="25" customWidth="1"/>
    <col min="260" max="260" width="14.85546875" style="25" customWidth="1"/>
    <col min="261" max="261" width="9.28515625" style="25" customWidth="1"/>
    <col min="262" max="274" width="11.42578125" style="25"/>
    <col min="275" max="275" width="14.85546875" style="25" bestFit="1" customWidth="1"/>
    <col min="276" max="512" width="11.42578125" style="25"/>
    <col min="513" max="513" width="17.42578125" style="25" customWidth="1"/>
    <col min="514" max="514" width="11.42578125" style="25"/>
    <col min="515" max="515" width="16.5703125" style="25" customWidth="1"/>
    <col min="516" max="516" width="14.85546875" style="25" customWidth="1"/>
    <col min="517" max="517" width="9.28515625" style="25" customWidth="1"/>
    <col min="518" max="530" width="11.42578125" style="25"/>
    <col min="531" max="531" width="14.85546875" style="25" bestFit="1" customWidth="1"/>
    <col min="532" max="768" width="11.42578125" style="25"/>
    <col min="769" max="769" width="17.42578125" style="25" customWidth="1"/>
    <col min="770" max="770" width="11.42578125" style="25"/>
    <col min="771" max="771" width="16.5703125" style="25" customWidth="1"/>
    <col min="772" max="772" width="14.85546875" style="25" customWidth="1"/>
    <col min="773" max="773" width="9.28515625" style="25" customWidth="1"/>
    <col min="774" max="786" width="11.42578125" style="25"/>
    <col min="787" max="787" width="14.85546875" style="25" bestFit="1" customWidth="1"/>
    <col min="788" max="1024" width="11.42578125" style="25"/>
    <col min="1025" max="1025" width="17.42578125" style="25" customWidth="1"/>
    <col min="1026" max="1026" width="11.42578125" style="25"/>
    <col min="1027" max="1027" width="16.5703125" style="25" customWidth="1"/>
    <col min="1028" max="1028" width="14.85546875" style="25" customWidth="1"/>
    <col min="1029" max="1029" width="9.28515625" style="25" customWidth="1"/>
    <col min="1030" max="1042" width="11.42578125" style="25"/>
    <col min="1043" max="1043" width="14.85546875" style="25" bestFit="1" customWidth="1"/>
    <col min="1044" max="1280" width="11.42578125" style="25"/>
    <col min="1281" max="1281" width="17.42578125" style="25" customWidth="1"/>
    <col min="1282" max="1282" width="11.42578125" style="25"/>
    <col min="1283" max="1283" width="16.5703125" style="25" customWidth="1"/>
    <col min="1284" max="1284" width="14.85546875" style="25" customWidth="1"/>
    <col min="1285" max="1285" width="9.28515625" style="25" customWidth="1"/>
    <col min="1286" max="1298" width="11.42578125" style="25"/>
    <col min="1299" max="1299" width="14.85546875" style="25" bestFit="1" customWidth="1"/>
    <col min="1300" max="1536" width="11.42578125" style="25"/>
    <col min="1537" max="1537" width="17.42578125" style="25" customWidth="1"/>
    <col min="1538" max="1538" width="11.42578125" style="25"/>
    <col min="1539" max="1539" width="16.5703125" style="25" customWidth="1"/>
    <col min="1540" max="1540" width="14.85546875" style="25" customWidth="1"/>
    <col min="1541" max="1541" width="9.28515625" style="25" customWidth="1"/>
    <col min="1542" max="1554" width="11.42578125" style="25"/>
    <col min="1555" max="1555" width="14.85546875" style="25" bestFit="1" customWidth="1"/>
    <col min="1556" max="1792" width="11.42578125" style="25"/>
    <col min="1793" max="1793" width="17.42578125" style="25" customWidth="1"/>
    <col min="1794" max="1794" width="11.42578125" style="25"/>
    <col min="1795" max="1795" width="16.5703125" style="25" customWidth="1"/>
    <col min="1796" max="1796" width="14.85546875" style="25" customWidth="1"/>
    <col min="1797" max="1797" width="9.28515625" style="25" customWidth="1"/>
    <col min="1798" max="1810" width="11.42578125" style="25"/>
    <col min="1811" max="1811" width="14.85546875" style="25" bestFit="1" customWidth="1"/>
    <col min="1812" max="2048" width="11.42578125" style="25"/>
    <col min="2049" max="2049" width="17.42578125" style="25" customWidth="1"/>
    <col min="2050" max="2050" width="11.42578125" style="25"/>
    <col min="2051" max="2051" width="16.5703125" style="25" customWidth="1"/>
    <col min="2052" max="2052" width="14.85546875" style="25" customWidth="1"/>
    <col min="2053" max="2053" width="9.28515625" style="25" customWidth="1"/>
    <col min="2054" max="2066" width="11.42578125" style="25"/>
    <col min="2067" max="2067" width="14.85546875" style="25" bestFit="1" customWidth="1"/>
    <col min="2068" max="2304" width="11.42578125" style="25"/>
    <col min="2305" max="2305" width="17.42578125" style="25" customWidth="1"/>
    <col min="2306" max="2306" width="11.42578125" style="25"/>
    <col min="2307" max="2307" width="16.5703125" style="25" customWidth="1"/>
    <col min="2308" max="2308" width="14.85546875" style="25" customWidth="1"/>
    <col min="2309" max="2309" width="9.28515625" style="25" customWidth="1"/>
    <col min="2310" max="2322" width="11.42578125" style="25"/>
    <col min="2323" max="2323" width="14.85546875" style="25" bestFit="1" customWidth="1"/>
    <col min="2324" max="2560" width="11.42578125" style="25"/>
    <col min="2561" max="2561" width="17.42578125" style="25" customWidth="1"/>
    <col min="2562" max="2562" width="11.42578125" style="25"/>
    <col min="2563" max="2563" width="16.5703125" style="25" customWidth="1"/>
    <col min="2564" max="2564" width="14.85546875" style="25" customWidth="1"/>
    <col min="2565" max="2565" width="9.28515625" style="25" customWidth="1"/>
    <col min="2566" max="2578" width="11.42578125" style="25"/>
    <col min="2579" max="2579" width="14.85546875" style="25" bestFit="1" customWidth="1"/>
    <col min="2580" max="2816" width="11.42578125" style="25"/>
    <col min="2817" max="2817" width="17.42578125" style="25" customWidth="1"/>
    <col min="2818" max="2818" width="11.42578125" style="25"/>
    <col min="2819" max="2819" width="16.5703125" style="25" customWidth="1"/>
    <col min="2820" max="2820" width="14.85546875" style="25" customWidth="1"/>
    <col min="2821" max="2821" width="9.28515625" style="25" customWidth="1"/>
    <col min="2822" max="2834" width="11.42578125" style="25"/>
    <col min="2835" max="2835" width="14.85546875" style="25" bestFit="1" customWidth="1"/>
    <col min="2836" max="3072" width="11.42578125" style="25"/>
    <col min="3073" max="3073" width="17.42578125" style="25" customWidth="1"/>
    <col min="3074" max="3074" width="11.42578125" style="25"/>
    <col min="3075" max="3075" width="16.5703125" style="25" customWidth="1"/>
    <col min="3076" max="3076" width="14.85546875" style="25" customWidth="1"/>
    <col min="3077" max="3077" width="9.28515625" style="25" customWidth="1"/>
    <col min="3078" max="3090" width="11.42578125" style="25"/>
    <col min="3091" max="3091" width="14.85546875" style="25" bestFit="1" customWidth="1"/>
    <col min="3092" max="3328" width="11.42578125" style="25"/>
    <col min="3329" max="3329" width="17.42578125" style="25" customWidth="1"/>
    <col min="3330" max="3330" width="11.42578125" style="25"/>
    <col min="3331" max="3331" width="16.5703125" style="25" customWidth="1"/>
    <col min="3332" max="3332" width="14.85546875" style="25" customWidth="1"/>
    <col min="3333" max="3333" width="9.28515625" style="25" customWidth="1"/>
    <col min="3334" max="3346" width="11.42578125" style="25"/>
    <col min="3347" max="3347" width="14.85546875" style="25" bestFit="1" customWidth="1"/>
    <col min="3348" max="3584" width="11.42578125" style="25"/>
    <col min="3585" max="3585" width="17.42578125" style="25" customWidth="1"/>
    <col min="3586" max="3586" width="11.42578125" style="25"/>
    <col min="3587" max="3587" width="16.5703125" style="25" customWidth="1"/>
    <col min="3588" max="3588" width="14.85546875" style="25" customWidth="1"/>
    <col min="3589" max="3589" width="9.28515625" style="25" customWidth="1"/>
    <col min="3590" max="3602" width="11.42578125" style="25"/>
    <col min="3603" max="3603" width="14.85546875" style="25" bestFit="1" customWidth="1"/>
    <col min="3604" max="3840" width="11.42578125" style="25"/>
    <col min="3841" max="3841" width="17.42578125" style="25" customWidth="1"/>
    <col min="3842" max="3842" width="11.42578125" style="25"/>
    <col min="3843" max="3843" width="16.5703125" style="25" customWidth="1"/>
    <col min="3844" max="3844" width="14.85546875" style="25" customWidth="1"/>
    <col min="3845" max="3845" width="9.28515625" style="25" customWidth="1"/>
    <col min="3846" max="3858" width="11.42578125" style="25"/>
    <col min="3859" max="3859" width="14.85546875" style="25" bestFit="1" customWidth="1"/>
    <col min="3860" max="4096" width="11.42578125" style="25"/>
    <col min="4097" max="4097" width="17.42578125" style="25" customWidth="1"/>
    <col min="4098" max="4098" width="11.42578125" style="25"/>
    <col min="4099" max="4099" width="16.5703125" style="25" customWidth="1"/>
    <col min="4100" max="4100" width="14.85546875" style="25" customWidth="1"/>
    <col min="4101" max="4101" width="9.28515625" style="25" customWidth="1"/>
    <col min="4102" max="4114" width="11.42578125" style="25"/>
    <col min="4115" max="4115" width="14.85546875" style="25" bestFit="1" customWidth="1"/>
    <col min="4116" max="4352" width="11.42578125" style="25"/>
    <col min="4353" max="4353" width="17.42578125" style="25" customWidth="1"/>
    <col min="4354" max="4354" width="11.42578125" style="25"/>
    <col min="4355" max="4355" width="16.5703125" style="25" customWidth="1"/>
    <col min="4356" max="4356" width="14.85546875" style="25" customWidth="1"/>
    <col min="4357" max="4357" width="9.28515625" style="25" customWidth="1"/>
    <col min="4358" max="4370" width="11.42578125" style="25"/>
    <col min="4371" max="4371" width="14.85546875" style="25" bestFit="1" customWidth="1"/>
    <col min="4372" max="4608" width="11.42578125" style="25"/>
    <col min="4609" max="4609" width="17.42578125" style="25" customWidth="1"/>
    <col min="4610" max="4610" width="11.42578125" style="25"/>
    <col min="4611" max="4611" width="16.5703125" style="25" customWidth="1"/>
    <col min="4612" max="4612" width="14.85546875" style="25" customWidth="1"/>
    <col min="4613" max="4613" width="9.28515625" style="25" customWidth="1"/>
    <col min="4614" max="4626" width="11.42578125" style="25"/>
    <col min="4627" max="4627" width="14.85546875" style="25" bestFit="1" customWidth="1"/>
    <col min="4628" max="4864" width="11.42578125" style="25"/>
    <col min="4865" max="4865" width="17.42578125" style="25" customWidth="1"/>
    <col min="4866" max="4866" width="11.42578125" style="25"/>
    <col min="4867" max="4867" width="16.5703125" style="25" customWidth="1"/>
    <col min="4868" max="4868" width="14.85546875" style="25" customWidth="1"/>
    <col min="4869" max="4869" width="9.28515625" style="25" customWidth="1"/>
    <col min="4870" max="4882" width="11.42578125" style="25"/>
    <col min="4883" max="4883" width="14.85546875" style="25" bestFit="1" customWidth="1"/>
    <col min="4884" max="5120" width="11.42578125" style="25"/>
    <col min="5121" max="5121" width="17.42578125" style="25" customWidth="1"/>
    <col min="5122" max="5122" width="11.42578125" style="25"/>
    <col min="5123" max="5123" width="16.5703125" style="25" customWidth="1"/>
    <col min="5124" max="5124" width="14.85546875" style="25" customWidth="1"/>
    <col min="5125" max="5125" width="9.28515625" style="25" customWidth="1"/>
    <col min="5126" max="5138" width="11.42578125" style="25"/>
    <col min="5139" max="5139" width="14.85546875" style="25" bestFit="1" customWidth="1"/>
    <col min="5140" max="5376" width="11.42578125" style="25"/>
    <col min="5377" max="5377" width="17.42578125" style="25" customWidth="1"/>
    <col min="5378" max="5378" width="11.42578125" style="25"/>
    <col min="5379" max="5379" width="16.5703125" style="25" customWidth="1"/>
    <col min="5380" max="5380" width="14.85546875" style="25" customWidth="1"/>
    <col min="5381" max="5381" width="9.28515625" style="25" customWidth="1"/>
    <col min="5382" max="5394" width="11.42578125" style="25"/>
    <col min="5395" max="5395" width="14.85546875" style="25" bestFit="1" customWidth="1"/>
    <col min="5396" max="5632" width="11.42578125" style="25"/>
    <col min="5633" max="5633" width="17.42578125" style="25" customWidth="1"/>
    <col min="5634" max="5634" width="11.42578125" style="25"/>
    <col min="5635" max="5635" width="16.5703125" style="25" customWidth="1"/>
    <col min="5636" max="5636" width="14.85546875" style="25" customWidth="1"/>
    <col min="5637" max="5637" width="9.28515625" style="25" customWidth="1"/>
    <col min="5638" max="5650" width="11.42578125" style="25"/>
    <col min="5651" max="5651" width="14.85546875" style="25" bestFit="1" customWidth="1"/>
    <col min="5652" max="5888" width="11.42578125" style="25"/>
    <col min="5889" max="5889" width="17.42578125" style="25" customWidth="1"/>
    <col min="5890" max="5890" width="11.42578125" style="25"/>
    <col min="5891" max="5891" width="16.5703125" style="25" customWidth="1"/>
    <col min="5892" max="5892" width="14.85546875" style="25" customWidth="1"/>
    <col min="5893" max="5893" width="9.28515625" style="25" customWidth="1"/>
    <col min="5894" max="5906" width="11.42578125" style="25"/>
    <col min="5907" max="5907" width="14.85546875" style="25" bestFit="1" customWidth="1"/>
    <col min="5908" max="6144" width="11.42578125" style="25"/>
    <col min="6145" max="6145" width="17.42578125" style="25" customWidth="1"/>
    <col min="6146" max="6146" width="11.42578125" style="25"/>
    <col min="6147" max="6147" width="16.5703125" style="25" customWidth="1"/>
    <col min="6148" max="6148" width="14.85546875" style="25" customWidth="1"/>
    <col min="6149" max="6149" width="9.28515625" style="25" customWidth="1"/>
    <col min="6150" max="6162" width="11.42578125" style="25"/>
    <col min="6163" max="6163" width="14.85546875" style="25" bestFit="1" customWidth="1"/>
    <col min="6164" max="6400" width="11.42578125" style="25"/>
    <col min="6401" max="6401" width="17.42578125" style="25" customWidth="1"/>
    <col min="6402" max="6402" width="11.42578125" style="25"/>
    <col min="6403" max="6403" width="16.5703125" style="25" customWidth="1"/>
    <col min="6404" max="6404" width="14.85546875" style="25" customWidth="1"/>
    <col min="6405" max="6405" width="9.28515625" style="25" customWidth="1"/>
    <col min="6406" max="6418" width="11.42578125" style="25"/>
    <col min="6419" max="6419" width="14.85546875" style="25" bestFit="1" customWidth="1"/>
    <col min="6420" max="6656" width="11.42578125" style="25"/>
    <col min="6657" max="6657" width="17.42578125" style="25" customWidth="1"/>
    <col min="6658" max="6658" width="11.42578125" style="25"/>
    <col min="6659" max="6659" width="16.5703125" style="25" customWidth="1"/>
    <col min="6660" max="6660" width="14.85546875" style="25" customWidth="1"/>
    <col min="6661" max="6661" width="9.28515625" style="25" customWidth="1"/>
    <col min="6662" max="6674" width="11.42578125" style="25"/>
    <col min="6675" max="6675" width="14.85546875" style="25" bestFit="1" customWidth="1"/>
    <col min="6676" max="6912" width="11.42578125" style="25"/>
    <col min="6913" max="6913" width="17.42578125" style="25" customWidth="1"/>
    <col min="6914" max="6914" width="11.42578125" style="25"/>
    <col min="6915" max="6915" width="16.5703125" style="25" customWidth="1"/>
    <col min="6916" max="6916" width="14.85546875" style="25" customWidth="1"/>
    <col min="6917" max="6917" width="9.28515625" style="25" customWidth="1"/>
    <col min="6918" max="6930" width="11.42578125" style="25"/>
    <col min="6931" max="6931" width="14.85546875" style="25" bestFit="1" customWidth="1"/>
    <col min="6932" max="7168" width="11.42578125" style="25"/>
    <col min="7169" max="7169" width="17.42578125" style="25" customWidth="1"/>
    <col min="7170" max="7170" width="11.42578125" style="25"/>
    <col min="7171" max="7171" width="16.5703125" style="25" customWidth="1"/>
    <col min="7172" max="7172" width="14.85546875" style="25" customWidth="1"/>
    <col min="7173" max="7173" width="9.28515625" style="25" customWidth="1"/>
    <col min="7174" max="7186" width="11.42578125" style="25"/>
    <col min="7187" max="7187" width="14.85546875" style="25" bestFit="1" customWidth="1"/>
    <col min="7188" max="7424" width="11.42578125" style="25"/>
    <col min="7425" max="7425" width="17.42578125" style="25" customWidth="1"/>
    <col min="7426" max="7426" width="11.42578125" style="25"/>
    <col min="7427" max="7427" width="16.5703125" style="25" customWidth="1"/>
    <col min="7428" max="7428" width="14.85546875" style="25" customWidth="1"/>
    <col min="7429" max="7429" width="9.28515625" style="25" customWidth="1"/>
    <col min="7430" max="7442" width="11.42578125" style="25"/>
    <col min="7443" max="7443" width="14.85546875" style="25" bestFit="1" customWidth="1"/>
    <col min="7444" max="7680" width="11.42578125" style="25"/>
    <col min="7681" max="7681" width="17.42578125" style="25" customWidth="1"/>
    <col min="7682" max="7682" width="11.42578125" style="25"/>
    <col min="7683" max="7683" width="16.5703125" style="25" customWidth="1"/>
    <col min="7684" max="7684" width="14.85546875" style="25" customWidth="1"/>
    <col min="7685" max="7685" width="9.28515625" style="25" customWidth="1"/>
    <col min="7686" max="7698" width="11.42578125" style="25"/>
    <col min="7699" max="7699" width="14.85546875" style="25" bestFit="1" customWidth="1"/>
    <col min="7700" max="7936" width="11.42578125" style="25"/>
    <col min="7937" max="7937" width="17.42578125" style="25" customWidth="1"/>
    <col min="7938" max="7938" width="11.42578125" style="25"/>
    <col min="7939" max="7939" width="16.5703125" style="25" customWidth="1"/>
    <col min="7940" max="7940" width="14.85546875" style="25" customWidth="1"/>
    <col min="7941" max="7941" width="9.28515625" style="25" customWidth="1"/>
    <col min="7942" max="7954" width="11.42578125" style="25"/>
    <col min="7955" max="7955" width="14.85546875" style="25" bestFit="1" customWidth="1"/>
    <col min="7956" max="8192" width="11.42578125" style="25"/>
    <col min="8193" max="8193" width="17.42578125" style="25" customWidth="1"/>
    <col min="8194" max="8194" width="11.42578125" style="25"/>
    <col min="8195" max="8195" width="16.5703125" style="25" customWidth="1"/>
    <col min="8196" max="8196" width="14.85546875" style="25" customWidth="1"/>
    <col min="8197" max="8197" width="9.28515625" style="25" customWidth="1"/>
    <col min="8198" max="8210" width="11.42578125" style="25"/>
    <col min="8211" max="8211" width="14.85546875" style="25" bestFit="1" customWidth="1"/>
    <col min="8212" max="8448" width="11.42578125" style="25"/>
    <col min="8449" max="8449" width="17.42578125" style="25" customWidth="1"/>
    <col min="8450" max="8450" width="11.42578125" style="25"/>
    <col min="8451" max="8451" width="16.5703125" style="25" customWidth="1"/>
    <col min="8452" max="8452" width="14.85546875" style="25" customWidth="1"/>
    <col min="8453" max="8453" width="9.28515625" style="25" customWidth="1"/>
    <col min="8454" max="8466" width="11.42578125" style="25"/>
    <col min="8467" max="8467" width="14.85546875" style="25" bestFit="1" customWidth="1"/>
    <col min="8468" max="8704" width="11.42578125" style="25"/>
    <col min="8705" max="8705" width="17.42578125" style="25" customWidth="1"/>
    <col min="8706" max="8706" width="11.42578125" style="25"/>
    <col min="8707" max="8707" width="16.5703125" style="25" customWidth="1"/>
    <col min="8708" max="8708" width="14.85546875" style="25" customWidth="1"/>
    <col min="8709" max="8709" width="9.28515625" style="25" customWidth="1"/>
    <col min="8710" max="8722" width="11.42578125" style="25"/>
    <col min="8723" max="8723" width="14.85546875" style="25" bestFit="1" customWidth="1"/>
    <col min="8724" max="8960" width="11.42578125" style="25"/>
    <col min="8961" max="8961" width="17.42578125" style="25" customWidth="1"/>
    <col min="8962" max="8962" width="11.42578125" style="25"/>
    <col min="8963" max="8963" width="16.5703125" style="25" customWidth="1"/>
    <col min="8964" max="8964" width="14.85546875" style="25" customWidth="1"/>
    <col min="8965" max="8965" width="9.28515625" style="25" customWidth="1"/>
    <col min="8966" max="8978" width="11.42578125" style="25"/>
    <col min="8979" max="8979" width="14.85546875" style="25" bestFit="1" customWidth="1"/>
    <col min="8980" max="9216" width="11.42578125" style="25"/>
    <col min="9217" max="9217" width="17.42578125" style="25" customWidth="1"/>
    <col min="9218" max="9218" width="11.42578125" style="25"/>
    <col min="9219" max="9219" width="16.5703125" style="25" customWidth="1"/>
    <col min="9220" max="9220" width="14.85546875" style="25" customWidth="1"/>
    <col min="9221" max="9221" width="9.28515625" style="25" customWidth="1"/>
    <col min="9222" max="9234" width="11.42578125" style="25"/>
    <col min="9235" max="9235" width="14.85546875" style="25" bestFit="1" customWidth="1"/>
    <col min="9236" max="9472" width="11.42578125" style="25"/>
    <col min="9473" max="9473" width="17.42578125" style="25" customWidth="1"/>
    <col min="9474" max="9474" width="11.42578125" style="25"/>
    <col min="9475" max="9475" width="16.5703125" style="25" customWidth="1"/>
    <col min="9476" max="9476" width="14.85546875" style="25" customWidth="1"/>
    <col min="9477" max="9477" width="9.28515625" style="25" customWidth="1"/>
    <col min="9478" max="9490" width="11.42578125" style="25"/>
    <col min="9491" max="9491" width="14.85546875" style="25" bestFit="1" customWidth="1"/>
    <col min="9492" max="9728" width="11.42578125" style="25"/>
    <col min="9729" max="9729" width="17.42578125" style="25" customWidth="1"/>
    <col min="9730" max="9730" width="11.42578125" style="25"/>
    <col min="9731" max="9731" width="16.5703125" style="25" customWidth="1"/>
    <col min="9732" max="9732" width="14.85546875" style="25" customWidth="1"/>
    <col min="9733" max="9733" width="9.28515625" style="25" customWidth="1"/>
    <col min="9734" max="9746" width="11.42578125" style="25"/>
    <col min="9747" max="9747" width="14.85546875" style="25" bestFit="1" customWidth="1"/>
    <col min="9748" max="9984" width="11.42578125" style="25"/>
    <col min="9985" max="9985" width="17.42578125" style="25" customWidth="1"/>
    <col min="9986" max="9986" width="11.42578125" style="25"/>
    <col min="9987" max="9987" width="16.5703125" style="25" customWidth="1"/>
    <col min="9988" max="9988" width="14.85546875" style="25" customWidth="1"/>
    <col min="9989" max="9989" width="9.28515625" style="25" customWidth="1"/>
    <col min="9990" max="10002" width="11.42578125" style="25"/>
    <col min="10003" max="10003" width="14.85546875" style="25" bestFit="1" customWidth="1"/>
    <col min="10004" max="10240" width="11.42578125" style="25"/>
    <col min="10241" max="10241" width="17.42578125" style="25" customWidth="1"/>
    <col min="10242" max="10242" width="11.42578125" style="25"/>
    <col min="10243" max="10243" width="16.5703125" style="25" customWidth="1"/>
    <col min="10244" max="10244" width="14.85546875" style="25" customWidth="1"/>
    <col min="10245" max="10245" width="9.28515625" style="25" customWidth="1"/>
    <col min="10246" max="10258" width="11.42578125" style="25"/>
    <col min="10259" max="10259" width="14.85546875" style="25" bestFit="1" customWidth="1"/>
    <col min="10260" max="10496" width="11.42578125" style="25"/>
    <col min="10497" max="10497" width="17.42578125" style="25" customWidth="1"/>
    <col min="10498" max="10498" width="11.42578125" style="25"/>
    <col min="10499" max="10499" width="16.5703125" style="25" customWidth="1"/>
    <col min="10500" max="10500" width="14.85546875" style="25" customWidth="1"/>
    <col min="10501" max="10501" width="9.28515625" style="25" customWidth="1"/>
    <col min="10502" max="10514" width="11.42578125" style="25"/>
    <col min="10515" max="10515" width="14.85546875" style="25" bestFit="1" customWidth="1"/>
    <col min="10516" max="10752" width="11.42578125" style="25"/>
    <col min="10753" max="10753" width="17.42578125" style="25" customWidth="1"/>
    <col min="10754" max="10754" width="11.42578125" style="25"/>
    <col min="10755" max="10755" width="16.5703125" style="25" customWidth="1"/>
    <col min="10756" max="10756" width="14.85546875" style="25" customWidth="1"/>
    <col min="10757" max="10757" width="9.28515625" style="25" customWidth="1"/>
    <col min="10758" max="10770" width="11.42578125" style="25"/>
    <col min="10771" max="10771" width="14.85546875" style="25" bestFit="1" customWidth="1"/>
    <col min="10772" max="11008" width="11.42578125" style="25"/>
    <col min="11009" max="11009" width="17.42578125" style="25" customWidth="1"/>
    <col min="11010" max="11010" width="11.42578125" style="25"/>
    <col min="11011" max="11011" width="16.5703125" style="25" customWidth="1"/>
    <col min="11012" max="11012" width="14.85546875" style="25" customWidth="1"/>
    <col min="11013" max="11013" width="9.28515625" style="25" customWidth="1"/>
    <col min="11014" max="11026" width="11.42578125" style="25"/>
    <col min="11027" max="11027" width="14.85546875" style="25" bestFit="1" customWidth="1"/>
    <col min="11028" max="11264" width="11.42578125" style="25"/>
    <col min="11265" max="11265" width="17.42578125" style="25" customWidth="1"/>
    <col min="11266" max="11266" width="11.42578125" style="25"/>
    <col min="11267" max="11267" width="16.5703125" style="25" customWidth="1"/>
    <col min="11268" max="11268" width="14.85546875" style="25" customWidth="1"/>
    <col min="11269" max="11269" width="9.28515625" style="25" customWidth="1"/>
    <col min="11270" max="11282" width="11.42578125" style="25"/>
    <col min="11283" max="11283" width="14.85546875" style="25" bestFit="1" customWidth="1"/>
    <col min="11284" max="11520" width="11.42578125" style="25"/>
    <col min="11521" max="11521" width="17.42578125" style="25" customWidth="1"/>
    <col min="11522" max="11522" width="11.42578125" style="25"/>
    <col min="11523" max="11523" width="16.5703125" style="25" customWidth="1"/>
    <col min="11524" max="11524" width="14.85546875" style="25" customWidth="1"/>
    <col min="11525" max="11525" width="9.28515625" style="25" customWidth="1"/>
    <col min="11526" max="11538" width="11.42578125" style="25"/>
    <col min="11539" max="11539" width="14.85546875" style="25" bestFit="1" customWidth="1"/>
    <col min="11540" max="11776" width="11.42578125" style="25"/>
    <col min="11777" max="11777" width="17.42578125" style="25" customWidth="1"/>
    <col min="11778" max="11778" width="11.42578125" style="25"/>
    <col min="11779" max="11779" width="16.5703125" style="25" customWidth="1"/>
    <col min="11780" max="11780" width="14.85546875" style="25" customWidth="1"/>
    <col min="11781" max="11781" width="9.28515625" style="25" customWidth="1"/>
    <col min="11782" max="11794" width="11.42578125" style="25"/>
    <col min="11795" max="11795" width="14.85546875" style="25" bestFit="1" customWidth="1"/>
    <col min="11796" max="12032" width="11.42578125" style="25"/>
    <col min="12033" max="12033" width="17.42578125" style="25" customWidth="1"/>
    <col min="12034" max="12034" width="11.42578125" style="25"/>
    <col min="12035" max="12035" width="16.5703125" style="25" customWidth="1"/>
    <col min="12036" max="12036" width="14.85546875" style="25" customWidth="1"/>
    <col min="12037" max="12037" width="9.28515625" style="25" customWidth="1"/>
    <col min="12038" max="12050" width="11.42578125" style="25"/>
    <col min="12051" max="12051" width="14.85546875" style="25" bestFit="1" customWidth="1"/>
    <col min="12052" max="12288" width="11.42578125" style="25"/>
    <col min="12289" max="12289" width="17.42578125" style="25" customWidth="1"/>
    <col min="12290" max="12290" width="11.42578125" style="25"/>
    <col min="12291" max="12291" width="16.5703125" style="25" customWidth="1"/>
    <col min="12292" max="12292" width="14.85546875" style="25" customWidth="1"/>
    <col min="12293" max="12293" width="9.28515625" style="25" customWidth="1"/>
    <col min="12294" max="12306" width="11.42578125" style="25"/>
    <col min="12307" max="12307" width="14.85546875" style="25" bestFit="1" customWidth="1"/>
    <col min="12308" max="12544" width="11.42578125" style="25"/>
    <col min="12545" max="12545" width="17.42578125" style="25" customWidth="1"/>
    <col min="12546" max="12546" width="11.42578125" style="25"/>
    <col min="12547" max="12547" width="16.5703125" style="25" customWidth="1"/>
    <col min="12548" max="12548" width="14.85546875" style="25" customWidth="1"/>
    <col min="12549" max="12549" width="9.28515625" style="25" customWidth="1"/>
    <col min="12550" max="12562" width="11.42578125" style="25"/>
    <col min="12563" max="12563" width="14.85546875" style="25" bestFit="1" customWidth="1"/>
    <col min="12564" max="12800" width="11.42578125" style="25"/>
    <col min="12801" max="12801" width="17.42578125" style="25" customWidth="1"/>
    <col min="12802" max="12802" width="11.42578125" style="25"/>
    <col min="12803" max="12803" width="16.5703125" style="25" customWidth="1"/>
    <col min="12804" max="12804" width="14.85546875" style="25" customWidth="1"/>
    <col min="12805" max="12805" width="9.28515625" style="25" customWidth="1"/>
    <col min="12806" max="12818" width="11.42578125" style="25"/>
    <col min="12819" max="12819" width="14.85546875" style="25" bestFit="1" customWidth="1"/>
    <col min="12820" max="13056" width="11.42578125" style="25"/>
    <col min="13057" max="13057" width="17.42578125" style="25" customWidth="1"/>
    <col min="13058" max="13058" width="11.42578125" style="25"/>
    <col min="13059" max="13059" width="16.5703125" style="25" customWidth="1"/>
    <col min="13060" max="13060" width="14.85546875" style="25" customWidth="1"/>
    <col min="13061" max="13061" width="9.28515625" style="25" customWidth="1"/>
    <col min="13062" max="13074" width="11.42578125" style="25"/>
    <col min="13075" max="13075" width="14.85546875" style="25" bestFit="1" customWidth="1"/>
    <col min="13076" max="13312" width="11.42578125" style="25"/>
    <col min="13313" max="13313" width="17.42578125" style="25" customWidth="1"/>
    <col min="13314" max="13314" width="11.42578125" style="25"/>
    <col min="13315" max="13315" width="16.5703125" style="25" customWidth="1"/>
    <col min="13316" max="13316" width="14.85546875" style="25" customWidth="1"/>
    <col min="13317" max="13317" width="9.28515625" style="25" customWidth="1"/>
    <col min="13318" max="13330" width="11.42578125" style="25"/>
    <col min="13331" max="13331" width="14.85546875" style="25" bestFit="1" customWidth="1"/>
    <col min="13332" max="13568" width="11.42578125" style="25"/>
    <col min="13569" max="13569" width="17.42578125" style="25" customWidth="1"/>
    <col min="13570" max="13570" width="11.42578125" style="25"/>
    <col min="13571" max="13571" width="16.5703125" style="25" customWidth="1"/>
    <col min="13572" max="13572" width="14.85546875" style="25" customWidth="1"/>
    <col min="13573" max="13573" width="9.28515625" style="25" customWidth="1"/>
    <col min="13574" max="13586" width="11.42578125" style="25"/>
    <col min="13587" max="13587" width="14.85546875" style="25" bestFit="1" customWidth="1"/>
    <col min="13588" max="13824" width="11.42578125" style="25"/>
    <col min="13825" max="13825" width="17.42578125" style="25" customWidth="1"/>
    <col min="13826" max="13826" width="11.42578125" style="25"/>
    <col min="13827" max="13827" width="16.5703125" style="25" customWidth="1"/>
    <col min="13828" max="13828" width="14.85546875" style="25" customWidth="1"/>
    <col min="13829" max="13829" width="9.28515625" style="25" customWidth="1"/>
    <col min="13830" max="13842" width="11.42578125" style="25"/>
    <col min="13843" max="13843" width="14.85546875" style="25" bestFit="1" customWidth="1"/>
    <col min="13844" max="14080" width="11.42578125" style="25"/>
    <col min="14081" max="14081" width="17.42578125" style="25" customWidth="1"/>
    <col min="14082" max="14082" width="11.42578125" style="25"/>
    <col min="14083" max="14083" width="16.5703125" style="25" customWidth="1"/>
    <col min="14084" max="14084" width="14.85546875" style="25" customWidth="1"/>
    <col min="14085" max="14085" width="9.28515625" style="25" customWidth="1"/>
    <col min="14086" max="14098" width="11.42578125" style="25"/>
    <col min="14099" max="14099" width="14.85546875" style="25" bestFit="1" customWidth="1"/>
    <col min="14100" max="14336" width="11.42578125" style="25"/>
    <col min="14337" max="14337" width="17.42578125" style="25" customWidth="1"/>
    <col min="14338" max="14338" width="11.42578125" style="25"/>
    <col min="14339" max="14339" width="16.5703125" style="25" customWidth="1"/>
    <col min="14340" max="14340" width="14.85546875" style="25" customWidth="1"/>
    <col min="14341" max="14341" width="9.28515625" style="25" customWidth="1"/>
    <col min="14342" max="14354" width="11.42578125" style="25"/>
    <col min="14355" max="14355" width="14.85546875" style="25" bestFit="1" customWidth="1"/>
    <col min="14356" max="14592" width="11.42578125" style="25"/>
    <col min="14593" max="14593" width="17.42578125" style="25" customWidth="1"/>
    <col min="14594" max="14594" width="11.42578125" style="25"/>
    <col min="14595" max="14595" width="16.5703125" style="25" customWidth="1"/>
    <col min="14596" max="14596" width="14.85546875" style="25" customWidth="1"/>
    <col min="14597" max="14597" width="9.28515625" style="25" customWidth="1"/>
    <col min="14598" max="14610" width="11.42578125" style="25"/>
    <col min="14611" max="14611" width="14.85546875" style="25" bestFit="1" customWidth="1"/>
    <col min="14612" max="14848" width="11.42578125" style="25"/>
    <col min="14849" max="14849" width="17.42578125" style="25" customWidth="1"/>
    <col min="14850" max="14850" width="11.42578125" style="25"/>
    <col min="14851" max="14851" width="16.5703125" style="25" customWidth="1"/>
    <col min="14852" max="14852" width="14.85546875" style="25" customWidth="1"/>
    <col min="14853" max="14853" width="9.28515625" style="25" customWidth="1"/>
    <col min="14854" max="14866" width="11.42578125" style="25"/>
    <col min="14867" max="14867" width="14.85546875" style="25" bestFit="1" customWidth="1"/>
    <col min="14868" max="15104" width="11.42578125" style="25"/>
    <col min="15105" max="15105" width="17.42578125" style="25" customWidth="1"/>
    <col min="15106" max="15106" width="11.42578125" style="25"/>
    <col min="15107" max="15107" width="16.5703125" style="25" customWidth="1"/>
    <col min="15108" max="15108" width="14.85546875" style="25" customWidth="1"/>
    <col min="15109" max="15109" width="9.28515625" style="25" customWidth="1"/>
    <col min="15110" max="15122" width="11.42578125" style="25"/>
    <col min="15123" max="15123" width="14.85546875" style="25" bestFit="1" customWidth="1"/>
    <col min="15124" max="15360" width="11.42578125" style="25"/>
    <col min="15361" max="15361" width="17.42578125" style="25" customWidth="1"/>
    <col min="15362" max="15362" width="11.42578125" style="25"/>
    <col min="15363" max="15363" width="16.5703125" style="25" customWidth="1"/>
    <col min="15364" max="15364" width="14.85546875" style="25" customWidth="1"/>
    <col min="15365" max="15365" width="9.28515625" style="25" customWidth="1"/>
    <col min="15366" max="15378" width="11.42578125" style="25"/>
    <col min="15379" max="15379" width="14.85546875" style="25" bestFit="1" customWidth="1"/>
    <col min="15380" max="15616" width="11.42578125" style="25"/>
    <col min="15617" max="15617" width="17.42578125" style="25" customWidth="1"/>
    <col min="15618" max="15618" width="11.42578125" style="25"/>
    <col min="15619" max="15619" width="16.5703125" style="25" customWidth="1"/>
    <col min="15620" max="15620" width="14.85546875" style="25" customWidth="1"/>
    <col min="15621" max="15621" width="9.28515625" style="25" customWidth="1"/>
    <col min="15622" max="15634" width="11.42578125" style="25"/>
    <col min="15635" max="15635" width="14.85546875" style="25" bestFit="1" customWidth="1"/>
    <col min="15636" max="15872" width="11.42578125" style="25"/>
    <col min="15873" max="15873" width="17.42578125" style="25" customWidth="1"/>
    <col min="15874" max="15874" width="11.42578125" style="25"/>
    <col min="15875" max="15875" width="16.5703125" style="25" customWidth="1"/>
    <col min="15876" max="15876" width="14.85546875" style="25" customWidth="1"/>
    <col min="15877" max="15877" width="9.28515625" style="25" customWidth="1"/>
    <col min="15878" max="15890" width="11.42578125" style="25"/>
    <col min="15891" max="15891" width="14.85546875" style="25" bestFit="1" customWidth="1"/>
    <col min="15892" max="16128" width="11.42578125" style="25"/>
    <col min="16129" max="16129" width="17.42578125" style="25" customWidth="1"/>
    <col min="16130" max="16130" width="11.42578125" style="25"/>
    <col min="16131" max="16131" width="16.5703125" style="25" customWidth="1"/>
    <col min="16132" max="16132" width="14.85546875" style="25" customWidth="1"/>
    <col min="16133" max="16133" width="9.28515625" style="25" customWidth="1"/>
    <col min="16134" max="16146" width="11.42578125" style="25"/>
    <col min="16147" max="16147" width="14.85546875" style="25" bestFit="1" customWidth="1"/>
    <col min="16148" max="16384" width="11.42578125" style="25"/>
  </cols>
  <sheetData>
    <row r="3" spans="1:18" ht="13.5" thickBot="1" x14ac:dyDescent="0.25"/>
    <row r="4" spans="1:18" ht="15.75" thickBot="1" x14ac:dyDescent="0.25">
      <c r="A4" s="19"/>
      <c r="B4" s="648" t="s">
        <v>201</v>
      </c>
      <c r="C4" s="35"/>
      <c r="D4" s="649"/>
      <c r="E4" s="649"/>
      <c r="F4" s="649"/>
      <c r="G4" s="649"/>
      <c r="H4" s="36"/>
      <c r="J4" s="24"/>
    </row>
    <row r="6" spans="1:18" ht="13.5" thickBot="1" x14ac:dyDescent="0.25"/>
    <row r="7" spans="1:18" ht="16.5" thickBot="1" x14ac:dyDescent="0.3">
      <c r="A7" s="78" t="s">
        <v>46</v>
      </c>
      <c r="C7" s="101" t="s">
        <v>202</v>
      </c>
      <c r="D7" s="102"/>
    </row>
    <row r="8" spans="1:18" ht="13.5" thickBot="1" x14ac:dyDescent="0.25">
      <c r="A8" s="79"/>
      <c r="B8" s="79"/>
      <c r="C8" s="103" t="s">
        <v>66</v>
      </c>
      <c r="D8" s="104" t="s">
        <v>46</v>
      </c>
    </row>
    <row r="9" spans="1:18" x14ac:dyDescent="0.2">
      <c r="A9" s="37" t="s">
        <v>0</v>
      </c>
      <c r="B9" s="38"/>
      <c r="C9" s="105">
        <f>AVERAGE('M.V. CyL'!C55:N55)</f>
        <v>243713.33333333334</v>
      </c>
      <c r="D9" s="105">
        <f>'M.V. CyL'!C55</f>
        <v>440226</v>
      </c>
      <c r="E9" s="98"/>
      <c r="R9" s="64"/>
    </row>
    <row r="10" spans="1:18" x14ac:dyDescent="0.2">
      <c r="A10" s="40" t="s">
        <v>203</v>
      </c>
      <c r="B10" s="41"/>
      <c r="C10" s="91">
        <f>AVERAGE('M.V. CyL'!C56:N56)</f>
        <v>211757.25</v>
      </c>
      <c r="D10" s="91">
        <f>'M.V. CyL'!C56</f>
        <v>356818</v>
      </c>
      <c r="E10" s="98"/>
      <c r="R10" s="64"/>
    </row>
    <row r="11" spans="1:18" x14ac:dyDescent="0.2">
      <c r="A11" s="40" t="s">
        <v>204</v>
      </c>
      <c r="B11" s="41"/>
      <c r="C11" s="91">
        <f>AVERAGE('M.V. CyL'!C57:N57)</f>
        <v>31956.083333333332</v>
      </c>
      <c r="D11" s="91">
        <f>'M.V. CyL'!C57</f>
        <v>83408</v>
      </c>
      <c r="E11" s="98"/>
      <c r="R11" s="64"/>
    </row>
    <row r="12" spans="1:18" x14ac:dyDescent="0.2">
      <c r="A12" s="43" t="s">
        <v>205</v>
      </c>
      <c r="B12" s="44"/>
      <c r="C12" s="106">
        <f>AVERAGE('M.V. CyL'!C58:N58)</f>
        <v>443787.91666666669</v>
      </c>
      <c r="D12" s="106">
        <f>'M.V. CyL'!C58</f>
        <v>721404</v>
      </c>
      <c r="E12" s="98"/>
      <c r="R12" s="64"/>
    </row>
    <row r="13" spans="1:18" x14ac:dyDescent="0.2">
      <c r="A13" s="40" t="s">
        <v>206</v>
      </c>
      <c r="B13" s="41"/>
      <c r="C13" s="91">
        <f>AVERAGE('M.V. CyL'!C59:N59)</f>
        <v>391830.16666666669</v>
      </c>
      <c r="D13" s="91">
        <f>'M.V. CyL'!C59</f>
        <v>585787</v>
      </c>
      <c r="E13" s="98"/>
      <c r="R13" s="64"/>
    </row>
    <row r="14" spans="1:18" x14ac:dyDescent="0.2">
      <c r="A14" s="40" t="s">
        <v>207</v>
      </c>
      <c r="B14" s="41"/>
      <c r="C14" s="91">
        <f>AVERAGE('M.V. CyL'!C60:N60)</f>
        <v>51957.75</v>
      </c>
      <c r="D14" s="91">
        <f>'M.V. CyL'!C60</f>
        <v>135617</v>
      </c>
      <c r="E14" s="98"/>
      <c r="R14" s="64"/>
    </row>
    <row r="15" spans="1:18" x14ac:dyDescent="0.2">
      <c r="A15" s="43" t="s">
        <v>67</v>
      </c>
      <c r="B15" s="44"/>
      <c r="C15" s="107">
        <f>AVERAGE('M.V. CyL'!C61:N61)</f>
        <v>0.12914998323333332</v>
      </c>
      <c r="D15" s="107">
        <f>'M.V. CyL'!C61</f>
        <v>0.16218658859999999</v>
      </c>
      <c r="E15" s="98"/>
      <c r="R15" s="64"/>
    </row>
    <row r="16" spans="1:18" x14ac:dyDescent="0.2">
      <c r="A16" s="47" t="s">
        <v>3</v>
      </c>
      <c r="B16" s="48"/>
      <c r="C16" s="108">
        <f>AVERAGE('M.V. CyL'!C62:N62)</f>
        <v>1.7644085285561084</v>
      </c>
      <c r="D16" s="108">
        <f>'M.V. CyL'!C62</f>
        <v>1.6387128429488</v>
      </c>
      <c r="E16" s="98"/>
      <c r="R16" s="64"/>
    </row>
    <row r="17" spans="1:22" x14ac:dyDescent="0.2">
      <c r="A17" s="51" t="s">
        <v>188</v>
      </c>
      <c r="B17" s="52"/>
      <c r="C17" s="109">
        <f>AVERAGE('M.V. CyL'!C63:N63)</f>
        <v>1.7653367966634999</v>
      </c>
      <c r="D17" s="109">
        <f>'M.V. CyL'!C63</f>
        <v>1.6416968874889</v>
      </c>
      <c r="E17" s="98"/>
      <c r="R17" s="64"/>
    </row>
    <row r="18" spans="1:22" ht="13.5" thickBot="1" x14ac:dyDescent="0.25">
      <c r="A18" s="54" t="s">
        <v>189</v>
      </c>
      <c r="B18" s="55"/>
      <c r="C18" s="95">
        <f>AVERAGE('M.V. CyL'!C64:N64)</f>
        <v>1.855442191058825</v>
      </c>
      <c r="D18" s="95">
        <f>'M.V. CyL'!C64</f>
        <v>1.6259471513524</v>
      </c>
      <c r="E18" s="98"/>
      <c r="R18" s="64"/>
    </row>
    <row r="24" spans="1:22" ht="13.5" thickBot="1" x14ac:dyDescent="0.25"/>
    <row r="25" spans="1:22" ht="16.5" thickBot="1" x14ac:dyDescent="0.3">
      <c r="A25" s="78" t="s">
        <v>47</v>
      </c>
      <c r="C25" s="101" t="s">
        <v>202</v>
      </c>
      <c r="D25" s="102"/>
    </row>
    <row r="26" spans="1:22" ht="13.5" thickBot="1" x14ac:dyDescent="0.25">
      <c r="A26" s="79"/>
      <c r="B26" s="79"/>
      <c r="C26" s="103" t="s">
        <v>66</v>
      </c>
      <c r="D26" s="103" t="s">
        <v>47</v>
      </c>
      <c r="Q26" s="63"/>
    </row>
    <row r="27" spans="1:22" x14ac:dyDescent="0.2">
      <c r="A27" s="37" t="s">
        <v>0</v>
      </c>
      <c r="B27" s="38"/>
      <c r="C27" s="105">
        <f>$C$9</f>
        <v>243713.33333333334</v>
      </c>
      <c r="D27" s="105">
        <f>'M.V. CyL'!D55</f>
        <v>530752</v>
      </c>
      <c r="Q27" s="63"/>
      <c r="T27" s="63"/>
      <c r="U27" s="63"/>
      <c r="V27" s="63"/>
    </row>
    <row r="28" spans="1:22" x14ac:dyDescent="0.2">
      <c r="A28" s="40" t="s">
        <v>203</v>
      </c>
      <c r="B28" s="41"/>
      <c r="C28" s="91">
        <f>$C$10</f>
        <v>211757.25</v>
      </c>
      <c r="D28" s="91">
        <f>'M.V. CyL'!D56</f>
        <v>451900</v>
      </c>
      <c r="Q28" s="63"/>
    </row>
    <row r="29" spans="1:22" x14ac:dyDescent="0.2">
      <c r="A29" s="40" t="s">
        <v>204</v>
      </c>
      <c r="B29" s="41"/>
      <c r="C29" s="91">
        <f>$C$11</f>
        <v>31956.083333333332</v>
      </c>
      <c r="D29" s="91">
        <f>'M.V. CyL'!D57</f>
        <v>78852</v>
      </c>
      <c r="Q29" s="63"/>
    </row>
    <row r="30" spans="1:22" x14ac:dyDescent="0.2">
      <c r="A30" s="43" t="s">
        <v>205</v>
      </c>
      <c r="B30" s="44"/>
      <c r="C30" s="106">
        <f>$C$12</f>
        <v>443787.91666666669</v>
      </c>
      <c r="D30" s="106">
        <f>'M.V. CyL'!D58</f>
        <v>852942</v>
      </c>
      <c r="Q30" s="63"/>
    </row>
    <row r="31" spans="1:22" x14ac:dyDescent="0.2">
      <c r="A31" s="40" t="s">
        <v>206</v>
      </c>
      <c r="B31" s="41"/>
      <c r="C31" s="91">
        <f>$C$13</f>
        <v>391830.16666666669</v>
      </c>
      <c r="D31" s="91">
        <f>'M.V. CyL'!D59</f>
        <v>732104</v>
      </c>
      <c r="Q31" s="63"/>
    </row>
    <row r="32" spans="1:22" x14ac:dyDescent="0.2">
      <c r="A32" s="40" t="s">
        <v>207</v>
      </c>
      <c r="B32" s="41"/>
      <c r="C32" s="91">
        <f>$C$14</f>
        <v>51957.75</v>
      </c>
      <c r="D32" s="91">
        <f>'M.V. CyL'!D60</f>
        <v>120838</v>
      </c>
      <c r="Q32" s="63"/>
    </row>
    <row r="33" spans="1:18" x14ac:dyDescent="0.2">
      <c r="A33" s="43" t="s">
        <v>67</v>
      </c>
      <c r="B33" s="44"/>
      <c r="C33" s="107">
        <f>$C$15</f>
        <v>0.12914998323333332</v>
      </c>
      <c r="D33" s="107">
        <f>'M.V. CyL'!D61</f>
        <v>0.21139518830000001</v>
      </c>
      <c r="Q33" s="63"/>
    </row>
    <row r="34" spans="1:18" x14ac:dyDescent="0.2">
      <c r="A34" s="47" t="s">
        <v>3</v>
      </c>
      <c r="B34" s="48"/>
      <c r="C34" s="108">
        <f>$C$16</f>
        <v>1.7644085285561084</v>
      </c>
      <c r="D34" s="108">
        <f>'M.V. CyL'!D62</f>
        <v>1.6070443446280001</v>
      </c>
      <c r="E34" s="80"/>
      <c r="Q34" s="63"/>
    </row>
    <row r="35" spans="1:18" x14ac:dyDescent="0.2">
      <c r="A35" s="51" t="s">
        <v>188</v>
      </c>
      <c r="B35" s="52"/>
      <c r="C35" s="109">
        <f>$C$17</f>
        <v>1.7653367966634999</v>
      </c>
      <c r="D35" s="109">
        <f>'M.V. CyL'!D63</f>
        <v>1.6200575348527999</v>
      </c>
      <c r="E35" s="80"/>
      <c r="Q35" s="63"/>
    </row>
    <row r="36" spans="1:18" ht="13.5" thickBot="1" x14ac:dyDescent="0.25">
      <c r="A36" s="54" t="s">
        <v>189</v>
      </c>
      <c r="B36" s="55"/>
      <c r="C36" s="95">
        <f>$C$18</f>
        <v>1.855442191058825</v>
      </c>
      <c r="D36" s="95">
        <f>'M.V. CyL'!D64</f>
        <v>1.5324658854563</v>
      </c>
      <c r="E36" s="80"/>
      <c r="Q36" s="63"/>
    </row>
    <row r="37" spans="1:18" x14ac:dyDescent="0.2">
      <c r="Q37" s="63"/>
    </row>
    <row r="38" spans="1:18" x14ac:dyDescent="0.2">
      <c r="Q38" s="63"/>
    </row>
    <row r="39" spans="1:18" x14ac:dyDescent="0.2">
      <c r="Q39" s="63"/>
    </row>
    <row r="42" spans="1:18" ht="13.5" thickBot="1" x14ac:dyDescent="0.25"/>
    <row r="43" spans="1:18" ht="16.5" thickBot="1" x14ac:dyDescent="0.3">
      <c r="A43" s="78" t="s">
        <v>48</v>
      </c>
      <c r="C43" s="101" t="s">
        <v>202</v>
      </c>
      <c r="D43" s="102"/>
    </row>
    <row r="44" spans="1:18" ht="13.5" thickBot="1" x14ac:dyDescent="0.25">
      <c r="A44" s="79"/>
      <c r="B44" s="79"/>
      <c r="C44" s="103" t="s">
        <v>66</v>
      </c>
      <c r="D44" s="103" t="s">
        <v>48</v>
      </c>
    </row>
    <row r="45" spans="1:18" x14ac:dyDescent="0.2">
      <c r="A45" s="37" t="s">
        <v>0</v>
      </c>
      <c r="B45" s="38"/>
      <c r="C45" s="105">
        <f>$C$9</f>
        <v>243713.33333333334</v>
      </c>
      <c r="D45" s="105">
        <f>'M.V. CyL'!E55</f>
        <v>223135</v>
      </c>
      <c r="Q45" s="63"/>
      <c r="R45" s="64"/>
    </row>
    <row r="46" spans="1:18" x14ac:dyDescent="0.2">
      <c r="A46" s="40" t="s">
        <v>203</v>
      </c>
      <c r="B46" s="41"/>
      <c r="C46" s="91">
        <f>$C$10</f>
        <v>211757.25</v>
      </c>
      <c r="D46" s="91">
        <f>'M.V. CyL'!E56</f>
        <v>189265</v>
      </c>
      <c r="Q46" s="63"/>
      <c r="R46" s="64"/>
    </row>
    <row r="47" spans="1:18" x14ac:dyDescent="0.2">
      <c r="A47" s="40" t="s">
        <v>204</v>
      </c>
      <c r="B47" s="41"/>
      <c r="C47" s="91">
        <f>$C$11</f>
        <v>31956.083333333332</v>
      </c>
      <c r="D47" s="91">
        <f>'M.V. CyL'!E57</f>
        <v>33870</v>
      </c>
      <c r="Q47" s="63"/>
      <c r="R47" s="64"/>
    </row>
    <row r="48" spans="1:18" x14ac:dyDescent="0.2">
      <c r="A48" s="43" t="s">
        <v>205</v>
      </c>
      <c r="B48" s="44"/>
      <c r="C48" s="106">
        <f>$C$12</f>
        <v>443787.91666666669</v>
      </c>
      <c r="D48" s="106">
        <f>'M.V. CyL'!E58</f>
        <v>377922</v>
      </c>
      <c r="Q48" s="63"/>
      <c r="R48" s="64"/>
    </row>
    <row r="49" spans="1:18" x14ac:dyDescent="0.2">
      <c r="A49" s="40" t="s">
        <v>206</v>
      </c>
      <c r="B49" s="41"/>
      <c r="C49" s="91">
        <f>$C$13</f>
        <v>391830.16666666669</v>
      </c>
      <c r="D49" s="91">
        <f>'M.V. CyL'!E59</f>
        <v>323380</v>
      </c>
      <c r="Q49" s="63"/>
      <c r="R49" s="64"/>
    </row>
    <row r="50" spans="1:18" x14ac:dyDescent="0.2">
      <c r="A50" s="40" t="s">
        <v>207</v>
      </c>
      <c r="B50" s="41"/>
      <c r="C50" s="91">
        <f>$C$14</f>
        <v>51957.75</v>
      </c>
      <c r="D50" s="91">
        <f>'M.V. CyL'!E60</f>
        <v>54542</v>
      </c>
      <c r="Q50" s="63"/>
      <c r="R50" s="64"/>
    </row>
    <row r="51" spans="1:18" x14ac:dyDescent="0.2">
      <c r="A51" s="43" t="s">
        <v>67</v>
      </c>
      <c r="B51" s="44"/>
      <c r="C51" s="107">
        <f>$C$15</f>
        <v>0.12914998323333332</v>
      </c>
      <c r="D51" s="107">
        <f>'M.V. CyL'!E61</f>
        <v>0.1039550248</v>
      </c>
      <c r="Q51" s="63"/>
      <c r="R51" s="64"/>
    </row>
    <row r="52" spans="1:18" x14ac:dyDescent="0.2">
      <c r="A52" s="47" t="s">
        <v>3</v>
      </c>
      <c r="B52" s="48"/>
      <c r="C52" s="108">
        <f>$C$16</f>
        <v>1.7644085285561084</v>
      </c>
      <c r="D52" s="108">
        <f>'M.V. CyL'!E62</f>
        <v>1.6936921594550001</v>
      </c>
      <c r="E52" s="19"/>
      <c r="Q52" s="63"/>
      <c r="R52" s="64"/>
    </row>
    <row r="53" spans="1:18" x14ac:dyDescent="0.2">
      <c r="A53" s="51" t="s">
        <v>188</v>
      </c>
      <c r="B53" s="52"/>
      <c r="C53" s="109">
        <f>$C$17</f>
        <v>1.7653367966634999</v>
      </c>
      <c r="D53" s="109">
        <f>'M.V. CyL'!E63</f>
        <v>1.7086096214302999</v>
      </c>
      <c r="Q53" s="63"/>
      <c r="R53" s="64"/>
    </row>
    <row r="54" spans="1:18" ht="13.5" thickBot="1" x14ac:dyDescent="0.25">
      <c r="A54" s="54" t="s">
        <v>189</v>
      </c>
      <c r="B54" s="55"/>
      <c r="C54" s="95">
        <f>$C$18</f>
        <v>1.855442191058825</v>
      </c>
      <c r="D54" s="95">
        <f>'M.V. CyL'!E64</f>
        <v>1.6103336285798999</v>
      </c>
      <c r="Q54" s="63"/>
      <c r="R54" s="64"/>
    </row>
    <row r="60" spans="1:18" ht="13.5" thickBot="1" x14ac:dyDescent="0.25"/>
    <row r="61" spans="1:18" ht="16.5" thickBot="1" x14ac:dyDescent="0.3">
      <c r="A61" s="78" t="s">
        <v>49</v>
      </c>
      <c r="C61" s="101" t="s">
        <v>202</v>
      </c>
      <c r="D61" s="102"/>
    </row>
    <row r="62" spans="1:18" ht="13.5" thickBot="1" x14ac:dyDescent="0.25">
      <c r="A62" s="79"/>
      <c r="B62" s="79"/>
      <c r="C62" s="103" t="s">
        <v>66</v>
      </c>
      <c r="D62" s="103" t="s">
        <v>49</v>
      </c>
    </row>
    <row r="63" spans="1:18" x14ac:dyDescent="0.2">
      <c r="A63" s="37" t="s">
        <v>0</v>
      </c>
      <c r="B63" s="38"/>
      <c r="C63" s="105">
        <f>$C$9</f>
        <v>243713.33333333334</v>
      </c>
      <c r="D63" s="105">
        <f>'M.V. CyL'!F55</f>
        <v>0</v>
      </c>
      <c r="R63" s="64"/>
    </row>
    <row r="64" spans="1:18" x14ac:dyDescent="0.2">
      <c r="A64" s="40" t="s">
        <v>203</v>
      </c>
      <c r="B64" s="41"/>
      <c r="C64" s="91">
        <f>$C$10</f>
        <v>211757.25</v>
      </c>
      <c r="D64" s="91">
        <f>'M.V. CyL'!F56</f>
        <v>0</v>
      </c>
      <c r="R64" s="64"/>
    </row>
    <row r="65" spans="1:18" x14ac:dyDescent="0.2">
      <c r="A65" s="40" t="s">
        <v>204</v>
      </c>
      <c r="B65" s="41"/>
      <c r="C65" s="91">
        <f>$C$11</f>
        <v>31956.083333333332</v>
      </c>
      <c r="D65" s="91">
        <f>'M.V. CyL'!F57</f>
        <v>0</v>
      </c>
      <c r="R65" s="64"/>
    </row>
    <row r="66" spans="1:18" x14ac:dyDescent="0.2">
      <c r="A66" s="43" t="s">
        <v>205</v>
      </c>
      <c r="B66" s="44"/>
      <c r="C66" s="106">
        <f>$C$12</f>
        <v>443787.91666666669</v>
      </c>
      <c r="D66" s="106">
        <f>'M.V. CyL'!F58</f>
        <v>0</v>
      </c>
      <c r="R66" s="64"/>
    </row>
    <row r="67" spans="1:18" x14ac:dyDescent="0.2">
      <c r="A67" s="40" t="s">
        <v>206</v>
      </c>
      <c r="B67" s="41"/>
      <c r="C67" s="91">
        <f>$C$13</f>
        <v>391830.16666666669</v>
      </c>
      <c r="D67" s="91">
        <f>'M.V. CyL'!F59</f>
        <v>0</v>
      </c>
      <c r="R67" s="64"/>
    </row>
    <row r="68" spans="1:18" x14ac:dyDescent="0.2">
      <c r="A68" s="40" t="s">
        <v>207</v>
      </c>
      <c r="B68" s="41"/>
      <c r="C68" s="91">
        <f>$C$14</f>
        <v>51957.75</v>
      </c>
      <c r="D68" s="91">
        <f>'M.V. CyL'!F60</f>
        <v>0</v>
      </c>
      <c r="E68" s="19"/>
      <c r="R68" s="64"/>
    </row>
    <row r="69" spans="1:18" x14ac:dyDescent="0.2">
      <c r="A69" s="43" t="s">
        <v>67</v>
      </c>
      <c r="B69" s="44"/>
      <c r="C69" s="107">
        <f>$C$15</f>
        <v>0.12914998323333332</v>
      </c>
      <c r="D69" s="107">
        <f>'M.V. CyL'!F61</f>
        <v>0</v>
      </c>
      <c r="R69" s="64"/>
    </row>
    <row r="70" spans="1:18" x14ac:dyDescent="0.2">
      <c r="A70" s="47" t="s">
        <v>3</v>
      </c>
      <c r="B70" s="48"/>
      <c r="C70" s="108">
        <f>$C$16</f>
        <v>1.7644085285561084</v>
      </c>
      <c r="D70" s="108">
        <f>'M.V. CyL'!F62</f>
        <v>0</v>
      </c>
      <c r="R70" s="64"/>
    </row>
    <row r="71" spans="1:18" x14ac:dyDescent="0.2">
      <c r="A71" s="51" t="s">
        <v>188</v>
      </c>
      <c r="B71" s="52"/>
      <c r="C71" s="109">
        <f>$C$17</f>
        <v>1.7653367966634999</v>
      </c>
      <c r="D71" s="109">
        <f>'M.V. CyL'!F63</f>
        <v>0</v>
      </c>
      <c r="R71" s="64"/>
    </row>
    <row r="72" spans="1:18" ht="13.5" thickBot="1" x14ac:dyDescent="0.25">
      <c r="A72" s="54" t="s">
        <v>189</v>
      </c>
      <c r="B72" s="55"/>
      <c r="C72" s="95">
        <f>$C$18</f>
        <v>1.855442191058825</v>
      </c>
      <c r="D72" s="95">
        <f>'M.V. CyL'!F64</f>
        <v>0</v>
      </c>
      <c r="R72" s="64"/>
    </row>
    <row r="78" spans="1:18" ht="13.5" thickBot="1" x14ac:dyDescent="0.25"/>
    <row r="79" spans="1:18" ht="16.5" thickBot="1" x14ac:dyDescent="0.3">
      <c r="A79" s="78" t="s">
        <v>50</v>
      </c>
      <c r="C79" s="101" t="s">
        <v>202</v>
      </c>
      <c r="D79" s="102"/>
    </row>
    <row r="80" spans="1:18" ht="13.5" thickBot="1" x14ac:dyDescent="0.25">
      <c r="A80" s="79"/>
      <c r="B80" s="79"/>
      <c r="C80" s="103" t="s">
        <v>66</v>
      </c>
      <c r="D80" s="103" t="s">
        <v>50</v>
      </c>
    </row>
    <row r="81" spans="1:18" x14ac:dyDescent="0.2">
      <c r="A81" s="37" t="s">
        <v>0</v>
      </c>
      <c r="B81" s="38"/>
      <c r="C81" s="105">
        <f>$C$9</f>
        <v>243713.33333333334</v>
      </c>
      <c r="D81" s="105">
        <f>'M.V. CyL'!G55</f>
        <v>12656</v>
      </c>
      <c r="Q81" s="63"/>
      <c r="R81" s="64"/>
    </row>
    <row r="82" spans="1:18" x14ac:dyDescent="0.2">
      <c r="A82" s="40" t="s">
        <v>203</v>
      </c>
      <c r="B82" s="41"/>
      <c r="C82" s="91">
        <f>$C$10</f>
        <v>211757.25</v>
      </c>
      <c r="D82" s="91">
        <f>'M.V. CyL'!G56</f>
        <v>11891</v>
      </c>
      <c r="Q82" s="63"/>
      <c r="R82" s="64"/>
    </row>
    <row r="83" spans="1:18" x14ac:dyDescent="0.2">
      <c r="A83" s="40" t="s">
        <v>204</v>
      </c>
      <c r="B83" s="41"/>
      <c r="C83" s="91">
        <f>$C$11</f>
        <v>31956.083333333332</v>
      </c>
      <c r="D83" s="91">
        <f>'M.V. CyL'!G57</f>
        <v>765</v>
      </c>
      <c r="Q83" s="63"/>
      <c r="R83" s="64"/>
    </row>
    <row r="84" spans="1:18" x14ac:dyDescent="0.2">
      <c r="A84" s="43" t="s">
        <v>205</v>
      </c>
      <c r="B84" s="44"/>
      <c r="C84" s="106">
        <f>$C$12</f>
        <v>443787.91666666669</v>
      </c>
      <c r="D84" s="106">
        <f>'M.V. CyL'!G58</f>
        <v>40337</v>
      </c>
      <c r="Q84" s="63"/>
      <c r="R84" s="64"/>
    </row>
    <row r="85" spans="1:18" x14ac:dyDescent="0.2">
      <c r="A85" s="40" t="s">
        <v>206</v>
      </c>
      <c r="B85" s="41"/>
      <c r="C85" s="91">
        <f>$C$13</f>
        <v>391830.16666666669</v>
      </c>
      <c r="D85" s="91">
        <f>'M.V. CyL'!G59</f>
        <v>36678</v>
      </c>
      <c r="E85" s="19"/>
      <c r="Q85" s="63"/>
      <c r="R85" s="64"/>
    </row>
    <row r="86" spans="1:18" x14ac:dyDescent="0.2">
      <c r="A86" s="40" t="s">
        <v>207</v>
      </c>
      <c r="B86" s="41"/>
      <c r="C86" s="91">
        <f>$C$14</f>
        <v>51957.75</v>
      </c>
      <c r="D86" s="91">
        <f>'M.V. CyL'!G60</f>
        <v>3659</v>
      </c>
      <c r="Q86" s="63"/>
      <c r="R86" s="64"/>
    </row>
    <row r="87" spans="1:18" x14ac:dyDescent="0.2">
      <c r="A87" s="43" t="s">
        <v>67</v>
      </c>
      <c r="B87" s="44"/>
      <c r="C87" s="107">
        <f>$C$15</f>
        <v>0.12914998323333332</v>
      </c>
      <c r="D87" s="107">
        <f>'M.V. CyL'!G61</f>
        <v>4.6225178999999998E-2</v>
      </c>
      <c r="Q87" s="63"/>
      <c r="R87" s="64"/>
    </row>
    <row r="88" spans="1:18" x14ac:dyDescent="0.2">
      <c r="A88" s="47" t="s">
        <v>3</v>
      </c>
      <c r="B88" s="48"/>
      <c r="C88" s="108">
        <f>$C$16</f>
        <v>1.7644085285561084</v>
      </c>
      <c r="D88" s="108">
        <f>'M.V. CyL'!G62</f>
        <v>3.1871839443741998</v>
      </c>
      <c r="Q88" s="63"/>
      <c r="R88" s="64"/>
    </row>
    <row r="89" spans="1:18" x14ac:dyDescent="0.2">
      <c r="A89" s="51" t="s">
        <v>188</v>
      </c>
      <c r="B89" s="52"/>
      <c r="C89" s="109">
        <f>$C$17</f>
        <v>1.7653367966634999</v>
      </c>
      <c r="D89" s="109">
        <f>'M.V. CyL'!G63</f>
        <v>3.0845177024639998</v>
      </c>
      <c r="Q89" s="63"/>
      <c r="R89" s="64"/>
    </row>
    <row r="90" spans="1:18" ht="13.5" thickBot="1" x14ac:dyDescent="0.25">
      <c r="A90" s="54" t="s">
        <v>189</v>
      </c>
      <c r="B90" s="55"/>
      <c r="C90" s="95">
        <f>$C$18</f>
        <v>1.855442191058825</v>
      </c>
      <c r="D90" s="95">
        <f>'M.V. CyL'!G64</f>
        <v>4.7830065359476999</v>
      </c>
      <c r="Q90" s="63"/>
      <c r="R90" s="64"/>
    </row>
    <row r="96" spans="1:18" ht="13.5" thickBot="1" x14ac:dyDescent="0.25"/>
    <row r="97" spans="1:18" ht="16.5" thickBot="1" x14ac:dyDescent="0.3">
      <c r="A97" s="78" t="s">
        <v>51</v>
      </c>
      <c r="C97" s="101" t="s">
        <v>202</v>
      </c>
      <c r="D97" s="102"/>
    </row>
    <row r="98" spans="1:18" ht="13.5" thickBot="1" x14ac:dyDescent="0.25">
      <c r="A98" s="79"/>
      <c r="B98" s="79"/>
      <c r="C98" s="103" t="s">
        <v>66</v>
      </c>
      <c r="D98" s="103" t="s">
        <v>51</v>
      </c>
    </row>
    <row r="99" spans="1:18" x14ac:dyDescent="0.2">
      <c r="A99" s="37" t="s">
        <v>0</v>
      </c>
      <c r="B99" s="38"/>
      <c r="C99" s="105">
        <f>$C$9</f>
        <v>243713.33333333334</v>
      </c>
      <c r="D99" s="105">
        <f>'M.V. CyL'!H55</f>
        <v>96672</v>
      </c>
      <c r="R99" s="64"/>
    </row>
    <row r="100" spans="1:18" x14ac:dyDescent="0.2">
      <c r="A100" s="40" t="s">
        <v>203</v>
      </c>
      <c r="B100" s="41"/>
      <c r="C100" s="91">
        <f>$C$10</f>
        <v>211757.25</v>
      </c>
      <c r="D100" s="91">
        <f>'M.V. CyL'!H56</f>
        <v>90978</v>
      </c>
      <c r="R100" s="64"/>
    </row>
    <row r="101" spans="1:18" x14ac:dyDescent="0.2">
      <c r="A101" s="40" t="s">
        <v>204</v>
      </c>
      <c r="B101" s="41"/>
      <c r="C101" s="91">
        <f>$C$11</f>
        <v>31956.083333333332</v>
      </c>
      <c r="D101" s="91">
        <f>'M.V. CyL'!H57</f>
        <v>5694</v>
      </c>
      <c r="E101" s="19"/>
      <c r="R101" s="64"/>
    </row>
    <row r="102" spans="1:18" x14ac:dyDescent="0.2">
      <c r="A102" s="43" t="s">
        <v>205</v>
      </c>
      <c r="B102" s="44"/>
      <c r="C102" s="106">
        <f>$C$12</f>
        <v>443787.91666666669</v>
      </c>
      <c r="D102" s="106">
        <f>'M.V. CyL'!H58</f>
        <v>185143</v>
      </c>
      <c r="R102" s="64"/>
    </row>
    <row r="103" spans="1:18" x14ac:dyDescent="0.2">
      <c r="A103" s="40" t="s">
        <v>206</v>
      </c>
      <c r="B103" s="41"/>
      <c r="C103" s="91">
        <f>$C$13</f>
        <v>391830.16666666669</v>
      </c>
      <c r="D103" s="91">
        <f>'M.V. CyL'!H59</f>
        <v>170772</v>
      </c>
      <c r="R103" s="64"/>
    </row>
    <row r="104" spans="1:18" x14ac:dyDescent="0.2">
      <c r="A104" s="40" t="s">
        <v>207</v>
      </c>
      <c r="B104" s="41"/>
      <c r="C104" s="91">
        <f>$C$14</f>
        <v>51957.75</v>
      </c>
      <c r="D104" s="91">
        <f>'M.V. CyL'!H60</f>
        <v>14371</v>
      </c>
      <c r="R104" s="64"/>
    </row>
    <row r="105" spans="1:18" x14ac:dyDescent="0.2">
      <c r="A105" s="43" t="s">
        <v>67</v>
      </c>
      <c r="B105" s="44"/>
      <c r="C105" s="107">
        <f>$C$15</f>
        <v>0.12914998323333332</v>
      </c>
      <c r="D105" s="107">
        <f>'M.V. CyL'!H61</f>
        <v>8.88563458E-2</v>
      </c>
      <c r="R105" s="64"/>
    </row>
    <row r="106" spans="1:18" x14ac:dyDescent="0.2">
      <c r="A106" s="47" t="s">
        <v>3</v>
      </c>
      <c r="B106" s="48"/>
      <c r="C106" s="108">
        <f>$C$16</f>
        <v>1.7644085285561084</v>
      </c>
      <c r="D106" s="108">
        <f>'M.V. CyL'!H62</f>
        <v>1.9151667494207001</v>
      </c>
      <c r="R106" s="64"/>
    </row>
    <row r="107" spans="1:18" x14ac:dyDescent="0.2">
      <c r="A107" s="51" t="s">
        <v>188</v>
      </c>
      <c r="B107" s="52"/>
      <c r="C107" s="109">
        <f>$C$17</f>
        <v>1.7653367966634999</v>
      </c>
      <c r="D107" s="109">
        <f>'M.V. CyL'!H63</f>
        <v>1.8770691815603999</v>
      </c>
      <c r="R107" s="64"/>
    </row>
    <row r="108" spans="1:18" ht="13.5" thickBot="1" x14ac:dyDescent="0.25">
      <c r="A108" s="54" t="s">
        <v>189</v>
      </c>
      <c r="B108" s="55"/>
      <c r="C108" s="95">
        <f>$C$18</f>
        <v>1.855442191058825</v>
      </c>
      <c r="D108" s="95">
        <f>'M.V. CyL'!H64</f>
        <v>2.5238847910081001</v>
      </c>
      <c r="R108" s="64"/>
    </row>
    <row r="109" spans="1:18" x14ac:dyDescent="0.2">
      <c r="C109" s="100"/>
    </row>
    <row r="114" spans="1:18" ht="13.5" thickBot="1" x14ac:dyDescent="0.25"/>
    <row r="115" spans="1:18" ht="16.5" thickBot="1" x14ac:dyDescent="0.3">
      <c r="A115" s="78" t="s">
        <v>52</v>
      </c>
      <c r="C115" s="101" t="s">
        <v>202</v>
      </c>
      <c r="D115" s="102"/>
    </row>
    <row r="116" spans="1:18" ht="13.5" thickBot="1" x14ac:dyDescent="0.25">
      <c r="A116" s="79"/>
      <c r="B116" s="79"/>
      <c r="C116" s="103" t="s">
        <v>66</v>
      </c>
      <c r="D116" s="103" t="s">
        <v>52</v>
      </c>
    </row>
    <row r="117" spans="1:18" x14ac:dyDescent="0.2">
      <c r="A117" s="37" t="s">
        <v>0</v>
      </c>
      <c r="B117" s="38"/>
      <c r="C117" s="105">
        <f>$C$9</f>
        <v>243713.33333333334</v>
      </c>
      <c r="D117" s="105">
        <f>'M.V. CyL'!I55</f>
        <v>437556</v>
      </c>
      <c r="Q117" s="63"/>
      <c r="R117" s="64"/>
    </row>
    <row r="118" spans="1:18" x14ac:dyDescent="0.2">
      <c r="A118" s="40" t="s">
        <v>203</v>
      </c>
      <c r="B118" s="41"/>
      <c r="C118" s="91">
        <f>$C$10</f>
        <v>211757.25</v>
      </c>
      <c r="D118" s="91">
        <f>'M.V. CyL'!I56</f>
        <v>385997</v>
      </c>
      <c r="Q118" s="63"/>
      <c r="R118" s="64"/>
    </row>
    <row r="119" spans="1:18" x14ac:dyDescent="0.2">
      <c r="A119" s="40" t="s">
        <v>204</v>
      </c>
      <c r="B119" s="41"/>
      <c r="C119" s="91">
        <f>$C$11</f>
        <v>31956.083333333332</v>
      </c>
      <c r="D119" s="91">
        <f>'M.V. CyL'!I57</f>
        <v>51559</v>
      </c>
      <c r="E119" s="19"/>
      <c r="Q119" s="63"/>
      <c r="R119" s="64"/>
    </row>
    <row r="120" spans="1:18" x14ac:dyDescent="0.2">
      <c r="A120" s="43" t="s">
        <v>205</v>
      </c>
      <c r="B120" s="44"/>
      <c r="C120" s="106">
        <f>$C$12</f>
        <v>443787.91666666669</v>
      </c>
      <c r="D120" s="106">
        <f>'M.V. CyL'!I58</f>
        <v>870779</v>
      </c>
      <c r="Q120" s="63"/>
      <c r="R120" s="64"/>
    </row>
    <row r="121" spans="1:18" x14ac:dyDescent="0.2">
      <c r="A121" s="40" t="s">
        <v>206</v>
      </c>
      <c r="B121" s="41"/>
      <c r="C121" s="91">
        <f>$C$13</f>
        <v>391830.16666666669</v>
      </c>
      <c r="D121" s="91">
        <f>'M.V. CyL'!I59</f>
        <v>787600</v>
      </c>
      <c r="Q121" s="63"/>
      <c r="R121" s="64"/>
    </row>
    <row r="122" spans="1:18" x14ac:dyDescent="0.2">
      <c r="A122" s="40" t="s">
        <v>207</v>
      </c>
      <c r="B122" s="41"/>
      <c r="C122" s="91">
        <f>$C$14</f>
        <v>51957.75</v>
      </c>
      <c r="D122" s="91">
        <f>'M.V. CyL'!I60</f>
        <v>83179</v>
      </c>
      <c r="Q122" s="63"/>
      <c r="R122" s="64"/>
    </row>
    <row r="123" spans="1:18" x14ac:dyDescent="0.2">
      <c r="A123" s="43" t="s">
        <v>67</v>
      </c>
      <c r="B123" s="44"/>
      <c r="C123" s="107">
        <f>$C$15</f>
        <v>0.12914998323333332</v>
      </c>
      <c r="D123" s="107">
        <f>'M.V. CyL'!I61</f>
        <v>0.23498610780000001</v>
      </c>
      <c r="Q123" s="63"/>
      <c r="R123" s="64"/>
    </row>
    <row r="124" spans="1:18" x14ac:dyDescent="0.2">
      <c r="A124" s="47" t="s">
        <v>3</v>
      </c>
      <c r="B124" s="48"/>
      <c r="C124" s="108">
        <f>$C$16</f>
        <v>1.7644085285561084</v>
      </c>
      <c r="D124" s="108">
        <f>'M.V. CyL'!I62</f>
        <v>1.9900972675498001</v>
      </c>
      <c r="Q124" s="63"/>
      <c r="R124" s="64"/>
    </row>
    <row r="125" spans="1:18" x14ac:dyDescent="0.2">
      <c r="A125" s="51" t="s">
        <v>188</v>
      </c>
      <c r="B125" s="52"/>
      <c r="C125" s="109">
        <f>$C$17</f>
        <v>1.7653367966634999</v>
      </c>
      <c r="D125" s="109">
        <f>'M.V. CyL'!I63</f>
        <v>2.0404303660391001</v>
      </c>
      <c r="Q125" s="63"/>
      <c r="R125" s="64"/>
    </row>
    <row r="126" spans="1:18" ht="13.5" thickBot="1" x14ac:dyDescent="0.25">
      <c r="A126" s="54" t="s">
        <v>189</v>
      </c>
      <c r="B126" s="55"/>
      <c r="C126" s="95">
        <f>$C$18</f>
        <v>1.855442191058825</v>
      </c>
      <c r="D126" s="95">
        <f>'M.V. CyL'!I64</f>
        <v>1.6132779922031</v>
      </c>
      <c r="Q126" s="63"/>
      <c r="R126" s="64"/>
    </row>
    <row r="132" spans="1:18" ht="13.5" thickBot="1" x14ac:dyDescent="0.25"/>
    <row r="133" spans="1:18" ht="16.5" thickBot="1" x14ac:dyDescent="0.3">
      <c r="A133" s="78" t="s">
        <v>53</v>
      </c>
      <c r="C133" s="101" t="s">
        <v>202</v>
      </c>
      <c r="D133" s="102"/>
    </row>
    <row r="134" spans="1:18" ht="13.5" thickBot="1" x14ac:dyDescent="0.25">
      <c r="A134" s="79"/>
      <c r="B134" s="79"/>
      <c r="C134" s="103" t="s">
        <v>66</v>
      </c>
      <c r="D134" s="103" t="s">
        <v>53</v>
      </c>
    </row>
    <row r="135" spans="1:18" x14ac:dyDescent="0.2">
      <c r="A135" s="37" t="s">
        <v>0</v>
      </c>
      <c r="B135" s="38"/>
      <c r="C135" s="105">
        <f>$C$9</f>
        <v>243713.33333333334</v>
      </c>
      <c r="D135" s="105">
        <f>'M.V. CyL'!J55</f>
        <v>516707</v>
      </c>
      <c r="R135" s="64"/>
    </row>
    <row r="136" spans="1:18" x14ac:dyDescent="0.2">
      <c r="A136" s="40" t="s">
        <v>203</v>
      </c>
      <c r="B136" s="41"/>
      <c r="C136" s="91">
        <f>$C$10</f>
        <v>211757.25</v>
      </c>
      <c r="D136" s="91">
        <f>'M.V. CyL'!J56</f>
        <v>461435</v>
      </c>
      <c r="R136" s="64"/>
    </row>
    <row r="137" spans="1:18" x14ac:dyDescent="0.2">
      <c r="A137" s="40" t="s">
        <v>204</v>
      </c>
      <c r="B137" s="41"/>
      <c r="C137" s="91">
        <f>$C$11</f>
        <v>31956.083333333332</v>
      </c>
      <c r="D137" s="91">
        <f>'M.V. CyL'!J57</f>
        <v>55272</v>
      </c>
      <c r="E137" s="19"/>
      <c r="R137" s="64"/>
    </row>
    <row r="138" spans="1:18" x14ac:dyDescent="0.2">
      <c r="A138" s="43" t="s">
        <v>205</v>
      </c>
      <c r="B138" s="44"/>
      <c r="C138" s="106">
        <f>$C$12</f>
        <v>443787.91666666669</v>
      </c>
      <c r="D138" s="106">
        <f>'M.V. CyL'!J58</f>
        <v>1149010</v>
      </c>
      <c r="R138" s="64"/>
    </row>
    <row r="139" spans="1:18" x14ac:dyDescent="0.2">
      <c r="A139" s="40" t="s">
        <v>206</v>
      </c>
      <c r="B139" s="41"/>
      <c r="C139" s="91">
        <f>$C$13</f>
        <v>391830.16666666669</v>
      </c>
      <c r="D139" s="91">
        <f>'M.V. CyL'!J59</f>
        <v>1057211</v>
      </c>
      <c r="R139" s="64"/>
    </row>
    <row r="140" spans="1:18" x14ac:dyDescent="0.2">
      <c r="A140" s="40" t="s">
        <v>207</v>
      </c>
      <c r="B140" s="41"/>
      <c r="C140" s="91">
        <f>$C$14</f>
        <v>51957.75</v>
      </c>
      <c r="D140" s="91">
        <f>'M.V. CyL'!J60</f>
        <v>91799</v>
      </c>
      <c r="R140" s="64"/>
    </row>
    <row r="141" spans="1:18" x14ac:dyDescent="0.2">
      <c r="A141" s="43" t="s">
        <v>67</v>
      </c>
      <c r="B141" s="44"/>
      <c r="C141" s="107">
        <f>$C$15</f>
        <v>0.12914998323333332</v>
      </c>
      <c r="D141" s="107">
        <f>'M.V. CyL'!J61</f>
        <v>0.30431486470000002</v>
      </c>
      <c r="R141" s="64"/>
    </row>
    <row r="142" spans="1:18" x14ac:dyDescent="0.2">
      <c r="A142" s="47" t="s">
        <v>3</v>
      </c>
      <c r="B142" s="48"/>
      <c r="C142" s="108">
        <f>$C$16</f>
        <v>1.7644085285561084</v>
      </c>
      <c r="D142" s="108">
        <f>'M.V. CyL'!J62</f>
        <v>2.2237167292101998</v>
      </c>
      <c r="R142" s="64"/>
    </row>
    <row r="143" spans="1:18" x14ac:dyDescent="0.2">
      <c r="A143" s="51" t="s">
        <v>188</v>
      </c>
      <c r="B143" s="52"/>
      <c r="C143" s="109">
        <f>$C$17</f>
        <v>1.7653367966634999</v>
      </c>
      <c r="D143" s="109">
        <f>'M.V. CyL'!J63</f>
        <v>2.2911374299739</v>
      </c>
      <c r="R143" s="64"/>
    </row>
    <row r="144" spans="1:18" ht="13.5" thickBot="1" x14ac:dyDescent="0.25">
      <c r="A144" s="54" t="s">
        <v>189</v>
      </c>
      <c r="B144" s="55"/>
      <c r="C144" s="95">
        <f>$C$18</f>
        <v>1.855442191058825</v>
      </c>
      <c r="D144" s="95">
        <f>'M.V. CyL'!J64</f>
        <v>1.6608590244607999</v>
      </c>
      <c r="R144" s="64"/>
    </row>
    <row r="150" spans="1:18" ht="13.5" thickBot="1" x14ac:dyDescent="0.25"/>
    <row r="151" spans="1:18" ht="16.5" thickBot="1" x14ac:dyDescent="0.3">
      <c r="A151" s="78" t="s">
        <v>54</v>
      </c>
      <c r="C151" s="101" t="s">
        <v>202</v>
      </c>
      <c r="D151" s="102"/>
    </row>
    <row r="152" spans="1:18" ht="13.5" thickBot="1" x14ac:dyDescent="0.25">
      <c r="A152" s="79"/>
      <c r="B152" s="79"/>
      <c r="C152" s="103" t="s">
        <v>66</v>
      </c>
      <c r="D152" s="103" t="s">
        <v>54</v>
      </c>
    </row>
    <row r="153" spans="1:18" x14ac:dyDescent="0.2">
      <c r="A153" s="37" t="s">
        <v>0</v>
      </c>
      <c r="B153" s="38"/>
      <c r="C153" s="105">
        <f>$C$9</f>
        <v>243713.33333333334</v>
      </c>
      <c r="D153" s="105">
        <f>'M.V. CyL'!K55</f>
        <v>292947</v>
      </c>
      <c r="Q153" s="63"/>
      <c r="R153" s="64"/>
    </row>
    <row r="154" spans="1:18" x14ac:dyDescent="0.2">
      <c r="A154" s="40" t="s">
        <v>203</v>
      </c>
      <c r="B154" s="41"/>
      <c r="C154" s="91">
        <f>$C$10</f>
        <v>211757.25</v>
      </c>
      <c r="D154" s="91">
        <f>'M.V. CyL'!K56</f>
        <v>261466</v>
      </c>
      <c r="Q154" s="63"/>
      <c r="R154" s="64"/>
    </row>
    <row r="155" spans="1:18" x14ac:dyDescent="0.2">
      <c r="A155" s="40" t="s">
        <v>204</v>
      </c>
      <c r="B155" s="41"/>
      <c r="C155" s="91">
        <f>$C$11</f>
        <v>31956.083333333332</v>
      </c>
      <c r="D155" s="91">
        <f>'M.V. CyL'!K57</f>
        <v>31481</v>
      </c>
      <c r="Q155" s="63"/>
      <c r="R155" s="64"/>
    </row>
    <row r="156" spans="1:18" x14ac:dyDescent="0.2">
      <c r="A156" s="43" t="s">
        <v>205</v>
      </c>
      <c r="B156" s="44"/>
      <c r="C156" s="106">
        <f>$C$12</f>
        <v>443787.91666666669</v>
      </c>
      <c r="D156" s="106">
        <f>'M.V. CyL'!K58</f>
        <v>490417</v>
      </c>
      <c r="Q156" s="63"/>
      <c r="R156" s="64"/>
    </row>
    <row r="157" spans="1:18" x14ac:dyDescent="0.2">
      <c r="A157" s="40" t="s">
        <v>206</v>
      </c>
      <c r="B157" s="41"/>
      <c r="C157" s="91">
        <f>$C$13</f>
        <v>391830.16666666669</v>
      </c>
      <c r="D157" s="91">
        <f>'M.V. CyL'!K59</f>
        <v>442144</v>
      </c>
      <c r="Q157" s="63"/>
      <c r="R157" s="64"/>
    </row>
    <row r="158" spans="1:18" x14ac:dyDescent="0.2">
      <c r="A158" s="40" t="s">
        <v>207</v>
      </c>
      <c r="B158" s="41"/>
      <c r="C158" s="91">
        <f>$C$14</f>
        <v>51957.75</v>
      </c>
      <c r="D158" s="91">
        <f>'M.V. CyL'!K60</f>
        <v>48273</v>
      </c>
      <c r="Q158" s="63"/>
      <c r="R158" s="64"/>
    </row>
    <row r="159" spans="1:18" x14ac:dyDescent="0.2">
      <c r="A159" s="43" t="s">
        <v>67</v>
      </c>
      <c r="B159" s="44"/>
      <c r="C159" s="107">
        <f>$C$15</f>
        <v>0.12914998323333332</v>
      </c>
      <c r="D159" s="107">
        <f>'M.V. CyL'!K61</f>
        <v>0.14476841039999999</v>
      </c>
      <c r="Q159" s="63"/>
      <c r="R159" s="64"/>
    </row>
    <row r="160" spans="1:18" x14ac:dyDescent="0.2">
      <c r="A160" s="47" t="s">
        <v>3</v>
      </c>
      <c r="B160" s="48"/>
      <c r="C160" s="108">
        <f>$C$16</f>
        <v>1.7644085285561084</v>
      </c>
      <c r="D160" s="108">
        <f>'M.V. CyL'!K62</f>
        <v>1.6740809771051</v>
      </c>
      <c r="Q160" s="63"/>
      <c r="R160" s="64"/>
    </row>
    <row r="161" spans="1:18" x14ac:dyDescent="0.2">
      <c r="A161" s="51" t="s">
        <v>188</v>
      </c>
      <c r="B161" s="52"/>
      <c r="C161" s="109">
        <f>$C$17</f>
        <v>1.7653367966634999</v>
      </c>
      <c r="D161" s="109">
        <f>'M.V. CyL'!K63</f>
        <v>1.6910190999976999</v>
      </c>
      <c r="Q161" s="63"/>
      <c r="R161" s="64"/>
    </row>
    <row r="162" spans="1:18" ht="13.5" thickBot="1" x14ac:dyDescent="0.25">
      <c r="A162" s="54" t="s">
        <v>189</v>
      </c>
      <c r="B162" s="55"/>
      <c r="C162" s="95">
        <f>$C$18</f>
        <v>1.855442191058825</v>
      </c>
      <c r="D162" s="95">
        <f>'M.V. CyL'!K64</f>
        <v>1.5334010990756</v>
      </c>
      <c r="Q162" s="63"/>
      <c r="R162" s="64"/>
    </row>
    <row r="168" spans="1:18" ht="13.5" thickBot="1" x14ac:dyDescent="0.25"/>
    <row r="169" spans="1:18" ht="16.5" thickBot="1" x14ac:dyDescent="0.3">
      <c r="A169" s="78" t="s">
        <v>55</v>
      </c>
      <c r="C169" s="101" t="s">
        <v>202</v>
      </c>
      <c r="D169" s="102"/>
    </row>
    <row r="170" spans="1:18" ht="13.5" thickBot="1" x14ac:dyDescent="0.25">
      <c r="A170" s="79"/>
      <c r="B170" s="79"/>
      <c r="C170" s="103" t="s">
        <v>66</v>
      </c>
      <c r="D170" s="103" t="s">
        <v>55</v>
      </c>
    </row>
    <row r="171" spans="1:18" x14ac:dyDescent="0.2">
      <c r="A171" s="37" t="s">
        <v>0</v>
      </c>
      <c r="B171" s="38"/>
      <c r="C171" s="105">
        <f>$C$9</f>
        <v>243713.33333333334</v>
      </c>
      <c r="D171" s="105">
        <f>'M.V. CyL'!L55</f>
        <v>205905</v>
      </c>
      <c r="R171" s="64"/>
    </row>
    <row r="172" spans="1:18" x14ac:dyDescent="0.2">
      <c r="A172" s="40" t="s">
        <v>203</v>
      </c>
      <c r="B172" s="41"/>
      <c r="C172" s="91">
        <f>$C$10</f>
        <v>211757.25</v>
      </c>
      <c r="D172" s="91">
        <f>'M.V. CyL'!L56</f>
        <v>181081</v>
      </c>
      <c r="R172" s="64"/>
    </row>
    <row r="173" spans="1:18" x14ac:dyDescent="0.2">
      <c r="A173" s="40" t="s">
        <v>204</v>
      </c>
      <c r="B173" s="41"/>
      <c r="C173" s="91">
        <f>$C$11</f>
        <v>31956.083333333332</v>
      </c>
      <c r="D173" s="91">
        <f>'M.V. CyL'!L57</f>
        <v>24824</v>
      </c>
      <c r="R173" s="64"/>
    </row>
    <row r="174" spans="1:18" x14ac:dyDescent="0.2">
      <c r="A174" s="43" t="s">
        <v>205</v>
      </c>
      <c r="B174" s="44"/>
      <c r="C174" s="106">
        <f>$C$12</f>
        <v>443787.91666666669</v>
      </c>
      <c r="D174" s="106">
        <f>'M.V. CyL'!L58</f>
        <v>332813</v>
      </c>
      <c r="R174" s="64"/>
    </row>
    <row r="175" spans="1:18" x14ac:dyDescent="0.2">
      <c r="A175" s="40" t="s">
        <v>206</v>
      </c>
      <c r="B175" s="41"/>
      <c r="C175" s="91">
        <f>$C$13</f>
        <v>391830.16666666669</v>
      </c>
      <c r="D175" s="91">
        <f>'M.V. CyL'!L59</f>
        <v>296366</v>
      </c>
      <c r="R175" s="64"/>
    </row>
    <row r="176" spans="1:18" x14ac:dyDescent="0.2">
      <c r="A176" s="40" t="s">
        <v>207</v>
      </c>
      <c r="B176" s="41"/>
      <c r="C176" s="91">
        <f>$C$14</f>
        <v>51957.75</v>
      </c>
      <c r="D176" s="91">
        <f>'M.V. CyL'!L60</f>
        <v>36447</v>
      </c>
      <c r="R176" s="64"/>
    </row>
    <row r="177" spans="1:18" x14ac:dyDescent="0.2">
      <c r="A177" s="43" t="s">
        <v>67</v>
      </c>
      <c r="B177" s="44"/>
      <c r="C177" s="107">
        <f>$C$15</f>
        <v>0.12914998323333332</v>
      </c>
      <c r="D177" s="107">
        <f>'M.V. CyL'!L61</f>
        <v>0.1168727631</v>
      </c>
      <c r="R177" s="64"/>
    </row>
    <row r="178" spans="1:18" x14ac:dyDescent="0.2">
      <c r="A178" s="47" t="s">
        <v>3</v>
      </c>
      <c r="B178" s="48"/>
      <c r="C178" s="108">
        <f>$C$16</f>
        <v>1.7644085285561084</v>
      </c>
      <c r="D178" s="108">
        <f>'M.V. CyL'!L62</f>
        <v>1.6163424880406001</v>
      </c>
      <c r="R178" s="64"/>
    </row>
    <row r="179" spans="1:18" x14ac:dyDescent="0.2">
      <c r="A179" s="51" t="s">
        <v>188</v>
      </c>
      <c r="B179" s="52"/>
      <c r="C179" s="109">
        <f>$C$17</f>
        <v>1.7653367966634999</v>
      </c>
      <c r="D179" s="109">
        <f>'M.V. CyL'!L63</f>
        <v>1.6366487925293001</v>
      </c>
      <c r="R179" s="64"/>
    </row>
    <row r="180" spans="1:18" ht="13.5" thickBot="1" x14ac:dyDescent="0.25">
      <c r="A180" s="54" t="s">
        <v>189</v>
      </c>
      <c r="B180" s="55"/>
      <c r="C180" s="95">
        <f>$C$18</f>
        <v>1.855442191058825</v>
      </c>
      <c r="D180" s="95">
        <f>'M.V. CyL'!L64</f>
        <v>1.4682162423461</v>
      </c>
      <c r="R180" s="64"/>
    </row>
    <row r="186" spans="1:18" ht="13.5" thickBot="1" x14ac:dyDescent="0.25"/>
    <row r="187" spans="1:18" ht="16.5" thickBot="1" x14ac:dyDescent="0.3">
      <c r="A187" s="78" t="s">
        <v>56</v>
      </c>
      <c r="C187" s="101" t="s">
        <v>202</v>
      </c>
      <c r="D187" s="102"/>
    </row>
    <row r="188" spans="1:18" ht="13.5" thickBot="1" x14ac:dyDescent="0.25">
      <c r="A188" s="79"/>
      <c r="B188" s="79"/>
      <c r="C188" s="103" t="s">
        <v>66</v>
      </c>
      <c r="D188" s="103" t="s">
        <v>56</v>
      </c>
    </row>
    <row r="189" spans="1:18" x14ac:dyDescent="0.2">
      <c r="A189" s="37" t="s">
        <v>0</v>
      </c>
      <c r="B189" s="38"/>
      <c r="C189" s="105">
        <f>$C$9</f>
        <v>243713.33333333334</v>
      </c>
      <c r="D189" s="105">
        <f>'M.V. CyL'!M55</f>
        <v>88453</v>
      </c>
      <c r="Q189" s="63"/>
      <c r="R189" s="64"/>
    </row>
    <row r="190" spans="1:18" x14ac:dyDescent="0.2">
      <c r="A190" s="40" t="s">
        <v>203</v>
      </c>
      <c r="B190" s="41"/>
      <c r="C190" s="91">
        <f>$C$10</f>
        <v>211757.25</v>
      </c>
      <c r="D190" s="91">
        <f>'M.V. CyL'!M56</f>
        <v>78896</v>
      </c>
      <c r="Q190" s="63"/>
      <c r="R190" s="64"/>
    </row>
    <row r="191" spans="1:18" x14ac:dyDescent="0.2">
      <c r="A191" s="40" t="s">
        <v>204</v>
      </c>
      <c r="B191" s="41"/>
      <c r="C191" s="91">
        <f>$C$11</f>
        <v>31956.083333333332</v>
      </c>
      <c r="D191" s="91">
        <f>'M.V. CyL'!M57</f>
        <v>9557</v>
      </c>
      <c r="Q191" s="63"/>
      <c r="R191" s="64"/>
    </row>
    <row r="192" spans="1:18" x14ac:dyDescent="0.2">
      <c r="A192" s="43" t="s">
        <v>205</v>
      </c>
      <c r="B192" s="44"/>
      <c r="C192" s="106">
        <f>$C$12</f>
        <v>443787.91666666669</v>
      </c>
      <c r="D192" s="106">
        <f>'M.V. CyL'!M58</f>
        <v>160643</v>
      </c>
      <c r="Q192" s="63"/>
      <c r="R192" s="64"/>
    </row>
    <row r="193" spans="1:18" x14ac:dyDescent="0.2">
      <c r="A193" s="40" t="s">
        <v>206</v>
      </c>
      <c r="B193" s="41"/>
      <c r="C193" s="91">
        <f>$C$13</f>
        <v>391830.16666666669</v>
      </c>
      <c r="D193" s="91">
        <f>'M.V. CyL'!M59</f>
        <v>141689</v>
      </c>
      <c r="Q193" s="63"/>
      <c r="R193" s="64"/>
    </row>
    <row r="194" spans="1:18" x14ac:dyDescent="0.2">
      <c r="A194" s="40" t="s">
        <v>207</v>
      </c>
      <c r="B194" s="41"/>
      <c r="C194" s="91">
        <f>$C$14</f>
        <v>51957.75</v>
      </c>
      <c r="D194" s="91">
        <f>'M.V. CyL'!M60</f>
        <v>18954</v>
      </c>
      <c r="Q194" s="63"/>
      <c r="R194" s="64"/>
    </row>
    <row r="195" spans="1:18" x14ac:dyDescent="0.2">
      <c r="A195" s="43" t="s">
        <v>67</v>
      </c>
      <c r="B195" s="44"/>
      <c r="C195" s="107">
        <f>$C$15</f>
        <v>0.12914998323333332</v>
      </c>
      <c r="D195" s="107">
        <f>'M.V. CyL'!M61</f>
        <v>6.4857979699999999E-2</v>
      </c>
      <c r="Q195" s="63"/>
      <c r="R195" s="64"/>
    </row>
    <row r="196" spans="1:18" x14ac:dyDescent="0.2">
      <c r="A196" s="47" t="s">
        <v>3</v>
      </c>
      <c r="B196" s="48"/>
      <c r="C196" s="108">
        <f>$C$16</f>
        <v>1.7644085285561084</v>
      </c>
      <c r="D196" s="108">
        <f>'M.V. CyL'!M62</f>
        <v>1.8161396447831</v>
      </c>
      <c r="Q196" s="63"/>
      <c r="R196" s="64"/>
    </row>
    <row r="197" spans="1:18" x14ac:dyDescent="0.2">
      <c r="A197" s="51" t="s">
        <v>188</v>
      </c>
      <c r="B197" s="52"/>
      <c r="C197" s="109">
        <f>$C$17</f>
        <v>1.7653367966634999</v>
      </c>
      <c r="D197" s="109">
        <f>'M.V. CyL'!M63</f>
        <v>1.7958958629081001</v>
      </c>
      <c r="Q197" s="63"/>
      <c r="R197" s="64"/>
    </row>
    <row r="198" spans="1:18" ht="13.5" thickBot="1" x14ac:dyDescent="0.25">
      <c r="A198" s="54" t="s">
        <v>189</v>
      </c>
      <c r="B198" s="55"/>
      <c r="C198" s="95">
        <f>$C$18</f>
        <v>1.855442191058825</v>
      </c>
      <c r="D198" s="95">
        <f>'M.V. CyL'!M64</f>
        <v>1.9832583446687999</v>
      </c>
      <c r="Q198" s="63"/>
      <c r="R198" s="64"/>
    </row>
    <row r="204" spans="1:18" ht="13.5" thickBot="1" x14ac:dyDescent="0.25"/>
    <row r="205" spans="1:18" ht="16.5" thickBot="1" x14ac:dyDescent="0.3">
      <c r="A205" s="78" t="s">
        <v>57</v>
      </c>
      <c r="C205" s="101" t="s">
        <v>202</v>
      </c>
      <c r="D205" s="102"/>
    </row>
    <row r="206" spans="1:18" ht="13.5" thickBot="1" x14ac:dyDescent="0.25">
      <c r="A206" s="79"/>
      <c r="B206" s="79"/>
      <c r="C206" s="103" t="s">
        <v>66</v>
      </c>
      <c r="D206" s="103" t="s">
        <v>57</v>
      </c>
    </row>
    <row r="207" spans="1:18" x14ac:dyDescent="0.2">
      <c r="A207" s="37" t="s">
        <v>0</v>
      </c>
      <c r="B207" s="38"/>
      <c r="C207" s="105">
        <f>$C$9</f>
        <v>243713.33333333334</v>
      </c>
      <c r="D207" s="105">
        <f>'M.V. CyL'!N55</f>
        <v>79551</v>
      </c>
      <c r="Q207" s="63"/>
      <c r="R207" s="64"/>
    </row>
    <row r="208" spans="1:18" x14ac:dyDescent="0.2">
      <c r="A208" s="40" t="s">
        <v>203</v>
      </c>
      <c r="B208" s="41"/>
      <c r="C208" s="91">
        <f>$C$10</f>
        <v>211757.25</v>
      </c>
      <c r="D208" s="91">
        <f>'M.V. CyL'!N56</f>
        <v>71360</v>
      </c>
      <c r="Q208" s="63"/>
      <c r="R208" s="64"/>
    </row>
    <row r="209" spans="1:18" x14ac:dyDescent="0.2">
      <c r="A209" s="40" t="s">
        <v>204</v>
      </c>
      <c r="B209" s="41"/>
      <c r="C209" s="91">
        <f>$C$11</f>
        <v>31956.083333333332</v>
      </c>
      <c r="D209" s="91">
        <f>'M.V. CyL'!N57</f>
        <v>8191</v>
      </c>
      <c r="Q209" s="63"/>
      <c r="R209" s="64"/>
    </row>
    <row r="210" spans="1:18" x14ac:dyDescent="0.2">
      <c r="A210" s="43" t="s">
        <v>205</v>
      </c>
      <c r="B210" s="44"/>
      <c r="C210" s="106">
        <f>$C$12</f>
        <v>443787.91666666669</v>
      </c>
      <c r="D210" s="106">
        <f>'M.V. CyL'!N58</f>
        <v>144045</v>
      </c>
      <c r="Q210" s="63"/>
      <c r="R210" s="64"/>
    </row>
    <row r="211" spans="1:18" x14ac:dyDescent="0.2">
      <c r="A211" s="40" t="s">
        <v>206</v>
      </c>
      <c r="B211" s="41"/>
      <c r="C211" s="91">
        <f>$C$13</f>
        <v>391830.16666666669</v>
      </c>
      <c r="D211" s="91">
        <f>'M.V. CyL'!N59</f>
        <v>128231</v>
      </c>
      <c r="Q211" s="63"/>
      <c r="R211" s="64"/>
    </row>
    <row r="212" spans="1:18" x14ac:dyDescent="0.2">
      <c r="A212" s="40" t="s">
        <v>207</v>
      </c>
      <c r="B212" s="41"/>
      <c r="C212" s="91">
        <f>$C$14</f>
        <v>51957.75</v>
      </c>
      <c r="D212" s="91">
        <f>'M.V. CyL'!N60</f>
        <v>15814</v>
      </c>
      <c r="Q212" s="63"/>
      <c r="R212" s="64"/>
    </row>
    <row r="213" spans="1:18" x14ac:dyDescent="0.2">
      <c r="A213" s="43" t="s">
        <v>67</v>
      </c>
      <c r="B213" s="44"/>
      <c r="C213" s="107">
        <f>$C$15</f>
        <v>0.12914998323333332</v>
      </c>
      <c r="D213" s="107">
        <f>'M.V. CyL'!N61</f>
        <v>7.1381346600000006E-2</v>
      </c>
      <c r="Q213" s="63"/>
      <c r="R213" s="64"/>
    </row>
    <row r="214" spans="1:18" x14ac:dyDescent="0.2">
      <c r="A214" s="47" t="s">
        <v>3</v>
      </c>
      <c r="B214" s="48"/>
      <c r="C214" s="108">
        <f>$C$16</f>
        <v>1.7644085285561084</v>
      </c>
      <c r="D214" s="108">
        <f>'M.V. CyL'!N62</f>
        <v>1.8107251951578001</v>
      </c>
      <c r="Q214" s="63"/>
      <c r="R214" s="64"/>
    </row>
    <row r="215" spans="1:18" x14ac:dyDescent="0.2">
      <c r="A215" s="51" t="s">
        <v>188</v>
      </c>
      <c r="B215" s="52"/>
      <c r="C215" s="109">
        <f>$C$17</f>
        <v>1.7653367966634999</v>
      </c>
      <c r="D215" s="109">
        <f>'M.V. CyL'!N63</f>
        <v>1.7969590807175</v>
      </c>
      <c r="Q215" s="63"/>
      <c r="R215" s="64"/>
    </row>
    <row r="216" spans="1:18" ht="13.5" thickBot="1" x14ac:dyDescent="0.25">
      <c r="A216" s="54" t="s">
        <v>189</v>
      </c>
      <c r="B216" s="55"/>
      <c r="C216" s="95">
        <f>$C$18</f>
        <v>1.855442191058825</v>
      </c>
      <c r="D216" s="95">
        <f>'M.V. CyL'!N64</f>
        <v>1.9306555976071</v>
      </c>
      <c r="Q216" s="63"/>
      <c r="R216" s="64"/>
    </row>
    <row r="220" spans="1:18" x14ac:dyDescent="0.2">
      <c r="C220" s="31"/>
    </row>
    <row r="221" spans="1:18" x14ac:dyDescent="0.2">
      <c r="C221" s="31"/>
    </row>
  </sheetData>
  <pageMargins left="0.75" right="0.75" top="1" bottom="1" header="0" footer="0"/>
  <pageSetup paperSize="9" scale="45" orientation="portrait" r:id="rId1"/>
  <headerFooter alignWithMargins="0"/>
  <rowBreaks count="1" manualBreakCount="1">
    <brk id="113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614"/>
  <sheetViews>
    <sheetView zoomScale="75" zoomScaleNormal="100" workbookViewId="0">
      <selection activeCell="N4" sqref="N4"/>
    </sheetView>
  </sheetViews>
  <sheetFormatPr baseColWidth="10" defaultRowHeight="12.75" x14ac:dyDescent="0.2"/>
  <cols>
    <col min="1" max="1" width="11.42578125" style="25"/>
    <col min="2" max="2" width="14" style="25" customWidth="1"/>
    <col min="3" max="3" width="13.42578125" style="25" bestFit="1" customWidth="1"/>
    <col min="4" max="4" width="12.85546875" style="25" customWidth="1"/>
    <col min="5" max="5" width="12.7109375" style="25" customWidth="1"/>
    <col min="6" max="9" width="11.5703125" style="25" bestFit="1" customWidth="1"/>
    <col min="10" max="10" width="11.7109375" style="25" bestFit="1" customWidth="1"/>
    <col min="11" max="11" width="14.85546875" style="25" customWidth="1"/>
    <col min="12" max="12" width="14.7109375" style="25" customWidth="1"/>
    <col min="13" max="13" width="12.85546875" style="25" bestFit="1" customWidth="1"/>
    <col min="14" max="14" width="11.5703125" style="25" customWidth="1"/>
    <col min="15" max="15" width="12.7109375" style="25" customWidth="1"/>
    <col min="16" max="16" width="12.7109375" style="25" bestFit="1" customWidth="1"/>
    <col min="17" max="257" width="11.42578125" style="25"/>
    <col min="258" max="258" width="14" style="25" customWidth="1"/>
    <col min="259" max="259" width="13.42578125" style="25" bestFit="1" customWidth="1"/>
    <col min="260" max="260" width="11.5703125" style="25" bestFit="1" customWidth="1"/>
    <col min="261" max="261" width="12.7109375" style="25" customWidth="1"/>
    <col min="262" max="265" width="11.5703125" style="25" bestFit="1" customWidth="1"/>
    <col min="266" max="266" width="11.7109375" style="25" bestFit="1" customWidth="1"/>
    <col min="267" max="267" width="14.85546875" style="25" customWidth="1"/>
    <col min="268" max="268" width="14.7109375" style="25" customWidth="1"/>
    <col min="269" max="269" width="12.85546875" style="25" bestFit="1" customWidth="1"/>
    <col min="270" max="270" width="11.5703125" style="25" customWidth="1"/>
    <col min="271" max="271" width="12.7109375" style="25" customWidth="1"/>
    <col min="272" max="272" width="12.7109375" style="25" bestFit="1" customWidth="1"/>
    <col min="273" max="513" width="11.42578125" style="25"/>
    <col min="514" max="514" width="14" style="25" customWidth="1"/>
    <col min="515" max="515" width="13.42578125" style="25" bestFit="1" customWidth="1"/>
    <col min="516" max="516" width="11.5703125" style="25" bestFit="1" customWidth="1"/>
    <col min="517" max="517" width="12.7109375" style="25" customWidth="1"/>
    <col min="518" max="521" width="11.5703125" style="25" bestFit="1" customWidth="1"/>
    <col min="522" max="522" width="11.7109375" style="25" bestFit="1" customWidth="1"/>
    <col min="523" max="523" width="14.85546875" style="25" customWidth="1"/>
    <col min="524" max="524" width="14.7109375" style="25" customWidth="1"/>
    <col min="525" max="525" width="12.85546875" style="25" bestFit="1" customWidth="1"/>
    <col min="526" max="526" width="11.5703125" style="25" customWidth="1"/>
    <col min="527" max="527" width="12.7109375" style="25" customWidth="1"/>
    <col min="528" max="528" width="12.7109375" style="25" bestFit="1" customWidth="1"/>
    <col min="529" max="769" width="11.42578125" style="25"/>
    <col min="770" max="770" width="14" style="25" customWidth="1"/>
    <col min="771" max="771" width="13.42578125" style="25" bestFit="1" customWidth="1"/>
    <col min="772" max="772" width="11.5703125" style="25" bestFit="1" customWidth="1"/>
    <col min="773" max="773" width="12.7109375" style="25" customWidth="1"/>
    <col min="774" max="777" width="11.5703125" style="25" bestFit="1" customWidth="1"/>
    <col min="778" max="778" width="11.7109375" style="25" bestFit="1" customWidth="1"/>
    <col min="779" max="779" width="14.85546875" style="25" customWidth="1"/>
    <col min="780" max="780" width="14.7109375" style="25" customWidth="1"/>
    <col min="781" max="781" width="12.85546875" style="25" bestFit="1" customWidth="1"/>
    <col min="782" max="782" width="11.5703125" style="25" customWidth="1"/>
    <col min="783" max="783" width="12.7109375" style="25" customWidth="1"/>
    <col min="784" max="784" width="12.7109375" style="25" bestFit="1" customWidth="1"/>
    <col min="785" max="1025" width="11.42578125" style="25"/>
    <col min="1026" max="1026" width="14" style="25" customWidth="1"/>
    <col min="1027" max="1027" width="13.42578125" style="25" bestFit="1" customWidth="1"/>
    <col min="1028" max="1028" width="11.5703125" style="25" bestFit="1" customWidth="1"/>
    <col min="1029" max="1029" width="12.7109375" style="25" customWidth="1"/>
    <col min="1030" max="1033" width="11.5703125" style="25" bestFit="1" customWidth="1"/>
    <col min="1034" max="1034" width="11.7109375" style="25" bestFit="1" customWidth="1"/>
    <col min="1035" max="1035" width="14.85546875" style="25" customWidth="1"/>
    <col min="1036" max="1036" width="14.7109375" style="25" customWidth="1"/>
    <col min="1037" max="1037" width="12.85546875" style="25" bestFit="1" customWidth="1"/>
    <col min="1038" max="1038" width="11.5703125" style="25" customWidth="1"/>
    <col min="1039" max="1039" width="12.7109375" style="25" customWidth="1"/>
    <col min="1040" max="1040" width="12.7109375" style="25" bestFit="1" customWidth="1"/>
    <col min="1041" max="1281" width="11.42578125" style="25"/>
    <col min="1282" max="1282" width="14" style="25" customWidth="1"/>
    <col min="1283" max="1283" width="13.42578125" style="25" bestFit="1" customWidth="1"/>
    <col min="1284" max="1284" width="11.5703125" style="25" bestFit="1" customWidth="1"/>
    <col min="1285" max="1285" width="12.7109375" style="25" customWidth="1"/>
    <col min="1286" max="1289" width="11.5703125" style="25" bestFit="1" customWidth="1"/>
    <col min="1290" max="1290" width="11.7109375" style="25" bestFit="1" customWidth="1"/>
    <col min="1291" max="1291" width="14.85546875" style="25" customWidth="1"/>
    <col min="1292" max="1292" width="14.7109375" style="25" customWidth="1"/>
    <col min="1293" max="1293" width="12.85546875" style="25" bestFit="1" customWidth="1"/>
    <col min="1294" max="1294" width="11.5703125" style="25" customWidth="1"/>
    <col min="1295" max="1295" width="12.7109375" style="25" customWidth="1"/>
    <col min="1296" max="1296" width="12.7109375" style="25" bestFit="1" customWidth="1"/>
    <col min="1297" max="1537" width="11.42578125" style="25"/>
    <col min="1538" max="1538" width="14" style="25" customWidth="1"/>
    <col min="1539" max="1539" width="13.42578125" style="25" bestFit="1" customWidth="1"/>
    <col min="1540" max="1540" width="11.5703125" style="25" bestFit="1" customWidth="1"/>
    <col min="1541" max="1541" width="12.7109375" style="25" customWidth="1"/>
    <col min="1542" max="1545" width="11.5703125" style="25" bestFit="1" customWidth="1"/>
    <col min="1546" max="1546" width="11.7109375" style="25" bestFit="1" customWidth="1"/>
    <col min="1547" max="1547" width="14.85546875" style="25" customWidth="1"/>
    <col min="1548" max="1548" width="14.7109375" style="25" customWidth="1"/>
    <col min="1549" max="1549" width="12.85546875" style="25" bestFit="1" customWidth="1"/>
    <col min="1550" max="1550" width="11.5703125" style="25" customWidth="1"/>
    <col min="1551" max="1551" width="12.7109375" style="25" customWidth="1"/>
    <col min="1552" max="1552" width="12.7109375" style="25" bestFit="1" customWidth="1"/>
    <col min="1553" max="1793" width="11.42578125" style="25"/>
    <col min="1794" max="1794" width="14" style="25" customWidth="1"/>
    <col min="1795" max="1795" width="13.42578125" style="25" bestFit="1" customWidth="1"/>
    <col min="1796" max="1796" width="11.5703125" style="25" bestFit="1" customWidth="1"/>
    <col min="1797" max="1797" width="12.7109375" style="25" customWidth="1"/>
    <col min="1798" max="1801" width="11.5703125" style="25" bestFit="1" customWidth="1"/>
    <col min="1802" max="1802" width="11.7109375" style="25" bestFit="1" customWidth="1"/>
    <col min="1803" max="1803" width="14.85546875" style="25" customWidth="1"/>
    <col min="1804" max="1804" width="14.7109375" style="25" customWidth="1"/>
    <col min="1805" max="1805" width="12.85546875" style="25" bestFit="1" customWidth="1"/>
    <col min="1806" max="1806" width="11.5703125" style="25" customWidth="1"/>
    <col min="1807" max="1807" width="12.7109375" style="25" customWidth="1"/>
    <col min="1808" max="1808" width="12.7109375" style="25" bestFit="1" customWidth="1"/>
    <col min="1809" max="2049" width="11.42578125" style="25"/>
    <col min="2050" max="2050" width="14" style="25" customWidth="1"/>
    <col min="2051" max="2051" width="13.42578125" style="25" bestFit="1" customWidth="1"/>
    <col min="2052" max="2052" width="11.5703125" style="25" bestFit="1" customWidth="1"/>
    <col min="2053" max="2053" width="12.7109375" style="25" customWidth="1"/>
    <col min="2054" max="2057" width="11.5703125" style="25" bestFit="1" customWidth="1"/>
    <col min="2058" max="2058" width="11.7109375" style="25" bestFit="1" customWidth="1"/>
    <col min="2059" max="2059" width="14.85546875" style="25" customWidth="1"/>
    <col min="2060" max="2060" width="14.7109375" style="25" customWidth="1"/>
    <col min="2061" max="2061" width="12.85546875" style="25" bestFit="1" customWidth="1"/>
    <col min="2062" max="2062" width="11.5703125" style="25" customWidth="1"/>
    <col min="2063" max="2063" width="12.7109375" style="25" customWidth="1"/>
    <col min="2064" max="2064" width="12.7109375" style="25" bestFit="1" customWidth="1"/>
    <col min="2065" max="2305" width="11.42578125" style="25"/>
    <col min="2306" max="2306" width="14" style="25" customWidth="1"/>
    <col min="2307" max="2307" width="13.42578125" style="25" bestFit="1" customWidth="1"/>
    <col min="2308" max="2308" width="11.5703125" style="25" bestFit="1" customWidth="1"/>
    <col min="2309" max="2309" width="12.7109375" style="25" customWidth="1"/>
    <col min="2310" max="2313" width="11.5703125" style="25" bestFit="1" customWidth="1"/>
    <col min="2314" max="2314" width="11.7109375" style="25" bestFit="1" customWidth="1"/>
    <col min="2315" max="2315" width="14.85546875" style="25" customWidth="1"/>
    <col min="2316" max="2316" width="14.7109375" style="25" customWidth="1"/>
    <col min="2317" max="2317" width="12.85546875" style="25" bestFit="1" customWidth="1"/>
    <col min="2318" max="2318" width="11.5703125" style="25" customWidth="1"/>
    <col min="2319" max="2319" width="12.7109375" style="25" customWidth="1"/>
    <col min="2320" max="2320" width="12.7109375" style="25" bestFit="1" customWidth="1"/>
    <col min="2321" max="2561" width="11.42578125" style="25"/>
    <col min="2562" max="2562" width="14" style="25" customWidth="1"/>
    <col min="2563" max="2563" width="13.42578125" style="25" bestFit="1" customWidth="1"/>
    <col min="2564" max="2564" width="11.5703125" style="25" bestFit="1" customWidth="1"/>
    <col min="2565" max="2565" width="12.7109375" style="25" customWidth="1"/>
    <col min="2566" max="2569" width="11.5703125" style="25" bestFit="1" customWidth="1"/>
    <col min="2570" max="2570" width="11.7109375" style="25" bestFit="1" customWidth="1"/>
    <col min="2571" max="2571" width="14.85546875" style="25" customWidth="1"/>
    <col min="2572" max="2572" width="14.7109375" style="25" customWidth="1"/>
    <col min="2573" max="2573" width="12.85546875" style="25" bestFit="1" customWidth="1"/>
    <col min="2574" max="2574" width="11.5703125" style="25" customWidth="1"/>
    <col min="2575" max="2575" width="12.7109375" style="25" customWidth="1"/>
    <col min="2576" max="2576" width="12.7109375" style="25" bestFit="1" customWidth="1"/>
    <col min="2577" max="2817" width="11.42578125" style="25"/>
    <col min="2818" max="2818" width="14" style="25" customWidth="1"/>
    <col min="2819" max="2819" width="13.42578125" style="25" bestFit="1" customWidth="1"/>
    <col min="2820" max="2820" width="11.5703125" style="25" bestFit="1" customWidth="1"/>
    <col min="2821" max="2821" width="12.7109375" style="25" customWidth="1"/>
    <col min="2822" max="2825" width="11.5703125" style="25" bestFit="1" customWidth="1"/>
    <col min="2826" max="2826" width="11.7109375" style="25" bestFit="1" customWidth="1"/>
    <col min="2827" max="2827" width="14.85546875" style="25" customWidth="1"/>
    <col min="2828" max="2828" width="14.7109375" style="25" customWidth="1"/>
    <col min="2829" max="2829" width="12.85546875" style="25" bestFit="1" customWidth="1"/>
    <col min="2830" max="2830" width="11.5703125" style="25" customWidth="1"/>
    <col min="2831" max="2831" width="12.7109375" style="25" customWidth="1"/>
    <col min="2832" max="2832" width="12.7109375" style="25" bestFit="1" customWidth="1"/>
    <col min="2833" max="3073" width="11.42578125" style="25"/>
    <col min="3074" max="3074" width="14" style="25" customWidth="1"/>
    <col min="3075" max="3075" width="13.42578125" style="25" bestFit="1" customWidth="1"/>
    <col min="3076" max="3076" width="11.5703125" style="25" bestFit="1" customWidth="1"/>
    <col min="3077" max="3077" width="12.7109375" style="25" customWidth="1"/>
    <col min="3078" max="3081" width="11.5703125" style="25" bestFit="1" customWidth="1"/>
    <col min="3082" max="3082" width="11.7109375" style="25" bestFit="1" customWidth="1"/>
    <col min="3083" max="3083" width="14.85546875" style="25" customWidth="1"/>
    <col min="3084" max="3084" width="14.7109375" style="25" customWidth="1"/>
    <col min="3085" max="3085" width="12.85546875" style="25" bestFit="1" customWidth="1"/>
    <col min="3086" max="3086" width="11.5703125" style="25" customWidth="1"/>
    <col min="3087" max="3087" width="12.7109375" style="25" customWidth="1"/>
    <col min="3088" max="3088" width="12.7109375" style="25" bestFit="1" customWidth="1"/>
    <col min="3089" max="3329" width="11.42578125" style="25"/>
    <col min="3330" max="3330" width="14" style="25" customWidth="1"/>
    <col min="3331" max="3331" width="13.42578125" style="25" bestFit="1" customWidth="1"/>
    <col min="3332" max="3332" width="11.5703125" style="25" bestFit="1" customWidth="1"/>
    <col min="3333" max="3333" width="12.7109375" style="25" customWidth="1"/>
    <col min="3334" max="3337" width="11.5703125" style="25" bestFit="1" customWidth="1"/>
    <col min="3338" max="3338" width="11.7109375" style="25" bestFit="1" customWidth="1"/>
    <col min="3339" max="3339" width="14.85546875" style="25" customWidth="1"/>
    <col min="3340" max="3340" width="14.7109375" style="25" customWidth="1"/>
    <col min="3341" max="3341" width="12.85546875" style="25" bestFit="1" customWidth="1"/>
    <col min="3342" max="3342" width="11.5703125" style="25" customWidth="1"/>
    <col min="3343" max="3343" width="12.7109375" style="25" customWidth="1"/>
    <col min="3344" max="3344" width="12.7109375" style="25" bestFit="1" customWidth="1"/>
    <col min="3345" max="3585" width="11.42578125" style="25"/>
    <col min="3586" max="3586" width="14" style="25" customWidth="1"/>
    <col min="3587" max="3587" width="13.42578125" style="25" bestFit="1" customWidth="1"/>
    <col min="3588" max="3588" width="11.5703125" style="25" bestFit="1" customWidth="1"/>
    <col min="3589" max="3589" width="12.7109375" style="25" customWidth="1"/>
    <col min="3590" max="3593" width="11.5703125" style="25" bestFit="1" customWidth="1"/>
    <col min="3594" max="3594" width="11.7109375" style="25" bestFit="1" customWidth="1"/>
    <col min="3595" max="3595" width="14.85546875" style="25" customWidth="1"/>
    <col min="3596" max="3596" width="14.7109375" style="25" customWidth="1"/>
    <col min="3597" max="3597" width="12.85546875" style="25" bestFit="1" customWidth="1"/>
    <col min="3598" max="3598" width="11.5703125" style="25" customWidth="1"/>
    <col min="3599" max="3599" width="12.7109375" style="25" customWidth="1"/>
    <col min="3600" max="3600" width="12.7109375" style="25" bestFit="1" customWidth="1"/>
    <col min="3601" max="3841" width="11.42578125" style="25"/>
    <col min="3842" max="3842" width="14" style="25" customWidth="1"/>
    <col min="3843" max="3843" width="13.42578125" style="25" bestFit="1" customWidth="1"/>
    <col min="3844" max="3844" width="11.5703125" style="25" bestFit="1" customWidth="1"/>
    <col min="3845" max="3845" width="12.7109375" style="25" customWidth="1"/>
    <col min="3846" max="3849" width="11.5703125" style="25" bestFit="1" customWidth="1"/>
    <col min="3850" max="3850" width="11.7109375" style="25" bestFit="1" customWidth="1"/>
    <col min="3851" max="3851" width="14.85546875" style="25" customWidth="1"/>
    <col min="3852" max="3852" width="14.7109375" style="25" customWidth="1"/>
    <col min="3853" max="3853" width="12.85546875" style="25" bestFit="1" customWidth="1"/>
    <col min="3854" max="3854" width="11.5703125" style="25" customWidth="1"/>
    <col min="3855" max="3855" width="12.7109375" style="25" customWidth="1"/>
    <col min="3856" max="3856" width="12.7109375" style="25" bestFit="1" customWidth="1"/>
    <col min="3857" max="4097" width="11.42578125" style="25"/>
    <col min="4098" max="4098" width="14" style="25" customWidth="1"/>
    <col min="4099" max="4099" width="13.42578125" style="25" bestFit="1" customWidth="1"/>
    <col min="4100" max="4100" width="11.5703125" style="25" bestFit="1" customWidth="1"/>
    <col min="4101" max="4101" width="12.7109375" style="25" customWidth="1"/>
    <col min="4102" max="4105" width="11.5703125" style="25" bestFit="1" customWidth="1"/>
    <col min="4106" max="4106" width="11.7109375" style="25" bestFit="1" customWidth="1"/>
    <col min="4107" max="4107" width="14.85546875" style="25" customWidth="1"/>
    <col min="4108" max="4108" width="14.7109375" style="25" customWidth="1"/>
    <col min="4109" max="4109" width="12.85546875" style="25" bestFit="1" customWidth="1"/>
    <col min="4110" max="4110" width="11.5703125" style="25" customWidth="1"/>
    <col min="4111" max="4111" width="12.7109375" style="25" customWidth="1"/>
    <col min="4112" max="4112" width="12.7109375" style="25" bestFit="1" customWidth="1"/>
    <col min="4113" max="4353" width="11.42578125" style="25"/>
    <col min="4354" max="4354" width="14" style="25" customWidth="1"/>
    <col min="4355" max="4355" width="13.42578125" style="25" bestFit="1" customWidth="1"/>
    <col min="4356" max="4356" width="11.5703125" style="25" bestFit="1" customWidth="1"/>
    <col min="4357" max="4357" width="12.7109375" style="25" customWidth="1"/>
    <col min="4358" max="4361" width="11.5703125" style="25" bestFit="1" customWidth="1"/>
    <col min="4362" max="4362" width="11.7109375" style="25" bestFit="1" customWidth="1"/>
    <col min="4363" max="4363" width="14.85546875" style="25" customWidth="1"/>
    <col min="4364" max="4364" width="14.7109375" style="25" customWidth="1"/>
    <col min="4365" max="4365" width="12.85546875" style="25" bestFit="1" customWidth="1"/>
    <col min="4366" max="4366" width="11.5703125" style="25" customWidth="1"/>
    <col min="4367" max="4367" width="12.7109375" style="25" customWidth="1"/>
    <col min="4368" max="4368" width="12.7109375" style="25" bestFit="1" customWidth="1"/>
    <col min="4369" max="4609" width="11.42578125" style="25"/>
    <col min="4610" max="4610" width="14" style="25" customWidth="1"/>
    <col min="4611" max="4611" width="13.42578125" style="25" bestFit="1" customWidth="1"/>
    <col min="4612" max="4612" width="11.5703125" style="25" bestFit="1" customWidth="1"/>
    <col min="4613" max="4613" width="12.7109375" style="25" customWidth="1"/>
    <col min="4614" max="4617" width="11.5703125" style="25" bestFit="1" customWidth="1"/>
    <col min="4618" max="4618" width="11.7109375" style="25" bestFit="1" customWidth="1"/>
    <col min="4619" max="4619" width="14.85546875" style="25" customWidth="1"/>
    <col min="4620" max="4620" width="14.7109375" style="25" customWidth="1"/>
    <col min="4621" max="4621" width="12.85546875" style="25" bestFit="1" customWidth="1"/>
    <col min="4622" max="4622" width="11.5703125" style="25" customWidth="1"/>
    <col min="4623" max="4623" width="12.7109375" style="25" customWidth="1"/>
    <col min="4624" max="4624" width="12.7109375" style="25" bestFit="1" customWidth="1"/>
    <col min="4625" max="4865" width="11.42578125" style="25"/>
    <col min="4866" max="4866" width="14" style="25" customWidth="1"/>
    <col min="4867" max="4867" width="13.42578125" style="25" bestFit="1" customWidth="1"/>
    <col min="4868" max="4868" width="11.5703125" style="25" bestFit="1" customWidth="1"/>
    <col min="4869" max="4869" width="12.7109375" style="25" customWidth="1"/>
    <col min="4870" max="4873" width="11.5703125" style="25" bestFit="1" customWidth="1"/>
    <col min="4874" max="4874" width="11.7109375" style="25" bestFit="1" customWidth="1"/>
    <col min="4875" max="4875" width="14.85546875" style="25" customWidth="1"/>
    <col min="4876" max="4876" width="14.7109375" style="25" customWidth="1"/>
    <col min="4877" max="4877" width="12.85546875" style="25" bestFit="1" customWidth="1"/>
    <col min="4878" max="4878" width="11.5703125" style="25" customWidth="1"/>
    <col min="4879" max="4879" width="12.7109375" style="25" customWidth="1"/>
    <col min="4880" max="4880" width="12.7109375" style="25" bestFit="1" customWidth="1"/>
    <col min="4881" max="5121" width="11.42578125" style="25"/>
    <col min="5122" max="5122" width="14" style="25" customWidth="1"/>
    <col min="5123" max="5123" width="13.42578125" style="25" bestFit="1" customWidth="1"/>
    <col min="5124" max="5124" width="11.5703125" style="25" bestFit="1" customWidth="1"/>
    <col min="5125" max="5125" width="12.7109375" style="25" customWidth="1"/>
    <col min="5126" max="5129" width="11.5703125" style="25" bestFit="1" customWidth="1"/>
    <col min="5130" max="5130" width="11.7109375" style="25" bestFit="1" customWidth="1"/>
    <col min="5131" max="5131" width="14.85546875" style="25" customWidth="1"/>
    <col min="5132" max="5132" width="14.7109375" style="25" customWidth="1"/>
    <col min="5133" max="5133" width="12.85546875" style="25" bestFit="1" customWidth="1"/>
    <col min="5134" max="5134" width="11.5703125" style="25" customWidth="1"/>
    <col min="5135" max="5135" width="12.7109375" style="25" customWidth="1"/>
    <col min="5136" max="5136" width="12.7109375" style="25" bestFit="1" customWidth="1"/>
    <col min="5137" max="5377" width="11.42578125" style="25"/>
    <col min="5378" max="5378" width="14" style="25" customWidth="1"/>
    <col min="5379" max="5379" width="13.42578125" style="25" bestFit="1" customWidth="1"/>
    <col min="5380" max="5380" width="11.5703125" style="25" bestFit="1" customWidth="1"/>
    <col min="5381" max="5381" width="12.7109375" style="25" customWidth="1"/>
    <col min="5382" max="5385" width="11.5703125" style="25" bestFit="1" customWidth="1"/>
    <col min="5386" max="5386" width="11.7109375" style="25" bestFit="1" customWidth="1"/>
    <col min="5387" max="5387" width="14.85546875" style="25" customWidth="1"/>
    <col min="5388" max="5388" width="14.7109375" style="25" customWidth="1"/>
    <col min="5389" max="5389" width="12.85546875" style="25" bestFit="1" customWidth="1"/>
    <col min="5390" max="5390" width="11.5703125" style="25" customWidth="1"/>
    <col min="5391" max="5391" width="12.7109375" style="25" customWidth="1"/>
    <col min="5392" max="5392" width="12.7109375" style="25" bestFit="1" customWidth="1"/>
    <col min="5393" max="5633" width="11.42578125" style="25"/>
    <col min="5634" max="5634" width="14" style="25" customWidth="1"/>
    <col min="5635" max="5635" width="13.42578125" style="25" bestFit="1" customWidth="1"/>
    <col min="5636" max="5636" width="11.5703125" style="25" bestFit="1" customWidth="1"/>
    <col min="5637" max="5637" width="12.7109375" style="25" customWidth="1"/>
    <col min="5638" max="5641" width="11.5703125" style="25" bestFit="1" customWidth="1"/>
    <col min="5642" max="5642" width="11.7109375" style="25" bestFit="1" customWidth="1"/>
    <col min="5643" max="5643" width="14.85546875" style="25" customWidth="1"/>
    <col min="5644" max="5644" width="14.7109375" style="25" customWidth="1"/>
    <col min="5645" max="5645" width="12.85546875" style="25" bestFit="1" customWidth="1"/>
    <col min="5646" max="5646" width="11.5703125" style="25" customWidth="1"/>
    <col min="5647" max="5647" width="12.7109375" style="25" customWidth="1"/>
    <col min="5648" max="5648" width="12.7109375" style="25" bestFit="1" customWidth="1"/>
    <col min="5649" max="5889" width="11.42578125" style="25"/>
    <col min="5890" max="5890" width="14" style="25" customWidth="1"/>
    <col min="5891" max="5891" width="13.42578125" style="25" bestFit="1" customWidth="1"/>
    <col min="5892" max="5892" width="11.5703125" style="25" bestFit="1" customWidth="1"/>
    <col min="5893" max="5893" width="12.7109375" style="25" customWidth="1"/>
    <col min="5894" max="5897" width="11.5703125" style="25" bestFit="1" customWidth="1"/>
    <col min="5898" max="5898" width="11.7109375" style="25" bestFit="1" customWidth="1"/>
    <col min="5899" max="5899" width="14.85546875" style="25" customWidth="1"/>
    <col min="5900" max="5900" width="14.7109375" style="25" customWidth="1"/>
    <col min="5901" max="5901" width="12.85546875" style="25" bestFit="1" customWidth="1"/>
    <col min="5902" max="5902" width="11.5703125" style="25" customWidth="1"/>
    <col min="5903" max="5903" width="12.7109375" style="25" customWidth="1"/>
    <col min="5904" max="5904" width="12.7109375" style="25" bestFit="1" customWidth="1"/>
    <col min="5905" max="6145" width="11.42578125" style="25"/>
    <col min="6146" max="6146" width="14" style="25" customWidth="1"/>
    <col min="6147" max="6147" width="13.42578125" style="25" bestFit="1" customWidth="1"/>
    <col min="6148" max="6148" width="11.5703125" style="25" bestFit="1" customWidth="1"/>
    <col min="6149" max="6149" width="12.7109375" style="25" customWidth="1"/>
    <col min="6150" max="6153" width="11.5703125" style="25" bestFit="1" customWidth="1"/>
    <col min="6154" max="6154" width="11.7109375" style="25" bestFit="1" customWidth="1"/>
    <col min="6155" max="6155" width="14.85546875" style="25" customWidth="1"/>
    <col min="6156" max="6156" width="14.7109375" style="25" customWidth="1"/>
    <col min="6157" max="6157" width="12.85546875" style="25" bestFit="1" customWidth="1"/>
    <col min="6158" max="6158" width="11.5703125" style="25" customWidth="1"/>
    <col min="6159" max="6159" width="12.7109375" style="25" customWidth="1"/>
    <col min="6160" max="6160" width="12.7109375" style="25" bestFit="1" customWidth="1"/>
    <col min="6161" max="6401" width="11.42578125" style="25"/>
    <col min="6402" max="6402" width="14" style="25" customWidth="1"/>
    <col min="6403" max="6403" width="13.42578125" style="25" bestFit="1" customWidth="1"/>
    <col min="6404" max="6404" width="11.5703125" style="25" bestFit="1" customWidth="1"/>
    <col min="6405" max="6405" width="12.7109375" style="25" customWidth="1"/>
    <col min="6406" max="6409" width="11.5703125" style="25" bestFit="1" customWidth="1"/>
    <col min="6410" max="6410" width="11.7109375" style="25" bestFit="1" customWidth="1"/>
    <col min="6411" max="6411" width="14.85546875" style="25" customWidth="1"/>
    <col min="6412" max="6412" width="14.7109375" style="25" customWidth="1"/>
    <col min="6413" max="6413" width="12.85546875" style="25" bestFit="1" customWidth="1"/>
    <col min="6414" max="6414" width="11.5703125" style="25" customWidth="1"/>
    <col min="6415" max="6415" width="12.7109375" style="25" customWidth="1"/>
    <col min="6416" max="6416" width="12.7109375" style="25" bestFit="1" customWidth="1"/>
    <col min="6417" max="6657" width="11.42578125" style="25"/>
    <col min="6658" max="6658" width="14" style="25" customWidth="1"/>
    <col min="6659" max="6659" width="13.42578125" style="25" bestFit="1" customWidth="1"/>
    <col min="6660" max="6660" width="11.5703125" style="25" bestFit="1" customWidth="1"/>
    <col min="6661" max="6661" width="12.7109375" style="25" customWidth="1"/>
    <col min="6662" max="6665" width="11.5703125" style="25" bestFit="1" customWidth="1"/>
    <col min="6666" max="6666" width="11.7109375" style="25" bestFit="1" customWidth="1"/>
    <col min="6667" max="6667" width="14.85546875" style="25" customWidth="1"/>
    <col min="6668" max="6668" width="14.7109375" style="25" customWidth="1"/>
    <col min="6669" max="6669" width="12.85546875" style="25" bestFit="1" customWidth="1"/>
    <col min="6670" max="6670" width="11.5703125" style="25" customWidth="1"/>
    <col min="6671" max="6671" width="12.7109375" style="25" customWidth="1"/>
    <col min="6672" max="6672" width="12.7109375" style="25" bestFit="1" customWidth="1"/>
    <col min="6673" max="6913" width="11.42578125" style="25"/>
    <col min="6914" max="6914" width="14" style="25" customWidth="1"/>
    <col min="6915" max="6915" width="13.42578125" style="25" bestFit="1" customWidth="1"/>
    <col min="6916" max="6916" width="11.5703125" style="25" bestFit="1" customWidth="1"/>
    <col min="6917" max="6917" width="12.7109375" style="25" customWidth="1"/>
    <col min="6918" max="6921" width="11.5703125" style="25" bestFit="1" customWidth="1"/>
    <col min="6922" max="6922" width="11.7109375" style="25" bestFit="1" customWidth="1"/>
    <col min="6923" max="6923" width="14.85546875" style="25" customWidth="1"/>
    <col min="6924" max="6924" width="14.7109375" style="25" customWidth="1"/>
    <col min="6925" max="6925" width="12.85546875" style="25" bestFit="1" customWidth="1"/>
    <col min="6926" max="6926" width="11.5703125" style="25" customWidth="1"/>
    <col min="6927" max="6927" width="12.7109375" style="25" customWidth="1"/>
    <col min="6928" max="6928" width="12.7109375" style="25" bestFit="1" customWidth="1"/>
    <col min="6929" max="7169" width="11.42578125" style="25"/>
    <col min="7170" max="7170" width="14" style="25" customWidth="1"/>
    <col min="7171" max="7171" width="13.42578125" style="25" bestFit="1" customWidth="1"/>
    <col min="7172" max="7172" width="11.5703125" style="25" bestFit="1" customWidth="1"/>
    <col min="7173" max="7173" width="12.7109375" style="25" customWidth="1"/>
    <col min="7174" max="7177" width="11.5703125" style="25" bestFit="1" customWidth="1"/>
    <col min="7178" max="7178" width="11.7109375" style="25" bestFit="1" customWidth="1"/>
    <col min="7179" max="7179" width="14.85546875" style="25" customWidth="1"/>
    <col min="7180" max="7180" width="14.7109375" style="25" customWidth="1"/>
    <col min="7181" max="7181" width="12.85546875" style="25" bestFit="1" customWidth="1"/>
    <col min="7182" max="7182" width="11.5703125" style="25" customWidth="1"/>
    <col min="7183" max="7183" width="12.7109375" style="25" customWidth="1"/>
    <col min="7184" max="7184" width="12.7109375" style="25" bestFit="1" customWidth="1"/>
    <col min="7185" max="7425" width="11.42578125" style="25"/>
    <col min="7426" max="7426" width="14" style="25" customWidth="1"/>
    <col min="7427" max="7427" width="13.42578125" style="25" bestFit="1" customWidth="1"/>
    <col min="7428" max="7428" width="11.5703125" style="25" bestFit="1" customWidth="1"/>
    <col min="7429" max="7429" width="12.7109375" style="25" customWidth="1"/>
    <col min="7430" max="7433" width="11.5703125" style="25" bestFit="1" customWidth="1"/>
    <col min="7434" max="7434" width="11.7109375" style="25" bestFit="1" customWidth="1"/>
    <col min="7435" max="7435" width="14.85546875" style="25" customWidth="1"/>
    <col min="7436" max="7436" width="14.7109375" style="25" customWidth="1"/>
    <col min="7437" max="7437" width="12.85546875" style="25" bestFit="1" customWidth="1"/>
    <col min="7438" max="7438" width="11.5703125" style="25" customWidth="1"/>
    <col min="7439" max="7439" width="12.7109375" style="25" customWidth="1"/>
    <col min="7440" max="7440" width="12.7109375" style="25" bestFit="1" customWidth="1"/>
    <col min="7441" max="7681" width="11.42578125" style="25"/>
    <col min="7682" max="7682" width="14" style="25" customWidth="1"/>
    <col min="7683" max="7683" width="13.42578125" style="25" bestFit="1" customWidth="1"/>
    <col min="7684" max="7684" width="11.5703125" style="25" bestFit="1" customWidth="1"/>
    <col min="7685" max="7685" width="12.7109375" style="25" customWidth="1"/>
    <col min="7686" max="7689" width="11.5703125" style="25" bestFit="1" customWidth="1"/>
    <col min="7690" max="7690" width="11.7109375" style="25" bestFit="1" customWidth="1"/>
    <col min="7691" max="7691" width="14.85546875" style="25" customWidth="1"/>
    <col min="7692" max="7692" width="14.7109375" style="25" customWidth="1"/>
    <col min="7693" max="7693" width="12.85546875" style="25" bestFit="1" customWidth="1"/>
    <col min="7694" max="7694" width="11.5703125" style="25" customWidth="1"/>
    <col min="7695" max="7695" width="12.7109375" style="25" customWidth="1"/>
    <col min="7696" max="7696" width="12.7109375" style="25" bestFit="1" customWidth="1"/>
    <col min="7697" max="7937" width="11.42578125" style="25"/>
    <col min="7938" max="7938" width="14" style="25" customWidth="1"/>
    <col min="7939" max="7939" width="13.42578125" style="25" bestFit="1" customWidth="1"/>
    <col min="7940" max="7940" width="11.5703125" style="25" bestFit="1" customWidth="1"/>
    <col min="7941" max="7941" width="12.7109375" style="25" customWidth="1"/>
    <col min="7942" max="7945" width="11.5703125" style="25" bestFit="1" customWidth="1"/>
    <col min="7946" max="7946" width="11.7109375" style="25" bestFit="1" customWidth="1"/>
    <col min="7947" max="7947" width="14.85546875" style="25" customWidth="1"/>
    <col min="7948" max="7948" width="14.7109375" style="25" customWidth="1"/>
    <col min="7949" max="7949" width="12.85546875" style="25" bestFit="1" customWidth="1"/>
    <col min="7950" max="7950" width="11.5703125" style="25" customWidth="1"/>
    <col min="7951" max="7951" width="12.7109375" style="25" customWidth="1"/>
    <col min="7952" max="7952" width="12.7109375" style="25" bestFit="1" customWidth="1"/>
    <col min="7953" max="8193" width="11.42578125" style="25"/>
    <col min="8194" max="8194" width="14" style="25" customWidth="1"/>
    <col min="8195" max="8195" width="13.42578125" style="25" bestFit="1" customWidth="1"/>
    <col min="8196" max="8196" width="11.5703125" style="25" bestFit="1" customWidth="1"/>
    <col min="8197" max="8197" width="12.7109375" style="25" customWidth="1"/>
    <col min="8198" max="8201" width="11.5703125" style="25" bestFit="1" customWidth="1"/>
    <col min="8202" max="8202" width="11.7109375" style="25" bestFit="1" customWidth="1"/>
    <col min="8203" max="8203" width="14.85546875" style="25" customWidth="1"/>
    <col min="8204" max="8204" width="14.7109375" style="25" customWidth="1"/>
    <col min="8205" max="8205" width="12.85546875" style="25" bestFit="1" customWidth="1"/>
    <col min="8206" max="8206" width="11.5703125" style="25" customWidth="1"/>
    <col min="8207" max="8207" width="12.7109375" style="25" customWidth="1"/>
    <col min="8208" max="8208" width="12.7109375" style="25" bestFit="1" customWidth="1"/>
    <col min="8209" max="8449" width="11.42578125" style="25"/>
    <col min="8450" max="8450" width="14" style="25" customWidth="1"/>
    <col min="8451" max="8451" width="13.42578125" style="25" bestFit="1" customWidth="1"/>
    <col min="8452" max="8452" width="11.5703125" style="25" bestFit="1" customWidth="1"/>
    <col min="8453" max="8453" width="12.7109375" style="25" customWidth="1"/>
    <col min="8454" max="8457" width="11.5703125" style="25" bestFit="1" customWidth="1"/>
    <col min="8458" max="8458" width="11.7109375" style="25" bestFit="1" customWidth="1"/>
    <col min="8459" max="8459" width="14.85546875" style="25" customWidth="1"/>
    <col min="8460" max="8460" width="14.7109375" style="25" customWidth="1"/>
    <col min="8461" max="8461" width="12.85546875" style="25" bestFit="1" customWidth="1"/>
    <col min="8462" max="8462" width="11.5703125" style="25" customWidth="1"/>
    <col min="8463" max="8463" width="12.7109375" style="25" customWidth="1"/>
    <col min="8464" max="8464" width="12.7109375" style="25" bestFit="1" customWidth="1"/>
    <col min="8465" max="8705" width="11.42578125" style="25"/>
    <col min="8706" max="8706" width="14" style="25" customWidth="1"/>
    <col min="8707" max="8707" width="13.42578125" style="25" bestFit="1" customWidth="1"/>
    <col min="8708" max="8708" width="11.5703125" style="25" bestFit="1" customWidth="1"/>
    <col min="8709" max="8709" width="12.7109375" style="25" customWidth="1"/>
    <col min="8710" max="8713" width="11.5703125" style="25" bestFit="1" customWidth="1"/>
    <col min="8714" max="8714" width="11.7109375" style="25" bestFit="1" customWidth="1"/>
    <col min="8715" max="8715" width="14.85546875" style="25" customWidth="1"/>
    <col min="8716" max="8716" width="14.7109375" style="25" customWidth="1"/>
    <col min="8717" max="8717" width="12.85546875" style="25" bestFit="1" customWidth="1"/>
    <col min="8718" max="8718" width="11.5703125" style="25" customWidth="1"/>
    <col min="8719" max="8719" width="12.7109375" style="25" customWidth="1"/>
    <col min="8720" max="8720" width="12.7109375" style="25" bestFit="1" customWidth="1"/>
    <col min="8721" max="8961" width="11.42578125" style="25"/>
    <col min="8962" max="8962" width="14" style="25" customWidth="1"/>
    <col min="8963" max="8963" width="13.42578125" style="25" bestFit="1" customWidth="1"/>
    <col min="8964" max="8964" width="11.5703125" style="25" bestFit="1" customWidth="1"/>
    <col min="8965" max="8965" width="12.7109375" style="25" customWidth="1"/>
    <col min="8966" max="8969" width="11.5703125" style="25" bestFit="1" customWidth="1"/>
    <col min="8970" max="8970" width="11.7109375" style="25" bestFit="1" customWidth="1"/>
    <col min="8971" max="8971" width="14.85546875" style="25" customWidth="1"/>
    <col min="8972" max="8972" width="14.7109375" style="25" customWidth="1"/>
    <col min="8973" max="8973" width="12.85546875" style="25" bestFit="1" customWidth="1"/>
    <col min="8974" max="8974" width="11.5703125" style="25" customWidth="1"/>
    <col min="8975" max="8975" width="12.7109375" style="25" customWidth="1"/>
    <col min="8976" max="8976" width="12.7109375" style="25" bestFit="1" customWidth="1"/>
    <col min="8977" max="9217" width="11.42578125" style="25"/>
    <col min="9218" max="9218" width="14" style="25" customWidth="1"/>
    <col min="9219" max="9219" width="13.42578125" style="25" bestFit="1" customWidth="1"/>
    <col min="9220" max="9220" width="11.5703125" style="25" bestFit="1" customWidth="1"/>
    <col min="9221" max="9221" width="12.7109375" style="25" customWidth="1"/>
    <col min="9222" max="9225" width="11.5703125" style="25" bestFit="1" customWidth="1"/>
    <col min="9226" max="9226" width="11.7109375" style="25" bestFit="1" customWidth="1"/>
    <col min="9227" max="9227" width="14.85546875" style="25" customWidth="1"/>
    <col min="9228" max="9228" width="14.7109375" style="25" customWidth="1"/>
    <col min="9229" max="9229" width="12.85546875" style="25" bestFit="1" customWidth="1"/>
    <col min="9230" max="9230" width="11.5703125" style="25" customWidth="1"/>
    <col min="9231" max="9231" width="12.7109375" style="25" customWidth="1"/>
    <col min="9232" max="9232" width="12.7109375" style="25" bestFit="1" customWidth="1"/>
    <col min="9233" max="9473" width="11.42578125" style="25"/>
    <col min="9474" max="9474" width="14" style="25" customWidth="1"/>
    <col min="9475" max="9475" width="13.42578125" style="25" bestFit="1" customWidth="1"/>
    <col min="9476" max="9476" width="11.5703125" style="25" bestFit="1" customWidth="1"/>
    <col min="9477" max="9477" width="12.7109375" style="25" customWidth="1"/>
    <col min="9478" max="9481" width="11.5703125" style="25" bestFit="1" customWidth="1"/>
    <col min="9482" max="9482" width="11.7109375" style="25" bestFit="1" customWidth="1"/>
    <col min="9483" max="9483" width="14.85546875" style="25" customWidth="1"/>
    <col min="9484" max="9484" width="14.7109375" style="25" customWidth="1"/>
    <col min="9485" max="9485" width="12.85546875" style="25" bestFit="1" customWidth="1"/>
    <col min="9486" max="9486" width="11.5703125" style="25" customWidth="1"/>
    <col min="9487" max="9487" width="12.7109375" style="25" customWidth="1"/>
    <col min="9488" max="9488" width="12.7109375" style="25" bestFit="1" customWidth="1"/>
    <col min="9489" max="9729" width="11.42578125" style="25"/>
    <col min="9730" max="9730" width="14" style="25" customWidth="1"/>
    <col min="9731" max="9731" width="13.42578125" style="25" bestFit="1" customWidth="1"/>
    <col min="9732" max="9732" width="11.5703125" style="25" bestFit="1" customWidth="1"/>
    <col min="9733" max="9733" width="12.7109375" style="25" customWidth="1"/>
    <col min="9734" max="9737" width="11.5703125" style="25" bestFit="1" customWidth="1"/>
    <col min="9738" max="9738" width="11.7109375" style="25" bestFit="1" customWidth="1"/>
    <col min="9739" max="9739" width="14.85546875" style="25" customWidth="1"/>
    <col min="9740" max="9740" width="14.7109375" style="25" customWidth="1"/>
    <col min="9741" max="9741" width="12.85546875" style="25" bestFit="1" customWidth="1"/>
    <col min="9742" max="9742" width="11.5703125" style="25" customWidth="1"/>
    <col min="9743" max="9743" width="12.7109375" style="25" customWidth="1"/>
    <col min="9744" max="9744" width="12.7109375" style="25" bestFit="1" customWidth="1"/>
    <col min="9745" max="9985" width="11.42578125" style="25"/>
    <col min="9986" max="9986" width="14" style="25" customWidth="1"/>
    <col min="9987" max="9987" width="13.42578125" style="25" bestFit="1" customWidth="1"/>
    <col min="9988" max="9988" width="11.5703125" style="25" bestFit="1" customWidth="1"/>
    <col min="9989" max="9989" width="12.7109375" style="25" customWidth="1"/>
    <col min="9990" max="9993" width="11.5703125" style="25" bestFit="1" customWidth="1"/>
    <col min="9994" max="9994" width="11.7109375" style="25" bestFit="1" customWidth="1"/>
    <col min="9995" max="9995" width="14.85546875" style="25" customWidth="1"/>
    <col min="9996" max="9996" width="14.7109375" style="25" customWidth="1"/>
    <col min="9997" max="9997" width="12.85546875" style="25" bestFit="1" customWidth="1"/>
    <col min="9998" max="9998" width="11.5703125" style="25" customWidth="1"/>
    <col min="9999" max="9999" width="12.7109375" style="25" customWidth="1"/>
    <col min="10000" max="10000" width="12.7109375" style="25" bestFit="1" customWidth="1"/>
    <col min="10001" max="10241" width="11.42578125" style="25"/>
    <col min="10242" max="10242" width="14" style="25" customWidth="1"/>
    <col min="10243" max="10243" width="13.42578125" style="25" bestFit="1" customWidth="1"/>
    <col min="10244" max="10244" width="11.5703125" style="25" bestFit="1" customWidth="1"/>
    <col min="10245" max="10245" width="12.7109375" style="25" customWidth="1"/>
    <col min="10246" max="10249" width="11.5703125" style="25" bestFit="1" customWidth="1"/>
    <col min="10250" max="10250" width="11.7109375" style="25" bestFit="1" customWidth="1"/>
    <col min="10251" max="10251" width="14.85546875" style="25" customWidth="1"/>
    <col min="10252" max="10252" width="14.7109375" style="25" customWidth="1"/>
    <col min="10253" max="10253" width="12.85546875" style="25" bestFit="1" customWidth="1"/>
    <col min="10254" max="10254" width="11.5703125" style="25" customWidth="1"/>
    <col min="10255" max="10255" width="12.7109375" style="25" customWidth="1"/>
    <col min="10256" max="10256" width="12.7109375" style="25" bestFit="1" customWidth="1"/>
    <col min="10257" max="10497" width="11.42578125" style="25"/>
    <col min="10498" max="10498" width="14" style="25" customWidth="1"/>
    <col min="10499" max="10499" width="13.42578125" style="25" bestFit="1" customWidth="1"/>
    <col min="10500" max="10500" width="11.5703125" style="25" bestFit="1" customWidth="1"/>
    <col min="10501" max="10501" width="12.7109375" style="25" customWidth="1"/>
    <col min="10502" max="10505" width="11.5703125" style="25" bestFit="1" customWidth="1"/>
    <col min="10506" max="10506" width="11.7109375" style="25" bestFit="1" customWidth="1"/>
    <col min="10507" max="10507" width="14.85546875" style="25" customWidth="1"/>
    <col min="10508" max="10508" width="14.7109375" style="25" customWidth="1"/>
    <col min="10509" max="10509" width="12.85546875" style="25" bestFit="1" customWidth="1"/>
    <col min="10510" max="10510" width="11.5703125" style="25" customWidth="1"/>
    <col min="10511" max="10511" width="12.7109375" style="25" customWidth="1"/>
    <col min="10512" max="10512" width="12.7109375" style="25" bestFit="1" customWidth="1"/>
    <col min="10513" max="10753" width="11.42578125" style="25"/>
    <col min="10754" max="10754" width="14" style="25" customWidth="1"/>
    <col min="10755" max="10755" width="13.42578125" style="25" bestFit="1" customWidth="1"/>
    <col min="10756" max="10756" width="11.5703125" style="25" bestFit="1" customWidth="1"/>
    <col min="10757" max="10757" width="12.7109375" style="25" customWidth="1"/>
    <col min="10758" max="10761" width="11.5703125" style="25" bestFit="1" customWidth="1"/>
    <col min="10762" max="10762" width="11.7109375" style="25" bestFit="1" customWidth="1"/>
    <col min="10763" max="10763" width="14.85546875" style="25" customWidth="1"/>
    <col min="10764" max="10764" width="14.7109375" style="25" customWidth="1"/>
    <col min="10765" max="10765" width="12.85546875" style="25" bestFit="1" customWidth="1"/>
    <col min="10766" max="10766" width="11.5703125" style="25" customWidth="1"/>
    <col min="10767" max="10767" width="12.7109375" style="25" customWidth="1"/>
    <col min="10768" max="10768" width="12.7109375" style="25" bestFit="1" customWidth="1"/>
    <col min="10769" max="11009" width="11.42578125" style="25"/>
    <col min="11010" max="11010" width="14" style="25" customWidth="1"/>
    <col min="11011" max="11011" width="13.42578125" style="25" bestFit="1" customWidth="1"/>
    <col min="11012" max="11012" width="11.5703125" style="25" bestFit="1" customWidth="1"/>
    <col min="11013" max="11013" width="12.7109375" style="25" customWidth="1"/>
    <col min="11014" max="11017" width="11.5703125" style="25" bestFit="1" customWidth="1"/>
    <col min="11018" max="11018" width="11.7109375" style="25" bestFit="1" customWidth="1"/>
    <col min="11019" max="11019" width="14.85546875" style="25" customWidth="1"/>
    <col min="11020" max="11020" width="14.7109375" style="25" customWidth="1"/>
    <col min="11021" max="11021" width="12.85546875" style="25" bestFit="1" customWidth="1"/>
    <col min="11022" max="11022" width="11.5703125" style="25" customWidth="1"/>
    <col min="11023" max="11023" width="12.7109375" style="25" customWidth="1"/>
    <col min="11024" max="11024" width="12.7109375" style="25" bestFit="1" customWidth="1"/>
    <col min="11025" max="11265" width="11.42578125" style="25"/>
    <col min="11266" max="11266" width="14" style="25" customWidth="1"/>
    <col min="11267" max="11267" width="13.42578125" style="25" bestFit="1" customWidth="1"/>
    <col min="11268" max="11268" width="11.5703125" style="25" bestFit="1" customWidth="1"/>
    <col min="11269" max="11269" width="12.7109375" style="25" customWidth="1"/>
    <col min="11270" max="11273" width="11.5703125" style="25" bestFit="1" customWidth="1"/>
    <col min="11274" max="11274" width="11.7109375" style="25" bestFit="1" customWidth="1"/>
    <col min="11275" max="11275" width="14.85546875" style="25" customWidth="1"/>
    <col min="11276" max="11276" width="14.7109375" style="25" customWidth="1"/>
    <col min="11277" max="11277" width="12.85546875" style="25" bestFit="1" customWidth="1"/>
    <col min="11278" max="11278" width="11.5703125" style="25" customWidth="1"/>
    <col min="11279" max="11279" width="12.7109375" style="25" customWidth="1"/>
    <col min="11280" max="11280" width="12.7109375" style="25" bestFit="1" customWidth="1"/>
    <col min="11281" max="11521" width="11.42578125" style="25"/>
    <col min="11522" max="11522" width="14" style="25" customWidth="1"/>
    <col min="11523" max="11523" width="13.42578125" style="25" bestFit="1" customWidth="1"/>
    <col min="11524" max="11524" width="11.5703125" style="25" bestFit="1" customWidth="1"/>
    <col min="11525" max="11525" width="12.7109375" style="25" customWidth="1"/>
    <col min="11526" max="11529" width="11.5703125" style="25" bestFit="1" customWidth="1"/>
    <col min="11530" max="11530" width="11.7109375" style="25" bestFit="1" customWidth="1"/>
    <col min="11531" max="11531" width="14.85546875" style="25" customWidth="1"/>
    <col min="11532" max="11532" width="14.7109375" style="25" customWidth="1"/>
    <col min="11533" max="11533" width="12.85546875" style="25" bestFit="1" customWidth="1"/>
    <col min="11534" max="11534" width="11.5703125" style="25" customWidth="1"/>
    <col min="11535" max="11535" width="12.7109375" style="25" customWidth="1"/>
    <col min="11536" max="11536" width="12.7109375" style="25" bestFit="1" customWidth="1"/>
    <col min="11537" max="11777" width="11.42578125" style="25"/>
    <col min="11778" max="11778" width="14" style="25" customWidth="1"/>
    <col min="11779" max="11779" width="13.42578125" style="25" bestFit="1" customWidth="1"/>
    <col min="11780" max="11780" width="11.5703125" style="25" bestFit="1" customWidth="1"/>
    <col min="11781" max="11781" width="12.7109375" style="25" customWidth="1"/>
    <col min="11782" max="11785" width="11.5703125" style="25" bestFit="1" customWidth="1"/>
    <col min="11786" max="11786" width="11.7109375" style="25" bestFit="1" customWidth="1"/>
    <col min="11787" max="11787" width="14.85546875" style="25" customWidth="1"/>
    <col min="11788" max="11788" width="14.7109375" style="25" customWidth="1"/>
    <col min="11789" max="11789" width="12.85546875" style="25" bestFit="1" customWidth="1"/>
    <col min="11790" max="11790" width="11.5703125" style="25" customWidth="1"/>
    <col min="11791" max="11791" width="12.7109375" style="25" customWidth="1"/>
    <col min="11792" max="11792" width="12.7109375" style="25" bestFit="1" customWidth="1"/>
    <col min="11793" max="12033" width="11.42578125" style="25"/>
    <col min="12034" max="12034" width="14" style="25" customWidth="1"/>
    <col min="12035" max="12035" width="13.42578125" style="25" bestFit="1" customWidth="1"/>
    <col min="12036" max="12036" width="11.5703125" style="25" bestFit="1" customWidth="1"/>
    <col min="12037" max="12037" width="12.7109375" style="25" customWidth="1"/>
    <col min="12038" max="12041" width="11.5703125" style="25" bestFit="1" customWidth="1"/>
    <col min="12042" max="12042" width="11.7109375" style="25" bestFit="1" customWidth="1"/>
    <col min="12043" max="12043" width="14.85546875" style="25" customWidth="1"/>
    <col min="12044" max="12044" width="14.7109375" style="25" customWidth="1"/>
    <col min="12045" max="12045" width="12.85546875" style="25" bestFit="1" customWidth="1"/>
    <col min="12046" max="12046" width="11.5703125" style="25" customWidth="1"/>
    <col min="12047" max="12047" width="12.7109375" style="25" customWidth="1"/>
    <col min="12048" max="12048" width="12.7109375" style="25" bestFit="1" customWidth="1"/>
    <col min="12049" max="12289" width="11.42578125" style="25"/>
    <col min="12290" max="12290" width="14" style="25" customWidth="1"/>
    <col min="12291" max="12291" width="13.42578125" style="25" bestFit="1" customWidth="1"/>
    <col min="12292" max="12292" width="11.5703125" style="25" bestFit="1" customWidth="1"/>
    <col min="12293" max="12293" width="12.7109375" style="25" customWidth="1"/>
    <col min="12294" max="12297" width="11.5703125" style="25" bestFit="1" customWidth="1"/>
    <col min="12298" max="12298" width="11.7109375" style="25" bestFit="1" customWidth="1"/>
    <col min="12299" max="12299" width="14.85546875" style="25" customWidth="1"/>
    <col min="12300" max="12300" width="14.7109375" style="25" customWidth="1"/>
    <col min="12301" max="12301" width="12.85546875" style="25" bestFit="1" customWidth="1"/>
    <col min="12302" max="12302" width="11.5703125" style="25" customWidth="1"/>
    <col min="12303" max="12303" width="12.7109375" style="25" customWidth="1"/>
    <col min="12304" max="12304" width="12.7109375" style="25" bestFit="1" customWidth="1"/>
    <col min="12305" max="12545" width="11.42578125" style="25"/>
    <col min="12546" max="12546" width="14" style="25" customWidth="1"/>
    <col min="12547" max="12547" width="13.42578125" style="25" bestFit="1" customWidth="1"/>
    <col min="12548" max="12548" width="11.5703125" style="25" bestFit="1" customWidth="1"/>
    <col min="12549" max="12549" width="12.7109375" style="25" customWidth="1"/>
    <col min="12550" max="12553" width="11.5703125" style="25" bestFit="1" customWidth="1"/>
    <col min="12554" max="12554" width="11.7109375" style="25" bestFit="1" customWidth="1"/>
    <col min="12555" max="12555" width="14.85546875" style="25" customWidth="1"/>
    <col min="12556" max="12556" width="14.7109375" style="25" customWidth="1"/>
    <col min="12557" max="12557" width="12.85546875" style="25" bestFit="1" customWidth="1"/>
    <col min="12558" max="12558" width="11.5703125" style="25" customWidth="1"/>
    <col min="12559" max="12559" width="12.7109375" style="25" customWidth="1"/>
    <col min="12560" max="12560" width="12.7109375" style="25" bestFit="1" customWidth="1"/>
    <col min="12561" max="12801" width="11.42578125" style="25"/>
    <col min="12802" max="12802" width="14" style="25" customWidth="1"/>
    <col min="12803" max="12803" width="13.42578125" style="25" bestFit="1" customWidth="1"/>
    <col min="12804" max="12804" width="11.5703125" style="25" bestFit="1" customWidth="1"/>
    <col min="12805" max="12805" width="12.7109375" style="25" customWidth="1"/>
    <col min="12806" max="12809" width="11.5703125" style="25" bestFit="1" customWidth="1"/>
    <col min="12810" max="12810" width="11.7109375" style="25" bestFit="1" customWidth="1"/>
    <col min="12811" max="12811" width="14.85546875" style="25" customWidth="1"/>
    <col min="12812" max="12812" width="14.7109375" style="25" customWidth="1"/>
    <col min="12813" max="12813" width="12.85546875" style="25" bestFit="1" customWidth="1"/>
    <col min="12814" max="12814" width="11.5703125" style="25" customWidth="1"/>
    <col min="12815" max="12815" width="12.7109375" style="25" customWidth="1"/>
    <col min="12816" max="12816" width="12.7109375" style="25" bestFit="1" customWidth="1"/>
    <col min="12817" max="13057" width="11.42578125" style="25"/>
    <col min="13058" max="13058" width="14" style="25" customWidth="1"/>
    <col min="13059" max="13059" width="13.42578125" style="25" bestFit="1" customWidth="1"/>
    <col min="13060" max="13060" width="11.5703125" style="25" bestFit="1" customWidth="1"/>
    <col min="13061" max="13061" width="12.7109375" style="25" customWidth="1"/>
    <col min="13062" max="13065" width="11.5703125" style="25" bestFit="1" customWidth="1"/>
    <col min="13066" max="13066" width="11.7109375" style="25" bestFit="1" customWidth="1"/>
    <col min="13067" max="13067" width="14.85546875" style="25" customWidth="1"/>
    <col min="13068" max="13068" width="14.7109375" style="25" customWidth="1"/>
    <col min="13069" max="13069" width="12.85546875" style="25" bestFit="1" customWidth="1"/>
    <col min="13070" max="13070" width="11.5703125" style="25" customWidth="1"/>
    <col min="13071" max="13071" width="12.7109375" style="25" customWidth="1"/>
    <col min="13072" max="13072" width="12.7109375" style="25" bestFit="1" customWidth="1"/>
    <col min="13073" max="13313" width="11.42578125" style="25"/>
    <col min="13314" max="13314" width="14" style="25" customWidth="1"/>
    <col min="13315" max="13315" width="13.42578125" style="25" bestFit="1" customWidth="1"/>
    <col min="13316" max="13316" width="11.5703125" style="25" bestFit="1" customWidth="1"/>
    <col min="13317" max="13317" width="12.7109375" style="25" customWidth="1"/>
    <col min="13318" max="13321" width="11.5703125" style="25" bestFit="1" customWidth="1"/>
    <col min="13322" max="13322" width="11.7109375" style="25" bestFit="1" customWidth="1"/>
    <col min="13323" max="13323" width="14.85546875" style="25" customWidth="1"/>
    <col min="13324" max="13324" width="14.7109375" style="25" customWidth="1"/>
    <col min="13325" max="13325" width="12.85546875" style="25" bestFit="1" customWidth="1"/>
    <col min="13326" max="13326" width="11.5703125" style="25" customWidth="1"/>
    <col min="13327" max="13327" width="12.7109375" style="25" customWidth="1"/>
    <col min="13328" max="13328" width="12.7109375" style="25" bestFit="1" customWidth="1"/>
    <col min="13329" max="13569" width="11.42578125" style="25"/>
    <col min="13570" max="13570" width="14" style="25" customWidth="1"/>
    <col min="13571" max="13571" width="13.42578125" style="25" bestFit="1" customWidth="1"/>
    <col min="13572" max="13572" width="11.5703125" style="25" bestFit="1" customWidth="1"/>
    <col min="13573" max="13573" width="12.7109375" style="25" customWidth="1"/>
    <col min="13574" max="13577" width="11.5703125" style="25" bestFit="1" customWidth="1"/>
    <col min="13578" max="13578" width="11.7109375" style="25" bestFit="1" customWidth="1"/>
    <col min="13579" max="13579" width="14.85546875" style="25" customWidth="1"/>
    <col min="13580" max="13580" width="14.7109375" style="25" customWidth="1"/>
    <col min="13581" max="13581" width="12.85546875" style="25" bestFit="1" customWidth="1"/>
    <col min="13582" max="13582" width="11.5703125" style="25" customWidth="1"/>
    <col min="13583" max="13583" width="12.7109375" style="25" customWidth="1"/>
    <col min="13584" max="13584" width="12.7109375" style="25" bestFit="1" customWidth="1"/>
    <col min="13585" max="13825" width="11.42578125" style="25"/>
    <col min="13826" max="13826" width="14" style="25" customWidth="1"/>
    <col min="13827" max="13827" width="13.42578125" style="25" bestFit="1" customWidth="1"/>
    <col min="13828" max="13828" width="11.5703125" style="25" bestFit="1" customWidth="1"/>
    <col min="13829" max="13829" width="12.7109375" style="25" customWidth="1"/>
    <col min="13830" max="13833" width="11.5703125" style="25" bestFit="1" customWidth="1"/>
    <col min="13834" max="13834" width="11.7109375" style="25" bestFit="1" customWidth="1"/>
    <col min="13835" max="13835" width="14.85546875" style="25" customWidth="1"/>
    <col min="13836" max="13836" width="14.7109375" style="25" customWidth="1"/>
    <col min="13837" max="13837" width="12.85546875" style="25" bestFit="1" customWidth="1"/>
    <col min="13838" max="13838" width="11.5703125" style="25" customWidth="1"/>
    <col min="13839" max="13839" width="12.7109375" style="25" customWidth="1"/>
    <col min="13840" max="13840" width="12.7109375" style="25" bestFit="1" customWidth="1"/>
    <col min="13841" max="14081" width="11.42578125" style="25"/>
    <col min="14082" max="14082" width="14" style="25" customWidth="1"/>
    <col min="14083" max="14083" width="13.42578125" style="25" bestFit="1" customWidth="1"/>
    <col min="14084" max="14084" width="11.5703125" style="25" bestFit="1" customWidth="1"/>
    <col min="14085" max="14085" width="12.7109375" style="25" customWidth="1"/>
    <col min="14086" max="14089" width="11.5703125" style="25" bestFit="1" customWidth="1"/>
    <col min="14090" max="14090" width="11.7109375" style="25" bestFit="1" customWidth="1"/>
    <col min="14091" max="14091" width="14.85546875" style="25" customWidth="1"/>
    <col min="14092" max="14092" width="14.7109375" style="25" customWidth="1"/>
    <col min="14093" max="14093" width="12.85546875" style="25" bestFit="1" customWidth="1"/>
    <col min="14094" max="14094" width="11.5703125" style="25" customWidth="1"/>
    <col min="14095" max="14095" width="12.7109375" style="25" customWidth="1"/>
    <col min="14096" max="14096" width="12.7109375" style="25" bestFit="1" customWidth="1"/>
    <col min="14097" max="14337" width="11.42578125" style="25"/>
    <col min="14338" max="14338" width="14" style="25" customWidth="1"/>
    <col min="14339" max="14339" width="13.42578125" style="25" bestFit="1" customWidth="1"/>
    <col min="14340" max="14340" width="11.5703125" style="25" bestFit="1" customWidth="1"/>
    <col min="14341" max="14341" width="12.7109375" style="25" customWidth="1"/>
    <col min="14342" max="14345" width="11.5703125" style="25" bestFit="1" customWidth="1"/>
    <col min="14346" max="14346" width="11.7109375" style="25" bestFit="1" customWidth="1"/>
    <col min="14347" max="14347" width="14.85546875" style="25" customWidth="1"/>
    <col min="14348" max="14348" width="14.7109375" style="25" customWidth="1"/>
    <col min="14349" max="14349" width="12.85546875" style="25" bestFit="1" customWidth="1"/>
    <col min="14350" max="14350" width="11.5703125" style="25" customWidth="1"/>
    <col min="14351" max="14351" width="12.7109375" style="25" customWidth="1"/>
    <col min="14352" max="14352" width="12.7109375" style="25" bestFit="1" customWidth="1"/>
    <col min="14353" max="14593" width="11.42578125" style="25"/>
    <col min="14594" max="14594" width="14" style="25" customWidth="1"/>
    <col min="14595" max="14595" width="13.42578125" style="25" bestFit="1" customWidth="1"/>
    <col min="14596" max="14596" width="11.5703125" style="25" bestFit="1" customWidth="1"/>
    <col min="14597" max="14597" width="12.7109375" style="25" customWidth="1"/>
    <col min="14598" max="14601" width="11.5703125" style="25" bestFit="1" customWidth="1"/>
    <col min="14602" max="14602" width="11.7109375" style="25" bestFit="1" customWidth="1"/>
    <col min="14603" max="14603" width="14.85546875" style="25" customWidth="1"/>
    <col min="14604" max="14604" width="14.7109375" style="25" customWidth="1"/>
    <col min="14605" max="14605" width="12.85546875" style="25" bestFit="1" customWidth="1"/>
    <col min="14606" max="14606" width="11.5703125" style="25" customWidth="1"/>
    <col min="14607" max="14607" width="12.7109375" style="25" customWidth="1"/>
    <col min="14608" max="14608" width="12.7109375" style="25" bestFit="1" customWidth="1"/>
    <col min="14609" max="14849" width="11.42578125" style="25"/>
    <col min="14850" max="14850" width="14" style="25" customWidth="1"/>
    <col min="14851" max="14851" width="13.42578125" style="25" bestFit="1" customWidth="1"/>
    <col min="14852" max="14852" width="11.5703125" style="25" bestFit="1" customWidth="1"/>
    <col min="14853" max="14853" width="12.7109375" style="25" customWidth="1"/>
    <col min="14854" max="14857" width="11.5703125" style="25" bestFit="1" customWidth="1"/>
    <col min="14858" max="14858" width="11.7109375" style="25" bestFit="1" customWidth="1"/>
    <col min="14859" max="14859" width="14.85546875" style="25" customWidth="1"/>
    <col min="14860" max="14860" width="14.7109375" style="25" customWidth="1"/>
    <col min="14861" max="14861" width="12.85546875" style="25" bestFit="1" customWidth="1"/>
    <col min="14862" max="14862" width="11.5703125" style="25" customWidth="1"/>
    <col min="14863" max="14863" width="12.7109375" style="25" customWidth="1"/>
    <col min="14864" max="14864" width="12.7109375" style="25" bestFit="1" customWidth="1"/>
    <col min="14865" max="15105" width="11.42578125" style="25"/>
    <col min="15106" max="15106" width="14" style="25" customWidth="1"/>
    <col min="15107" max="15107" width="13.42578125" style="25" bestFit="1" customWidth="1"/>
    <col min="15108" max="15108" width="11.5703125" style="25" bestFit="1" customWidth="1"/>
    <col min="15109" max="15109" width="12.7109375" style="25" customWidth="1"/>
    <col min="15110" max="15113" width="11.5703125" style="25" bestFit="1" customWidth="1"/>
    <col min="15114" max="15114" width="11.7109375" style="25" bestFit="1" customWidth="1"/>
    <col min="15115" max="15115" width="14.85546875" style="25" customWidth="1"/>
    <col min="15116" max="15116" width="14.7109375" style="25" customWidth="1"/>
    <col min="15117" max="15117" width="12.85546875" style="25" bestFit="1" customWidth="1"/>
    <col min="15118" max="15118" width="11.5703125" style="25" customWidth="1"/>
    <col min="15119" max="15119" width="12.7109375" style="25" customWidth="1"/>
    <col min="15120" max="15120" width="12.7109375" style="25" bestFit="1" customWidth="1"/>
    <col min="15121" max="15361" width="11.42578125" style="25"/>
    <col min="15362" max="15362" width="14" style="25" customWidth="1"/>
    <col min="15363" max="15363" width="13.42578125" style="25" bestFit="1" customWidth="1"/>
    <col min="15364" max="15364" width="11.5703125" style="25" bestFit="1" customWidth="1"/>
    <col min="15365" max="15365" width="12.7109375" style="25" customWidth="1"/>
    <col min="15366" max="15369" width="11.5703125" style="25" bestFit="1" customWidth="1"/>
    <col min="15370" max="15370" width="11.7109375" style="25" bestFit="1" customWidth="1"/>
    <col min="15371" max="15371" width="14.85546875" style="25" customWidth="1"/>
    <col min="15372" max="15372" width="14.7109375" style="25" customWidth="1"/>
    <col min="15373" max="15373" width="12.85546875" style="25" bestFit="1" customWidth="1"/>
    <col min="15374" max="15374" width="11.5703125" style="25" customWidth="1"/>
    <col min="15375" max="15375" width="12.7109375" style="25" customWidth="1"/>
    <col min="15376" max="15376" width="12.7109375" style="25" bestFit="1" customWidth="1"/>
    <col min="15377" max="15617" width="11.42578125" style="25"/>
    <col min="15618" max="15618" width="14" style="25" customWidth="1"/>
    <col min="15619" max="15619" width="13.42578125" style="25" bestFit="1" customWidth="1"/>
    <col min="15620" max="15620" width="11.5703125" style="25" bestFit="1" customWidth="1"/>
    <col min="15621" max="15621" width="12.7109375" style="25" customWidth="1"/>
    <col min="15622" max="15625" width="11.5703125" style="25" bestFit="1" customWidth="1"/>
    <col min="15626" max="15626" width="11.7109375" style="25" bestFit="1" customWidth="1"/>
    <col min="15627" max="15627" width="14.85546875" style="25" customWidth="1"/>
    <col min="15628" max="15628" width="14.7109375" style="25" customWidth="1"/>
    <col min="15629" max="15629" width="12.85546875" style="25" bestFit="1" customWidth="1"/>
    <col min="15630" max="15630" width="11.5703125" style="25" customWidth="1"/>
    <col min="15631" max="15631" width="12.7109375" style="25" customWidth="1"/>
    <col min="15632" max="15632" width="12.7109375" style="25" bestFit="1" customWidth="1"/>
    <col min="15633" max="15873" width="11.42578125" style="25"/>
    <col min="15874" max="15874" width="14" style="25" customWidth="1"/>
    <col min="15875" max="15875" width="13.42578125" style="25" bestFit="1" customWidth="1"/>
    <col min="15876" max="15876" width="11.5703125" style="25" bestFit="1" customWidth="1"/>
    <col min="15877" max="15877" width="12.7109375" style="25" customWidth="1"/>
    <col min="15878" max="15881" width="11.5703125" style="25" bestFit="1" customWidth="1"/>
    <col min="15882" max="15882" width="11.7109375" style="25" bestFit="1" customWidth="1"/>
    <col min="15883" max="15883" width="14.85546875" style="25" customWidth="1"/>
    <col min="15884" max="15884" width="14.7109375" style="25" customWidth="1"/>
    <col min="15885" max="15885" width="12.85546875" style="25" bestFit="1" customWidth="1"/>
    <col min="15886" max="15886" width="11.5703125" style="25" customWidth="1"/>
    <col min="15887" max="15887" width="12.7109375" style="25" customWidth="1"/>
    <col min="15888" max="15888" width="12.7109375" style="25" bestFit="1" customWidth="1"/>
    <col min="15889" max="16129" width="11.42578125" style="25"/>
    <col min="16130" max="16130" width="14" style="25" customWidth="1"/>
    <col min="16131" max="16131" width="13.42578125" style="25" bestFit="1" customWidth="1"/>
    <col min="16132" max="16132" width="11.5703125" style="25" bestFit="1" customWidth="1"/>
    <col min="16133" max="16133" width="12.7109375" style="25" customWidth="1"/>
    <col min="16134" max="16137" width="11.5703125" style="25" bestFit="1" customWidth="1"/>
    <col min="16138" max="16138" width="11.7109375" style="25" bestFit="1" customWidth="1"/>
    <col min="16139" max="16139" width="14.85546875" style="25" customWidth="1"/>
    <col min="16140" max="16140" width="14.7109375" style="25" customWidth="1"/>
    <col min="16141" max="16141" width="12.85546875" style="25" bestFit="1" customWidth="1"/>
    <col min="16142" max="16142" width="11.5703125" style="25" customWidth="1"/>
    <col min="16143" max="16143" width="12.7109375" style="25" customWidth="1"/>
    <col min="16144" max="16144" width="12.7109375" style="25" bestFit="1" customWidth="1"/>
    <col min="16145" max="16384" width="11.42578125" style="25"/>
  </cols>
  <sheetData>
    <row r="3" spans="1:10" ht="13.5" thickBot="1" x14ac:dyDescent="0.25"/>
    <row r="4" spans="1:10" ht="15.75" thickBot="1" x14ac:dyDescent="0.25">
      <c r="A4" s="19"/>
      <c r="B4" s="34" t="s">
        <v>208</v>
      </c>
      <c r="C4" s="35"/>
      <c r="D4" s="35"/>
      <c r="E4" s="35"/>
      <c r="F4" s="35"/>
      <c r="G4" s="35"/>
      <c r="H4" s="36"/>
      <c r="J4" s="24"/>
    </row>
    <row r="7" spans="1:10" x14ac:dyDescent="0.2">
      <c r="A7" s="824" t="s">
        <v>566</v>
      </c>
      <c r="B7" s="825"/>
      <c r="C7" s="825"/>
      <c r="D7" s="825"/>
    </row>
    <row r="9" spans="1:10" x14ac:dyDescent="0.2">
      <c r="A9" s="110" t="s">
        <v>209</v>
      </c>
    </row>
    <row r="11" spans="1:10" ht="13.5" thickBot="1" x14ac:dyDescent="0.25"/>
    <row r="12" spans="1:10" ht="13.5" thickBot="1" x14ac:dyDescent="0.25">
      <c r="A12" s="79"/>
      <c r="B12" s="79"/>
      <c r="C12" s="88" t="s">
        <v>16</v>
      </c>
      <c r="D12" s="88" t="s">
        <v>17</v>
      </c>
      <c r="E12" s="88" t="s">
        <v>13</v>
      </c>
    </row>
    <row r="13" spans="1:10" x14ac:dyDescent="0.2">
      <c r="A13" s="37" t="s">
        <v>133</v>
      </c>
      <c r="B13" s="38"/>
      <c r="C13" s="39">
        <v>1714765</v>
      </c>
      <c r="D13" s="39">
        <v>378100</v>
      </c>
      <c r="E13" s="39">
        <f>SUM(C13:D13)</f>
        <v>2092865</v>
      </c>
      <c r="G13" s="24"/>
      <c r="H13" s="24"/>
    </row>
    <row r="14" spans="1:10" x14ac:dyDescent="0.2">
      <c r="A14" s="40" t="s">
        <v>184</v>
      </c>
      <c r="B14" s="41"/>
      <c r="C14" s="42">
        <v>1453725</v>
      </c>
      <c r="D14" s="42">
        <v>339564</v>
      </c>
      <c r="E14" s="42">
        <f t="shared" ref="E14:E18" si="0">SUM(C14:D14)</f>
        <v>1793289</v>
      </c>
      <c r="G14" s="24"/>
      <c r="H14" s="24"/>
    </row>
    <row r="15" spans="1:10" x14ac:dyDescent="0.2">
      <c r="A15" s="40" t="s">
        <v>185</v>
      </c>
      <c r="B15" s="41"/>
      <c r="C15" s="42">
        <v>261040</v>
      </c>
      <c r="D15" s="42">
        <v>38536</v>
      </c>
      <c r="E15" s="42">
        <f t="shared" si="0"/>
        <v>299576</v>
      </c>
    </row>
    <row r="16" spans="1:10" x14ac:dyDescent="0.2">
      <c r="A16" s="43" t="s">
        <v>134</v>
      </c>
      <c r="B16" s="44"/>
      <c r="C16" s="45">
        <v>2724169</v>
      </c>
      <c r="D16" s="45">
        <v>644009</v>
      </c>
      <c r="E16" s="45">
        <f t="shared" si="0"/>
        <v>3368178</v>
      </c>
    </row>
    <row r="17" spans="1:5" x14ac:dyDescent="0.2">
      <c r="A17" s="40" t="s">
        <v>186</v>
      </c>
      <c r="B17" s="41"/>
      <c r="C17" s="42">
        <v>2330759</v>
      </c>
      <c r="D17" s="42">
        <v>572456</v>
      </c>
      <c r="E17" s="42">
        <f t="shared" si="0"/>
        <v>2903215</v>
      </c>
    </row>
    <row r="18" spans="1:5" x14ac:dyDescent="0.2">
      <c r="A18" s="40" t="s">
        <v>187</v>
      </c>
      <c r="B18" s="41"/>
      <c r="C18" s="42">
        <v>393410</v>
      </c>
      <c r="D18" s="42">
        <v>71553</v>
      </c>
      <c r="E18" s="42">
        <f t="shared" si="0"/>
        <v>464963</v>
      </c>
    </row>
    <row r="19" spans="1:5" x14ac:dyDescent="0.2">
      <c r="A19" s="43" t="s">
        <v>67</v>
      </c>
      <c r="B19" s="44"/>
      <c r="C19" s="111">
        <v>0.25391852077345078</v>
      </c>
      <c r="D19" s="46">
        <v>0.15959511798313139</v>
      </c>
      <c r="E19" s="46">
        <v>0.22813785580852061</v>
      </c>
    </row>
    <row r="20" spans="1:5" x14ac:dyDescent="0.2">
      <c r="A20" s="47" t="s">
        <v>3</v>
      </c>
      <c r="B20" s="48"/>
      <c r="C20" s="49">
        <v>1.5886544220345062</v>
      </c>
      <c r="D20" s="49">
        <v>1.7032769108701402</v>
      </c>
      <c r="E20" s="49">
        <f>E16/E13</f>
        <v>1.6093622856705998</v>
      </c>
    </row>
    <row r="21" spans="1:5" x14ac:dyDescent="0.2">
      <c r="A21" s="51" t="s">
        <v>188</v>
      </c>
      <c r="B21" s="52"/>
      <c r="C21" s="53">
        <v>1.6033011745687802</v>
      </c>
      <c r="D21" s="53">
        <v>1.6858559800214392</v>
      </c>
      <c r="E21" s="53">
        <f t="shared" ref="E21:E22" si="1">E17/E14</f>
        <v>1.6189331446297837</v>
      </c>
    </row>
    <row r="22" spans="1:5" ht="13.5" thickBot="1" x14ac:dyDescent="0.25">
      <c r="A22" s="54" t="s">
        <v>189</v>
      </c>
      <c r="B22" s="55"/>
      <c r="C22" s="56">
        <v>1.5070870364695066</v>
      </c>
      <c r="D22" s="56">
        <v>1.8567832675939382</v>
      </c>
      <c r="E22" s="56">
        <f t="shared" si="1"/>
        <v>1.5520702592998104</v>
      </c>
    </row>
    <row r="43" spans="1:18" x14ac:dyDescent="0.2">
      <c r="A43" s="63"/>
      <c r="B43" s="63"/>
    </row>
    <row r="44" spans="1:18" ht="15.75" x14ac:dyDescent="0.25">
      <c r="A44" s="823" t="s">
        <v>210</v>
      </c>
      <c r="B44" s="823"/>
      <c r="C44" s="823"/>
      <c r="D44" s="823"/>
      <c r="E44" s="823"/>
      <c r="F44" s="823"/>
      <c r="G44" s="823"/>
      <c r="H44" s="823"/>
      <c r="I44" s="823"/>
      <c r="J44" s="823"/>
      <c r="K44" s="823"/>
      <c r="L44" s="823"/>
      <c r="M44" s="823"/>
      <c r="N44" s="823"/>
    </row>
    <row r="45" spans="1:18" ht="13.5" thickBot="1" x14ac:dyDescent="0.25">
      <c r="E45" s="19"/>
    </row>
    <row r="46" spans="1:18" ht="13.5" thickBot="1" x14ac:dyDescent="0.25">
      <c r="A46" s="59"/>
      <c r="B46" s="59"/>
      <c r="C46" s="87" t="s">
        <v>46</v>
      </c>
      <c r="D46" s="88" t="s">
        <v>47</v>
      </c>
      <c r="E46" s="88" t="s">
        <v>48</v>
      </c>
      <c r="F46" s="88" t="s">
        <v>49</v>
      </c>
      <c r="G46" s="88" t="s">
        <v>50</v>
      </c>
      <c r="H46" s="88" t="s">
        <v>51</v>
      </c>
      <c r="I46" s="89" t="s">
        <v>52</v>
      </c>
      <c r="J46" s="89" t="s">
        <v>53</v>
      </c>
      <c r="K46" s="87" t="s">
        <v>54</v>
      </c>
      <c r="L46" s="89" t="s">
        <v>55</v>
      </c>
      <c r="M46" s="89" t="s">
        <v>56</v>
      </c>
      <c r="N46" s="87" t="s">
        <v>57</v>
      </c>
    </row>
    <row r="47" spans="1:18" s="19" customFormat="1" x14ac:dyDescent="0.2">
      <c r="A47" s="37" t="s">
        <v>74</v>
      </c>
      <c r="B47" s="38"/>
      <c r="C47" s="105">
        <v>338158</v>
      </c>
      <c r="D47" s="105">
        <v>395133</v>
      </c>
      <c r="E47" s="105">
        <v>163990</v>
      </c>
      <c r="F47" s="105">
        <v>0</v>
      </c>
      <c r="G47" s="105">
        <v>10559</v>
      </c>
      <c r="H47" s="105">
        <v>65355</v>
      </c>
      <c r="I47" s="105">
        <v>273321</v>
      </c>
      <c r="J47" s="105">
        <v>333403</v>
      </c>
      <c r="K47" s="643">
        <v>209731</v>
      </c>
      <c r="L47" s="643">
        <v>164809</v>
      </c>
      <c r="M47" s="643">
        <v>73473</v>
      </c>
      <c r="N47" s="105">
        <v>64933</v>
      </c>
      <c r="O47" s="112">
        <f>SUM(C47:N47)</f>
        <v>2092865</v>
      </c>
      <c r="P47" s="63"/>
      <c r="Q47" s="50"/>
      <c r="R47" s="113"/>
    </row>
    <row r="48" spans="1:18" s="19" customFormat="1" x14ac:dyDescent="0.2">
      <c r="A48" s="40" t="s">
        <v>184</v>
      </c>
      <c r="B48" s="114"/>
      <c r="C48" s="91">
        <v>272407</v>
      </c>
      <c r="D48" s="91">
        <v>330085</v>
      </c>
      <c r="E48" s="91">
        <v>139362</v>
      </c>
      <c r="F48" s="91">
        <v>0</v>
      </c>
      <c r="G48" s="91">
        <v>10011</v>
      </c>
      <c r="H48" s="91">
        <v>60977</v>
      </c>
      <c r="I48" s="91">
        <v>234693</v>
      </c>
      <c r="J48" s="91">
        <v>291269</v>
      </c>
      <c r="K48" s="644">
        <v>186151</v>
      </c>
      <c r="L48" s="644">
        <v>144784</v>
      </c>
      <c r="M48" s="644">
        <v>65630</v>
      </c>
      <c r="N48" s="91">
        <v>57920</v>
      </c>
      <c r="O48" s="63"/>
      <c r="P48" s="63"/>
      <c r="Q48" s="31"/>
      <c r="R48" s="113"/>
    </row>
    <row r="49" spans="1:18" s="19" customFormat="1" x14ac:dyDescent="0.2">
      <c r="A49" s="40" t="s">
        <v>185</v>
      </c>
      <c r="B49" s="114"/>
      <c r="C49" s="91">
        <v>65751</v>
      </c>
      <c r="D49" s="91">
        <v>65048</v>
      </c>
      <c r="E49" s="91">
        <v>24628</v>
      </c>
      <c r="F49" s="91">
        <v>0</v>
      </c>
      <c r="G49" s="91">
        <v>548</v>
      </c>
      <c r="H49" s="91">
        <v>4378</v>
      </c>
      <c r="I49" s="91">
        <v>38628</v>
      </c>
      <c r="J49" s="91">
        <v>42134</v>
      </c>
      <c r="K49" s="644">
        <v>23580</v>
      </c>
      <c r="L49" s="644">
        <v>20025</v>
      </c>
      <c r="M49" s="644">
        <v>7843</v>
      </c>
      <c r="N49" s="91">
        <v>7013</v>
      </c>
      <c r="O49" s="63"/>
      <c r="P49" s="63"/>
      <c r="Q49" s="31"/>
      <c r="R49" s="113"/>
    </row>
    <row r="50" spans="1:18" s="19" customFormat="1" x14ac:dyDescent="0.2">
      <c r="A50" s="43" t="s">
        <v>200</v>
      </c>
      <c r="B50" s="44"/>
      <c r="C50" s="106">
        <v>535902</v>
      </c>
      <c r="D50" s="106">
        <v>607166</v>
      </c>
      <c r="E50" s="106">
        <v>268143</v>
      </c>
      <c r="F50" s="106">
        <v>0</v>
      </c>
      <c r="G50" s="106">
        <v>30083</v>
      </c>
      <c r="H50" s="106">
        <v>115777</v>
      </c>
      <c r="I50" s="106">
        <v>435343</v>
      </c>
      <c r="J50" s="106">
        <v>563996</v>
      </c>
      <c r="K50" s="645">
        <v>321495</v>
      </c>
      <c r="L50" s="645">
        <v>254237</v>
      </c>
      <c r="M50" s="645">
        <v>128476</v>
      </c>
      <c r="N50" s="106">
        <v>107560</v>
      </c>
      <c r="O50" s="112">
        <f>SUM(C50:N50)</f>
        <v>3368178</v>
      </c>
      <c r="P50" s="63"/>
      <c r="Q50" s="50"/>
      <c r="R50" s="113"/>
    </row>
    <row r="51" spans="1:18" s="19" customFormat="1" x14ac:dyDescent="0.2">
      <c r="A51" s="40" t="s">
        <v>186</v>
      </c>
      <c r="B51" s="44"/>
      <c r="C51" s="91">
        <v>430485</v>
      </c>
      <c r="D51" s="91">
        <v>510194</v>
      </c>
      <c r="E51" s="91">
        <v>230447</v>
      </c>
      <c r="F51" s="91">
        <v>0</v>
      </c>
      <c r="G51" s="91">
        <v>28578</v>
      </c>
      <c r="H51" s="91">
        <v>106086</v>
      </c>
      <c r="I51" s="91">
        <v>376592</v>
      </c>
      <c r="J51" s="91">
        <v>498485</v>
      </c>
      <c r="K51" s="644">
        <v>287554</v>
      </c>
      <c r="L51" s="644">
        <v>225084</v>
      </c>
      <c r="M51" s="644">
        <v>114242</v>
      </c>
      <c r="N51" s="91">
        <v>95468</v>
      </c>
      <c r="O51" s="63"/>
      <c r="P51" s="63"/>
      <c r="Q51" s="31"/>
      <c r="R51" s="113"/>
    </row>
    <row r="52" spans="1:18" s="19" customFormat="1" x14ac:dyDescent="0.2">
      <c r="A52" s="40" t="s">
        <v>187</v>
      </c>
      <c r="B52" s="44"/>
      <c r="C52" s="91">
        <v>105417</v>
      </c>
      <c r="D52" s="91">
        <v>96972</v>
      </c>
      <c r="E52" s="91">
        <v>37696</v>
      </c>
      <c r="F52" s="91">
        <v>0</v>
      </c>
      <c r="G52" s="91">
        <v>1505</v>
      </c>
      <c r="H52" s="91">
        <v>9691</v>
      </c>
      <c r="I52" s="91">
        <v>58751</v>
      </c>
      <c r="J52" s="91">
        <v>65511</v>
      </c>
      <c r="K52" s="644">
        <v>33941</v>
      </c>
      <c r="L52" s="644">
        <v>29153</v>
      </c>
      <c r="M52" s="644">
        <v>14234</v>
      </c>
      <c r="N52" s="91">
        <v>12092</v>
      </c>
      <c r="O52" s="63"/>
      <c r="P52" s="63"/>
      <c r="Q52" s="31"/>
      <c r="R52" s="113"/>
    </row>
    <row r="53" spans="1:18" s="19" customFormat="1" x14ac:dyDescent="0.2">
      <c r="A53" s="43" t="s">
        <v>67</v>
      </c>
      <c r="B53" s="44"/>
      <c r="C53" s="115">
        <v>0.25883633719999999</v>
      </c>
      <c r="D53" s="115">
        <v>0.32505621350000002</v>
      </c>
      <c r="E53" s="115">
        <v>0.17058635259999999</v>
      </c>
      <c r="F53" s="115">
        <v>0</v>
      </c>
      <c r="G53" s="115">
        <v>7.6504252100000003E-2</v>
      </c>
      <c r="H53" s="115">
        <v>0.14491222600000001</v>
      </c>
      <c r="I53" s="115">
        <v>0.29203072289999998</v>
      </c>
      <c r="J53" s="115">
        <v>0.35895245689999999</v>
      </c>
      <c r="K53" s="115">
        <v>0.2214979708</v>
      </c>
      <c r="L53" s="115">
        <v>0.17494139419999999</v>
      </c>
      <c r="M53" s="115">
        <v>0.111286413</v>
      </c>
      <c r="N53" s="115">
        <v>0.1143940648</v>
      </c>
      <c r="O53" s="63"/>
      <c r="P53" s="63"/>
      <c r="Q53" s="116"/>
      <c r="R53" s="117"/>
    </row>
    <row r="54" spans="1:18" s="19" customFormat="1" ht="13.5" thickBot="1" x14ac:dyDescent="0.25">
      <c r="A54" s="93" t="s">
        <v>3</v>
      </c>
      <c r="B54" s="94"/>
      <c r="C54" s="118">
        <v>1.5847680669983</v>
      </c>
      <c r="D54" s="118">
        <v>1.5366117231412999</v>
      </c>
      <c r="E54" s="118">
        <v>1.6351179949996999</v>
      </c>
      <c r="F54" s="118">
        <v>0</v>
      </c>
      <c r="G54" s="118">
        <v>2.8490387347286998</v>
      </c>
      <c r="H54" s="118">
        <v>1.7715094483972</v>
      </c>
      <c r="I54" s="118">
        <v>1.5927901624829</v>
      </c>
      <c r="J54" s="118">
        <v>1.6916344484003001</v>
      </c>
      <c r="K54" s="646">
        <v>1.5328921332564001</v>
      </c>
      <c r="L54" s="646">
        <v>1.5426159979127001</v>
      </c>
      <c r="M54" s="646">
        <v>1.7486151375335</v>
      </c>
      <c r="N54" s="118">
        <v>1.6564766759583001</v>
      </c>
      <c r="O54" s="63"/>
      <c r="P54" s="63"/>
      <c r="Q54" s="119"/>
      <c r="R54" s="120"/>
    </row>
    <row r="55" spans="1:18" x14ac:dyDescent="0.2">
      <c r="A55" s="826" t="s">
        <v>211</v>
      </c>
      <c r="B55" s="827"/>
      <c r="C55" s="121">
        <f>+C47/$O47</f>
        <v>0.16157659476363739</v>
      </c>
      <c r="D55" s="121">
        <f t="shared" ref="D55:L55" si="2">+D47/$O47</f>
        <v>0.18880004204762371</v>
      </c>
      <c r="E55" s="121">
        <f t="shared" si="2"/>
        <v>7.8356702415110391E-2</v>
      </c>
      <c r="F55" s="121">
        <f t="shared" si="2"/>
        <v>0</v>
      </c>
      <c r="G55" s="121">
        <f t="shared" si="2"/>
        <v>5.0452370315333291E-3</v>
      </c>
      <c r="H55" s="121">
        <f>+H47/$O47</f>
        <v>3.1227527814741994E-2</v>
      </c>
      <c r="I55" s="121">
        <f t="shared" si="2"/>
        <v>0.13059657455210918</v>
      </c>
      <c r="J55" s="121">
        <f t="shared" si="2"/>
        <v>0.15930458964147234</v>
      </c>
      <c r="K55" s="121">
        <f t="shared" si="2"/>
        <v>0.10021238828113614</v>
      </c>
      <c r="L55" s="121">
        <f t="shared" si="2"/>
        <v>7.8748032003975413E-2</v>
      </c>
      <c r="M55" s="121">
        <f>+M47/$O47</f>
        <v>3.5106421102173338E-2</v>
      </c>
      <c r="N55" s="121">
        <f>+N47/$O47</f>
        <v>3.1025890346486753E-2</v>
      </c>
      <c r="O55" s="828" t="s">
        <v>212</v>
      </c>
      <c r="P55" s="834"/>
      <c r="Q55" s="96"/>
    </row>
    <row r="56" spans="1:18" ht="13.5" thickBot="1" x14ac:dyDescent="0.25">
      <c r="A56" s="832" t="s">
        <v>213</v>
      </c>
      <c r="B56" s="833"/>
      <c r="C56" s="122">
        <f t="shared" ref="C56:L56" si="3">+C50/$O50</f>
        <v>0.15910738684238185</v>
      </c>
      <c r="D56" s="122">
        <f t="shared" si="3"/>
        <v>0.18026541352624476</v>
      </c>
      <c r="E56" s="122">
        <f t="shared" si="3"/>
        <v>7.9610697534393968E-2</v>
      </c>
      <c r="F56" s="122">
        <f t="shared" si="3"/>
        <v>0</v>
      </c>
      <c r="G56" s="122">
        <f t="shared" si="3"/>
        <v>8.9315350910789161E-3</v>
      </c>
      <c r="H56" s="122">
        <f>+H50/$O50</f>
        <v>3.4373777157858047E-2</v>
      </c>
      <c r="I56" s="122">
        <f t="shared" si="3"/>
        <v>0.12925177944871086</v>
      </c>
      <c r="J56" s="122">
        <f t="shared" si="3"/>
        <v>0.16744839494824798</v>
      </c>
      <c r="K56" s="122">
        <f t="shared" si="3"/>
        <v>9.5450715490689619E-2</v>
      </c>
      <c r="L56" s="122">
        <f t="shared" si="3"/>
        <v>7.5482055877094376E-2</v>
      </c>
      <c r="M56" s="122">
        <f>+M50/$O50</f>
        <v>3.8144064832678085E-2</v>
      </c>
      <c r="N56" s="122">
        <f>+N50/$O50</f>
        <v>3.1934179250621551E-2</v>
      </c>
      <c r="O56" s="830"/>
      <c r="P56" s="835"/>
      <c r="Q56" s="96"/>
    </row>
    <row r="58" spans="1:18" x14ac:dyDescent="0.2">
      <c r="B58" s="123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</row>
    <row r="59" spans="1:18" x14ac:dyDescent="0.2">
      <c r="B59" s="123"/>
    </row>
    <row r="60" spans="1:18" x14ac:dyDescent="0.2">
      <c r="B60" s="124">
        <v>1.617583722045093</v>
      </c>
    </row>
    <row r="85" spans="1:14" ht="15.75" x14ac:dyDescent="0.25">
      <c r="A85" s="823" t="s">
        <v>214</v>
      </c>
      <c r="B85" s="823"/>
      <c r="C85" s="823"/>
      <c r="D85" s="823"/>
      <c r="E85" s="823"/>
      <c r="F85" s="823"/>
      <c r="G85" s="823"/>
      <c r="H85" s="823"/>
      <c r="I85" s="823"/>
      <c r="J85" s="823"/>
      <c r="K85" s="823"/>
      <c r="L85" s="125"/>
      <c r="M85" s="125"/>
      <c r="N85" s="125"/>
    </row>
    <row r="86" spans="1:14" ht="13.5" thickBot="1" x14ac:dyDescent="0.25"/>
    <row r="87" spans="1:14" ht="13.5" thickBot="1" x14ac:dyDescent="0.25">
      <c r="A87" s="59"/>
      <c r="B87" s="59"/>
      <c r="C87" s="87" t="s">
        <v>191</v>
      </c>
      <c r="D87" s="88" t="s">
        <v>6</v>
      </c>
      <c r="E87" s="88" t="s">
        <v>18</v>
      </c>
      <c r="F87" s="88" t="s">
        <v>7</v>
      </c>
      <c r="G87" s="88" t="s">
        <v>8</v>
      </c>
      <c r="H87" s="88" t="s">
        <v>9</v>
      </c>
      <c r="I87" s="89" t="s">
        <v>10</v>
      </c>
      <c r="J87" s="89" t="s">
        <v>11</v>
      </c>
      <c r="K87" s="87" t="s">
        <v>12</v>
      </c>
    </row>
    <row r="88" spans="1:14" s="19" customFormat="1" x14ac:dyDescent="0.2">
      <c r="A88" s="37" t="s">
        <v>74</v>
      </c>
      <c r="B88" s="38"/>
      <c r="C88" s="39">
        <v>210897</v>
      </c>
      <c r="D88" s="39">
        <v>287244</v>
      </c>
      <c r="E88" s="39">
        <v>360117</v>
      </c>
      <c r="F88" s="39">
        <v>113530</v>
      </c>
      <c r="G88" s="39">
        <v>371242</v>
      </c>
      <c r="H88" s="39">
        <v>216655</v>
      </c>
      <c r="I88" s="39">
        <v>127167</v>
      </c>
      <c r="J88" s="39">
        <v>294169</v>
      </c>
      <c r="K88" s="39">
        <v>111844</v>
      </c>
      <c r="L88" s="50"/>
      <c r="M88" s="50"/>
    </row>
    <row r="89" spans="1:14" x14ac:dyDescent="0.2">
      <c r="A89" s="40" t="s">
        <v>184</v>
      </c>
      <c r="B89" s="41"/>
      <c r="C89" s="42">
        <v>197703</v>
      </c>
      <c r="D89" s="42">
        <v>209399</v>
      </c>
      <c r="E89" s="42">
        <v>328749</v>
      </c>
      <c r="F89" s="42">
        <v>94842</v>
      </c>
      <c r="G89" s="42">
        <v>288313</v>
      </c>
      <c r="H89" s="42">
        <v>198375</v>
      </c>
      <c r="I89" s="42">
        <v>119452</v>
      </c>
      <c r="J89" s="42">
        <v>253868</v>
      </c>
      <c r="K89" s="42">
        <v>102588</v>
      </c>
      <c r="L89" s="50"/>
      <c r="M89" s="50"/>
    </row>
    <row r="90" spans="1:14" x14ac:dyDescent="0.2">
      <c r="A90" s="40" t="s">
        <v>185</v>
      </c>
      <c r="B90" s="41"/>
      <c r="C90" s="42">
        <v>13194</v>
      </c>
      <c r="D90" s="42">
        <v>77845</v>
      </c>
      <c r="E90" s="42">
        <v>31368</v>
      </c>
      <c r="F90" s="42">
        <v>18688</v>
      </c>
      <c r="G90" s="42">
        <v>82929</v>
      </c>
      <c r="H90" s="42">
        <v>18280</v>
      </c>
      <c r="I90" s="42">
        <v>7715</v>
      </c>
      <c r="J90" s="42">
        <v>40301</v>
      </c>
      <c r="K90" s="42">
        <v>9256</v>
      </c>
      <c r="L90" s="50"/>
      <c r="M90" s="50"/>
    </row>
    <row r="91" spans="1:14" s="19" customFormat="1" x14ac:dyDescent="0.2">
      <c r="A91" s="43" t="s">
        <v>193</v>
      </c>
      <c r="B91" s="44"/>
      <c r="C91" s="45">
        <v>335616</v>
      </c>
      <c r="D91" s="45">
        <v>436208</v>
      </c>
      <c r="E91" s="45">
        <v>616423</v>
      </c>
      <c r="F91" s="45">
        <v>200398</v>
      </c>
      <c r="G91" s="45">
        <v>575391</v>
      </c>
      <c r="H91" s="45">
        <v>310849</v>
      </c>
      <c r="I91" s="45">
        <v>203715</v>
      </c>
      <c r="J91" s="45">
        <v>498549</v>
      </c>
      <c r="K91" s="45">
        <v>191029</v>
      </c>
      <c r="L91" s="50"/>
      <c r="M91" s="50"/>
    </row>
    <row r="92" spans="1:14" x14ac:dyDescent="0.2">
      <c r="A92" s="40" t="s">
        <v>186</v>
      </c>
      <c r="B92" s="41"/>
      <c r="C92" s="42">
        <v>309447</v>
      </c>
      <c r="D92" s="42">
        <v>328724</v>
      </c>
      <c r="E92" s="42">
        <v>564170</v>
      </c>
      <c r="F92" s="42">
        <v>173573</v>
      </c>
      <c r="G92" s="42">
        <v>449323</v>
      </c>
      <c r="H92" s="42">
        <v>286343</v>
      </c>
      <c r="I92" s="42">
        <v>190863</v>
      </c>
      <c r="J92" s="42">
        <v>424344</v>
      </c>
      <c r="K92" s="42">
        <v>176428</v>
      </c>
      <c r="L92" s="50"/>
      <c r="M92" s="50"/>
    </row>
    <row r="93" spans="1:14" x14ac:dyDescent="0.2">
      <c r="A93" s="40" t="s">
        <v>187</v>
      </c>
      <c r="B93" s="41"/>
      <c r="C93" s="42">
        <v>26169</v>
      </c>
      <c r="D93" s="42">
        <v>107484</v>
      </c>
      <c r="E93" s="42">
        <v>52253</v>
      </c>
      <c r="F93" s="42">
        <v>26825</v>
      </c>
      <c r="G93" s="42">
        <v>126068</v>
      </c>
      <c r="H93" s="42">
        <v>24506</v>
      </c>
      <c r="I93" s="42">
        <v>12852</v>
      </c>
      <c r="J93" s="42">
        <v>74205</v>
      </c>
      <c r="K93" s="42">
        <v>14601</v>
      </c>
      <c r="L93" s="50"/>
      <c r="M93" s="50"/>
    </row>
    <row r="94" spans="1:14" s="19" customFormat="1" x14ac:dyDescent="0.2">
      <c r="A94" s="43" t="s">
        <v>67</v>
      </c>
      <c r="B94" s="44"/>
      <c r="C94" s="46">
        <v>0.25752283533734394</v>
      </c>
      <c r="D94" s="46">
        <v>0.17083780915853533</v>
      </c>
      <c r="E94" s="46">
        <v>0.2372922100442636</v>
      </c>
      <c r="F94" s="46">
        <v>0.25236477712367622</v>
      </c>
      <c r="G94" s="46">
        <v>0.25744830336205926</v>
      </c>
      <c r="H94" s="46">
        <v>0.21025776112590039</v>
      </c>
      <c r="I94" s="46">
        <v>0.21860140930286942</v>
      </c>
      <c r="J94" s="46">
        <v>0.23500890594985502</v>
      </c>
      <c r="K94" s="46">
        <v>0.25515781235385515</v>
      </c>
      <c r="L94" s="50"/>
    </row>
    <row r="95" spans="1:14" s="19" customFormat="1" ht="13.5" thickBot="1" x14ac:dyDescent="0.25">
      <c r="A95" s="93" t="s">
        <v>3</v>
      </c>
      <c r="B95" s="94"/>
      <c r="C95" s="126">
        <v>1.5913739882501885</v>
      </c>
      <c r="D95" s="126">
        <v>1.5185974293631894</v>
      </c>
      <c r="E95" s="126">
        <v>1.7117297989264599</v>
      </c>
      <c r="F95" s="126">
        <v>1.7651545846912711</v>
      </c>
      <c r="G95" s="126">
        <v>1.5499081461688062</v>
      </c>
      <c r="H95" s="126">
        <v>1.4347649488818628</v>
      </c>
      <c r="I95" s="126">
        <v>1.6019486187454293</v>
      </c>
      <c r="J95" s="126">
        <v>1.6947706930369957</v>
      </c>
      <c r="K95" s="126">
        <v>1.7079950645542006</v>
      </c>
      <c r="L95" s="127"/>
    </row>
    <row r="100" spans="1:5" x14ac:dyDescent="0.2">
      <c r="A100" s="110" t="s">
        <v>215</v>
      </c>
    </row>
    <row r="101" spans="1:5" ht="13.5" thickBot="1" x14ac:dyDescent="0.25"/>
    <row r="102" spans="1:5" x14ac:dyDescent="0.2">
      <c r="A102" s="37" t="s">
        <v>133</v>
      </c>
      <c r="B102" s="38"/>
      <c r="C102" s="39">
        <v>58023</v>
      </c>
      <c r="E102" s="24"/>
    </row>
    <row r="103" spans="1:5" x14ac:dyDescent="0.2">
      <c r="A103" s="40" t="s">
        <v>184</v>
      </c>
      <c r="B103" s="41"/>
      <c r="C103" s="42">
        <v>49290</v>
      </c>
      <c r="E103" s="24"/>
    </row>
    <row r="104" spans="1:5" x14ac:dyDescent="0.2">
      <c r="A104" s="40" t="s">
        <v>185</v>
      </c>
      <c r="B104" s="41"/>
      <c r="C104" s="42">
        <v>8733</v>
      </c>
    </row>
    <row r="105" spans="1:5" x14ac:dyDescent="0.2">
      <c r="A105" s="43" t="s">
        <v>134</v>
      </c>
      <c r="B105" s="44"/>
      <c r="C105" s="45">
        <v>128944</v>
      </c>
    </row>
    <row r="106" spans="1:5" x14ac:dyDescent="0.2">
      <c r="A106" s="40" t="s">
        <v>186</v>
      </c>
      <c r="B106" s="41"/>
      <c r="C106" s="42">
        <v>107560</v>
      </c>
    </row>
    <row r="107" spans="1:5" x14ac:dyDescent="0.2">
      <c r="A107" s="40" t="s">
        <v>187</v>
      </c>
      <c r="B107" s="41"/>
      <c r="C107" s="42">
        <v>21384</v>
      </c>
    </row>
    <row r="108" spans="1:5" x14ac:dyDescent="0.2">
      <c r="A108" s="43" t="s">
        <v>67</v>
      </c>
      <c r="B108" s="44"/>
      <c r="C108" s="46">
        <v>0.15006322131426406</v>
      </c>
    </row>
    <row r="109" spans="1:5" x14ac:dyDescent="0.2">
      <c r="A109" s="47" t="s">
        <v>3</v>
      </c>
      <c r="B109" s="48"/>
      <c r="C109" s="49">
        <v>2.2222911604019098</v>
      </c>
      <c r="D109" s="57"/>
    </row>
    <row r="110" spans="1:5" x14ac:dyDescent="0.2">
      <c r="A110" s="51" t="s">
        <v>188</v>
      </c>
      <c r="B110" s="52"/>
      <c r="C110" s="53">
        <v>2.1821870561980119</v>
      </c>
    </row>
    <row r="111" spans="1:5" ht="13.5" thickBot="1" x14ac:dyDescent="0.25">
      <c r="A111" s="54" t="s">
        <v>189</v>
      </c>
      <c r="B111" s="55"/>
      <c r="C111" s="56">
        <v>2.4486430779800754</v>
      </c>
      <c r="D111" s="24"/>
    </row>
    <row r="112" spans="1:5" x14ac:dyDescent="0.2">
      <c r="D112" s="24"/>
    </row>
    <row r="132" spans="1:18" x14ac:dyDescent="0.2">
      <c r="A132" s="63"/>
      <c r="B132" s="63"/>
    </row>
    <row r="133" spans="1:18" ht="15.75" x14ac:dyDescent="0.25">
      <c r="A133" s="823" t="s">
        <v>210</v>
      </c>
      <c r="B133" s="823"/>
      <c r="C133" s="823"/>
      <c r="D133" s="823"/>
      <c r="E133" s="823"/>
      <c r="F133" s="823"/>
      <c r="G133" s="823"/>
      <c r="H133" s="823"/>
      <c r="I133" s="823"/>
      <c r="J133" s="823"/>
      <c r="K133" s="823"/>
      <c r="L133" s="823"/>
      <c r="M133" s="823"/>
      <c r="N133" s="823"/>
    </row>
    <row r="134" spans="1:18" ht="13.5" thickBot="1" x14ac:dyDescent="0.25">
      <c r="E134" s="19"/>
    </row>
    <row r="135" spans="1:18" ht="13.5" thickBot="1" x14ac:dyDescent="0.25">
      <c r="A135" s="59"/>
      <c r="B135" s="59"/>
      <c r="C135" s="87" t="s">
        <v>46</v>
      </c>
      <c r="D135" s="88" t="s">
        <v>47</v>
      </c>
      <c r="E135" s="88" t="s">
        <v>48</v>
      </c>
      <c r="F135" s="88" t="s">
        <v>49</v>
      </c>
      <c r="G135" s="88" t="s">
        <v>50</v>
      </c>
      <c r="H135" s="88" t="s">
        <v>51</v>
      </c>
      <c r="I135" s="89" t="s">
        <v>52</v>
      </c>
      <c r="J135" s="89" t="s">
        <v>53</v>
      </c>
      <c r="K135" s="87" t="s">
        <v>54</v>
      </c>
      <c r="L135" s="89" t="s">
        <v>55</v>
      </c>
      <c r="M135" s="89" t="s">
        <v>56</v>
      </c>
      <c r="N135" s="87" t="s">
        <v>57</v>
      </c>
      <c r="Q135" s="128"/>
    </row>
    <row r="136" spans="1:18" s="19" customFormat="1" x14ac:dyDescent="0.2">
      <c r="A136" s="37" t="s">
        <v>74</v>
      </c>
      <c r="B136" s="38"/>
      <c r="C136" s="105">
        <v>8437</v>
      </c>
      <c r="D136" s="105">
        <v>9817</v>
      </c>
      <c r="E136" s="105">
        <v>7419</v>
      </c>
      <c r="F136" s="105">
        <v>0</v>
      </c>
      <c r="G136" s="105">
        <v>293</v>
      </c>
      <c r="H136" s="105">
        <v>1778</v>
      </c>
      <c r="I136" s="105">
        <v>7603</v>
      </c>
      <c r="J136" s="105">
        <v>8963</v>
      </c>
      <c r="K136" s="643">
        <v>7161</v>
      </c>
      <c r="L136" s="643">
        <v>3788</v>
      </c>
      <c r="M136" s="643">
        <v>1526</v>
      </c>
      <c r="N136" s="105">
        <v>1238</v>
      </c>
      <c r="O136" s="112">
        <f>SUM(C136:N136)</f>
        <v>58023</v>
      </c>
      <c r="P136" s="25"/>
      <c r="Q136" s="50"/>
      <c r="R136" s="113"/>
    </row>
    <row r="137" spans="1:18" s="19" customFormat="1" x14ac:dyDescent="0.2">
      <c r="A137" s="40" t="s">
        <v>184</v>
      </c>
      <c r="B137" s="114"/>
      <c r="C137" s="91">
        <v>6796</v>
      </c>
      <c r="D137" s="91">
        <v>8395</v>
      </c>
      <c r="E137" s="91">
        <v>6535</v>
      </c>
      <c r="F137" s="91">
        <v>0</v>
      </c>
      <c r="G137" s="91">
        <v>166</v>
      </c>
      <c r="H137" s="91">
        <v>1651</v>
      </c>
      <c r="I137" s="91">
        <v>6484</v>
      </c>
      <c r="J137" s="91">
        <v>7590</v>
      </c>
      <c r="K137" s="644">
        <v>6031</v>
      </c>
      <c r="L137" s="644">
        <v>3215</v>
      </c>
      <c r="M137" s="644">
        <v>1393</v>
      </c>
      <c r="N137" s="91">
        <v>1034</v>
      </c>
      <c r="O137" s="63"/>
      <c r="P137" s="63"/>
      <c r="Q137" s="31"/>
      <c r="R137" s="113"/>
    </row>
    <row r="138" spans="1:18" s="19" customFormat="1" x14ac:dyDescent="0.2">
      <c r="A138" s="40" t="s">
        <v>185</v>
      </c>
      <c r="B138" s="114"/>
      <c r="C138" s="91">
        <v>1641</v>
      </c>
      <c r="D138" s="91">
        <v>1422</v>
      </c>
      <c r="E138" s="91">
        <v>884</v>
      </c>
      <c r="F138" s="91">
        <v>0</v>
      </c>
      <c r="G138" s="91">
        <v>127</v>
      </c>
      <c r="H138" s="91">
        <v>127</v>
      </c>
      <c r="I138" s="91">
        <v>1119</v>
      </c>
      <c r="J138" s="91">
        <v>1373</v>
      </c>
      <c r="K138" s="644">
        <v>1130</v>
      </c>
      <c r="L138" s="644">
        <v>573</v>
      </c>
      <c r="M138" s="644">
        <v>133</v>
      </c>
      <c r="N138" s="91">
        <v>204</v>
      </c>
      <c r="O138" s="63"/>
      <c r="P138" s="63"/>
      <c r="Q138" s="31"/>
      <c r="R138" s="113"/>
    </row>
    <row r="139" spans="1:18" s="19" customFormat="1" x14ac:dyDescent="0.2">
      <c r="A139" s="43" t="s">
        <v>200</v>
      </c>
      <c r="B139" s="44"/>
      <c r="C139" s="106">
        <v>24298</v>
      </c>
      <c r="D139" s="106">
        <v>22084</v>
      </c>
      <c r="E139" s="106">
        <v>14336</v>
      </c>
      <c r="F139" s="106">
        <v>0</v>
      </c>
      <c r="G139" s="106">
        <v>3069</v>
      </c>
      <c r="H139" s="106">
        <v>5579</v>
      </c>
      <c r="I139" s="106">
        <v>14008</v>
      </c>
      <c r="J139" s="106">
        <v>16246</v>
      </c>
      <c r="K139" s="645">
        <v>13676</v>
      </c>
      <c r="L139" s="645">
        <v>7648</v>
      </c>
      <c r="M139" s="645">
        <v>4331</v>
      </c>
      <c r="N139" s="106">
        <v>3669</v>
      </c>
      <c r="O139" s="112">
        <f>SUM(C139:N139)</f>
        <v>128944</v>
      </c>
      <c r="P139" s="63"/>
      <c r="Q139" s="50"/>
      <c r="R139" s="113"/>
    </row>
    <row r="140" spans="1:18" s="19" customFormat="1" x14ac:dyDescent="0.2">
      <c r="A140" s="40" t="s">
        <v>186</v>
      </c>
      <c r="B140" s="44"/>
      <c r="C140" s="91">
        <v>20232</v>
      </c>
      <c r="D140" s="91">
        <v>18734</v>
      </c>
      <c r="E140" s="91">
        <v>11962</v>
      </c>
      <c r="F140" s="91">
        <v>0</v>
      </c>
      <c r="G140" s="91">
        <v>1140</v>
      </c>
      <c r="H140" s="91">
        <v>4297</v>
      </c>
      <c r="I140" s="91">
        <v>12370</v>
      </c>
      <c r="J140" s="91">
        <v>13545</v>
      </c>
      <c r="K140" s="644">
        <v>11373</v>
      </c>
      <c r="L140" s="644">
        <v>6506</v>
      </c>
      <c r="M140" s="644">
        <v>4109</v>
      </c>
      <c r="N140" s="91">
        <v>3292</v>
      </c>
      <c r="O140" s="63"/>
      <c r="P140" s="63"/>
      <c r="Q140" s="31"/>
      <c r="R140" s="113"/>
    </row>
    <row r="141" spans="1:18" s="19" customFormat="1" x14ac:dyDescent="0.2">
      <c r="A141" s="40" t="s">
        <v>187</v>
      </c>
      <c r="B141" s="44"/>
      <c r="C141" s="91">
        <v>4066</v>
      </c>
      <c r="D141" s="91">
        <v>3350</v>
      </c>
      <c r="E141" s="91">
        <v>2374</v>
      </c>
      <c r="F141" s="91">
        <v>0</v>
      </c>
      <c r="G141" s="91">
        <v>1929</v>
      </c>
      <c r="H141" s="91">
        <v>1282</v>
      </c>
      <c r="I141" s="91">
        <v>1638</v>
      </c>
      <c r="J141" s="91">
        <v>2701</v>
      </c>
      <c r="K141" s="644">
        <v>2303</v>
      </c>
      <c r="L141" s="644">
        <v>1142</v>
      </c>
      <c r="M141" s="644">
        <v>222</v>
      </c>
      <c r="N141" s="91">
        <v>377</v>
      </c>
      <c r="O141" s="63"/>
      <c r="P141" s="63"/>
      <c r="Q141" s="31"/>
      <c r="R141" s="113"/>
    </row>
    <row r="142" spans="1:18" s="19" customFormat="1" x14ac:dyDescent="0.2">
      <c r="A142" s="43" t="s">
        <v>67</v>
      </c>
      <c r="B142" s="44"/>
      <c r="C142" s="115">
        <v>0.15898710990000001</v>
      </c>
      <c r="D142" s="115">
        <v>0.16115943720000001</v>
      </c>
      <c r="E142" s="115">
        <v>0.1181688426</v>
      </c>
      <c r="F142" s="115">
        <v>0</v>
      </c>
      <c r="G142" s="115">
        <v>0.10767422159999999</v>
      </c>
      <c r="H142" s="115">
        <v>0.11880083230000001</v>
      </c>
      <c r="I142" s="115">
        <v>0.19943024570000001</v>
      </c>
      <c r="J142" s="115">
        <v>0.23064986230000001</v>
      </c>
      <c r="K142" s="115">
        <v>0.19793970629999999</v>
      </c>
      <c r="L142" s="115">
        <v>0.1151832747</v>
      </c>
      <c r="M142" s="115">
        <v>9.0772505500000003E-2</v>
      </c>
      <c r="N142" s="115">
        <v>7.5273656199999997E-2</v>
      </c>
      <c r="O142" s="63"/>
      <c r="P142" s="63"/>
      <c r="Q142" s="116"/>
      <c r="R142" s="117"/>
    </row>
    <row r="143" spans="1:18" s="19" customFormat="1" ht="13.5" thickBot="1" x14ac:dyDescent="0.25">
      <c r="A143" s="93" t="s">
        <v>3</v>
      </c>
      <c r="B143" s="94"/>
      <c r="C143" s="118">
        <v>2.8799336256963</v>
      </c>
      <c r="D143" s="118">
        <v>2.2495670775185999</v>
      </c>
      <c r="E143" s="118">
        <v>1.9323358943254001</v>
      </c>
      <c r="F143" s="118">
        <v>0</v>
      </c>
      <c r="G143" s="118">
        <v>10.474402730374999</v>
      </c>
      <c r="H143" s="118">
        <v>3.1377952755905998</v>
      </c>
      <c r="I143" s="118">
        <v>1.8424306194922999</v>
      </c>
      <c r="J143" s="118">
        <v>1.8125627580051</v>
      </c>
      <c r="K143" s="646">
        <v>1.9097891355956</v>
      </c>
      <c r="L143" s="646">
        <v>2.0190073917635001</v>
      </c>
      <c r="M143" s="646">
        <v>2.8381389252949001</v>
      </c>
      <c r="N143" s="118">
        <v>2.9636510500808</v>
      </c>
      <c r="O143" s="63"/>
      <c r="P143" s="63"/>
      <c r="Q143" s="119"/>
      <c r="R143" s="120"/>
    </row>
    <row r="144" spans="1:18" x14ac:dyDescent="0.2">
      <c r="A144" s="826" t="s">
        <v>211</v>
      </c>
      <c r="B144" s="827"/>
      <c r="C144" s="121">
        <f>+C136/$O136</f>
        <v>0.14540785550557536</v>
      </c>
      <c r="D144" s="121">
        <f t="shared" ref="D144:L144" si="4">+D136/$O136</f>
        <v>0.16919152749771643</v>
      </c>
      <c r="E144" s="121">
        <f t="shared" si="4"/>
        <v>0.12786308877514088</v>
      </c>
      <c r="F144" s="121">
        <f>+F136/$O136</f>
        <v>0</v>
      </c>
      <c r="G144" s="121">
        <f>+G136/$O136</f>
        <v>5.0497216620995124E-3</v>
      </c>
      <c r="H144" s="121">
        <f>+H136/$O136</f>
        <v>3.0643020871033901E-2</v>
      </c>
      <c r="I144" s="121">
        <f t="shared" si="4"/>
        <v>0.13103424504075969</v>
      </c>
      <c r="J144" s="121">
        <f t="shared" si="4"/>
        <v>0.15447322613446393</v>
      </c>
      <c r="K144" s="121">
        <f t="shared" si="4"/>
        <v>0.12341657618530583</v>
      </c>
      <c r="L144" s="121">
        <f t="shared" si="4"/>
        <v>6.5284456163934995E-2</v>
      </c>
      <c r="M144" s="121">
        <f>+M136/$O136</f>
        <v>2.6299915550729882E-2</v>
      </c>
      <c r="N144" s="121">
        <f>+N136/$O136</f>
        <v>2.1336366613239576E-2</v>
      </c>
      <c r="O144" s="828" t="s">
        <v>212</v>
      </c>
      <c r="P144" s="834"/>
      <c r="Q144" s="96"/>
    </row>
    <row r="145" spans="1:17" ht="13.5" thickBot="1" x14ac:dyDescent="0.25">
      <c r="A145" s="832" t="s">
        <v>213</v>
      </c>
      <c r="B145" s="833"/>
      <c r="C145" s="122">
        <f t="shared" ref="C145:L145" si="5">+C139/$O139</f>
        <v>0.18843839186003225</v>
      </c>
      <c r="D145" s="122">
        <f t="shared" si="5"/>
        <v>0.17126814741283036</v>
      </c>
      <c r="E145" s="122">
        <f t="shared" si="5"/>
        <v>0.11118004715225215</v>
      </c>
      <c r="F145" s="122">
        <f t="shared" si="5"/>
        <v>0</v>
      </c>
      <c r="G145" s="122">
        <f t="shared" si="5"/>
        <v>2.3801029904454648E-2</v>
      </c>
      <c r="H145" s="122">
        <f>+H139/$O139</f>
        <v>4.326684452165281E-2</v>
      </c>
      <c r="I145" s="122">
        <f t="shared" si="5"/>
        <v>0.10863630723414816</v>
      </c>
      <c r="J145" s="122">
        <f t="shared" si="5"/>
        <v>0.12599267899243083</v>
      </c>
      <c r="K145" s="122">
        <f t="shared" si="5"/>
        <v>0.10606154609753071</v>
      </c>
      <c r="L145" s="122">
        <f t="shared" si="5"/>
        <v>5.9312569797741653E-2</v>
      </c>
      <c r="M145" s="122">
        <f>+M139/$O139</f>
        <v>3.3588224345452292E-2</v>
      </c>
      <c r="N145" s="122">
        <f>+N139/$O139</f>
        <v>2.8454212681474127E-2</v>
      </c>
      <c r="O145" s="830"/>
      <c r="P145" s="835"/>
      <c r="Q145" s="96"/>
    </row>
    <row r="147" spans="1:17" x14ac:dyDescent="0.2"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</row>
    <row r="149" spans="1:17" x14ac:dyDescent="0.2">
      <c r="B149" s="129">
        <v>1.617583722045093</v>
      </c>
    </row>
    <row r="174" spans="1:14" ht="15.75" x14ac:dyDescent="0.25">
      <c r="A174" s="823" t="s">
        <v>214</v>
      </c>
      <c r="B174" s="823"/>
      <c r="C174" s="823"/>
      <c r="D174" s="823"/>
      <c r="E174" s="823"/>
      <c r="F174" s="823"/>
      <c r="G174" s="823"/>
      <c r="H174" s="823"/>
      <c r="I174" s="823"/>
      <c r="J174" s="823"/>
      <c r="K174" s="823"/>
      <c r="L174" s="125"/>
      <c r="M174" s="125"/>
      <c r="N174" s="125"/>
    </row>
    <row r="175" spans="1:14" ht="13.5" thickBot="1" x14ac:dyDescent="0.25"/>
    <row r="176" spans="1:14" ht="13.5" thickBot="1" x14ac:dyDescent="0.25">
      <c r="A176" s="59"/>
      <c r="B176" s="59"/>
      <c r="C176" s="87" t="s">
        <v>191</v>
      </c>
      <c r="D176" s="88" t="s">
        <v>6</v>
      </c>
      <c r="E176" s="88" t="s">
        <v>18</v>
      </c>
      <c r="F176" s="88" t="s">
        <v>7</v>
      </c>
      <c r="G176" s="88" t="s">
        <v>8</v>
      </c>
      <c r="H176" s="88" t="s">
        <v>9</v>
      </c>
      <c r="I176" s="89" t="s">
        <v>10</v>
      </c>
      <c r="J176" s="89" t="s">
        <v>11</v>
      </c>
      <c r="K176" s="87" t="s">
        <v>12</v>
      </c>
    </row>
    <row r="177" spans="1:13" s="19" customFormat="1" x14ac:dyDescent="0.2">
      <c r="A177" s="37" t="s">
        <v>74</v>
      </c>
      <c r="B177" s="38"/>
      <c r="C177" s="39">
        <v>1284</v>
      </c>
      <c r="D177" s="39">
        <v>11424</v>
      </c>
      <c r="E177" s="39">
        <v>23238</v>
      </c>
      <c r="F177" s="39">
        <v>1465</v>
      </c>
      <c r="G177" s="39">
        <v>6686</v>
      </c>
      <c r="H177" s="39">
        <v>6417</v>
      </c>
      <c r="I177" s="39">
        <v>915</v>
      </c>
      <c r="J177" s="39">
        <v>3729</v>
      </c>
      <c r="K177" s="39">
        <v>2865</v>
      </c>
      <c r="L177" s="50"/>
      <c r="M177" s="50"/>
    </row>
    <row r="178" spans="1:13" x14ac:dyDescent="0.2">
      <c r="A178" s="40" t="s">
        <v>184</v>
      </c>
      <c r="B178" s="41"/>
      <c r="C178" s="42">
        <v>1146</v>
      </c>
      <c r="D178" s="42">
        <v>8965</v>
      </c>
      <c r="E178" s="42">
        <v>20971</v>
      </c>
      <c r="F178" s="42">
        <v>1171</v>
      </c>
      <c r="G178" s="42">
        <v>5052</v>
      </c>
      <c r="H178" s="42">
        <v>6121</v>
      </c>
      <c r="I178" s="42">
        <v>741</v>
      </c>
      <c r="J178" s="42">
        <v>2448</v>
      </c>
      <c r="K178" s="42">
        <v>2675</v>
      </c>
      <c r="L178" s="50"/>
      <c r="M178" s="50"/>
    </row>
    <row r="179" spans="1:13" x14ac:dyDescent="0.2">
      <c r="A179" s="40" t="s">
        <v>185</v>
      </c>
      <c r="B179" s="41"/>
      <c r="C179" s="42">
        <v>138</v>
      </c>
      <c r="D179" s="42">
        <v>2459</v>
      </c>
      <c r="E179" s="42">
        <v>2267</v>
      </c>
      <c r="F179" s="42">
        <v>294</v>
      </c>
      <c r="G179" s="42">
        <v>1634</v>
      </c>
      <c r="H179" s="42">
        <v>296</v>
      </c>
      <c r="I179" s="42">
        <v>174</v>
      </c>
      <c r="J179" s="42">
        <v>1281</v>
      </c>
      <c r="K179" s="42">
        <v>190</v>
      </c>
      <c r="L179" s="50"/>
      <c r="M179" s="50"/>
    </row>
    <row r="180" spans="1:13" s="19" customFormat="1" x14ac:dyDescent="0.2">
      <c r="A180" s="43" t="s">
        <v>193</v>
      </c>
      <c r="B180" s="44"/>
      <c r="C180" s="45">
        <v>2198</v>
      </c>
      <c r="D180" s="45">
        <v>24415</v>
      </c>
      <c r="E180" s="45">
        <v>41730</v>
      </c>
      <c r="F180" s="45">
        <v>3920</v>
      </c>
      <c r="G180" s="45">
        <v>16265</v>
      </c>
      <c r="H180" s="45">
        <v>11334</v>
      </c>
      <c r="I180" s="45">
        <v>2366</v>
      </c>
      <c r="J180" s="45">
        <v>20436</v>
      </c>
      <c r="K180" s="45">
        <v>6280</v>
      </c>
      <c r="L180" s="50"/>
      <c r="M180" s="50"/>
    </row>
    <row r="181" spans="1:13" x14ac:dyDescent="0.2">
      <c r="A181" s="40" t="s">
        <v>186</v>
      </c>
      <c r="B181" s="41"/>
      <c r="C181" s="42">
        <v>2036</v>
      </c>
      <c r="D181" s="42">
        <v>20238</v>
      </c>
      <c r="E181" s="42">
        <v>38404</v>
      </c>
      <c r="F181" s="42">
        <v>3229</v>
      </c>
      <c r="G181" s="42">
        <v>13424</v>
      </c>
      <c r="H181" s="42">
        <v>10878</v>
      </c>
      <c r="I181" s="42">
        <v>1871</v>
      </c>
      <c r="J181" s="42">
        <v>11454</v>
      </c>
      <c r="K181" s="42">
        <v>6026</v>
      </c>
      <c r="L181" s="50"/>
      <c r="M181" s="50"/>
    </row>
    <row r="182" spans="1:13" x14ac:dyDescent="0.2">
      <c r="A182" s="40" t="s">
        <v>187</v>
      </c>
      <c r="B182" s="41"/>
      <c r="C182" s="42">
        <v>162</v>
      </c>
      <c r="D182" s="42">
        <v>4177</v>
      </c>
      <c r="E182" s="42">
        <v>3326</v>
      </c>
      <c r="F182" s="42">
        <v>691</v>
      </c>
      <c r="G182" s="42">
        <v>2841</v>
      </c>
      <c r="H182" s="42">
        <v>456</v>
      </c>
      <c r="I182" s="42">
        <v>495</v>
      </c>
      <c r="J182" s="42">
        <v>8982</v>
      </c>
      <c r="K182" s="42">
        <v>254</v>
      </c>
      <c r="L182" s="50"/>
      <c r="M182" s="50"/>
    </row>
    <row r="183" spans="1:13" s="19" customFormat="1" x14ac:dyDescent="0.2">
      <c r="A183" s="43" t="s">
        <v>67</v>
      </c>
      <c r="B183" s="44"/>
      <c r="C183" s="46">
        <v>9.0657177737036229E-2</v>
      </c>
      <c r="D183" s="46">
        <v>0.12124794933824376</v>
      </c>
      <c r="E183" s="46">
        <v>0.16822092189623875</v>
      </c>
      <c r="F183" s="46">
        <v>0.11006545976946012</v>
      </c>
      <c r="G183" s="46">
        <v>0.14250164466915907</v>
      </c>
      <c r="H183" s="46">
        <v>0.15695474721575969</v>
      </c>
      <c r="I183" s="46">
        <v>5.8601919748379833E-2</v>
      </c>
      <c r="J183" s="46">
        <v>0.20816768625770013</v>
      </c>
      <c r="K183" s="46">
        <v>0.25042482177846598</v>
      </c>
      <c r="L183" s="50"/>
    </row>
    <row r="184" spans="1:13" s="19" customFormat="1" ht="13.5" thickBot="1" x14ac:dyDescent="0.25">
      <c r="A184" s="93" t="s">
        <v>3</v>
      </c>
      <c r="B184" s="94"/>
      <c r="C184" s="126">
        <v>1.7118380062305296</v>
      </c>
      <c r="D184" s="126">
        <v>2.1371673669467786</v>
      </c>
      <c r="E184" s="126">
        <v>1.7957655564162147</v>
      </c>
      <c r="F184" s="126">
        <v>2.675767918088737</v>
      </c>
      <c r="G184" s="126">
        <v>2.432695183966497</v>
      </c>
      <c r="H184" s="126">
        <v>1.7662459093034129</v>
      </c>
      <c r="I184" s="126">
        <v>2.5857923497267761</v>
      </c>
      <c r="J184" s="126">
        <v>5.4802896218825419</v>
      </c>
      <c r="K184" s="126">
        <v>2.1919720767888307</v>
      </c>
      <c r="L184" s="127"/>
    </row>
    <row r="186" spans="1:13" x14ac:dyDescent="0.2">
      <c r="D186" s="24"/>
    </row>
    <row r="189" spans="1:13" x14ac:dyDescent="0.2">
      <c r="A189" s="824" t="s">
        <v>565</v>
      </c>
      <c r="B189" s="825"/>
      <c r="C189" s="825"/>
      <c r="D189" s="825"/>
    </row>
    <row r="190" spans="1:13" ht="13.5" thickBot="1" x14ac:dyDescent="0.25"/>
    <row r="191" spans="1:13" x14ac:dyDescent="0.2">
      <c r="A191" s="37" t="s">
        <v>133</v>
      </c>
      <c r="B191" s="38"/>
      <c r="C191" s="39">
        <v>118779</v>
      </c>
    </row>
    <row r="192" spans="1:13" x14ac:dyDescent="0.2">
      <c r="A192" s="40" t="s">
        <v>184</v>
      </c>
      <c r="B192" s="41"/>
      <c r="C192" s="42">
        <v>99201</v>
      </c>
      <c r="F192" s="24"/>
    </row>
    <row r="193" spans="1:6" x14ac:dyDescent="0.2">
      <c r="A193" s="40" t="s">
        <v>185</v>
      </c>
      <c r="B193" s="41"/>
      <c r="C193" s="42">
        <v>19578</v>
      </c>
      <c r="F193" s="24"/>
    </row>
    <row r="194" spans="1:6" x14ac:dyDescent="0.2">
      <c r="A194" s="43" t="s">
        <v>134</v>
      </c>
      <c r="B194" s="44"/>
      <c r="C194" s="45">
        <v>321999</v>
      </c>
    </row>
    <row r="195" spans="1:6" x14ac:dyDescent="0.2">
      <c r="A195" s="40" t="s">
        <v>186</v>
      </c>
      <c r="B195" s="41"/>
      <c r="C195" s="42">
        <v>293355</v>
      </c>
    </row>
    <row r="196" spans="1:6" x14ac:dyDescent="0.2">
      <c r="A196" s="40" t="s">
        <v>187</v>
      </c>
      <c r="B196" s="41"/>
      <c r="C196" s="42">
        <v>28644</v>
      </c>
    </row>
    <row r="197" spans="1:6" x14ac:dyDescent="0.2">
      <c r="A197" s="43" t="s">
        <v>67</v>
      </c>
      <c r="B197" s="44"/>
      <c r="C197" s="46">
        <v>8.0830528118920733E-2</v>
      </c>
    </row>
    <row r="198" spans="1:6" x14ac:dyDescent="0.2">
      <c r="A198" s="47" t="s">
        <v>3</v>
      </c>
      <c r="B198" s="48"/>
      <c r="C198" s="49">
        <v>2.710908493925694</v>
      </c>
      <c r="D198" s="57"/>
    </row>
    <row r="199" spans="1:6" x14ac:dyDescent="0.2">
      <c r="A199" s="51" t="s">
        <v>188</v>
      </c>
      <c r="B199" s="52"/>
      <c r="C199" s="53">
        <v>2.9571778510297277</v>
      </c>
    </row>
    <row r="200" spans="1:6" ht="13.5" thickBot="1" x14ac:dyDescent="0.25">
      <c r="A200" s="54" t="s">
        <v>189</v>
      </c>
      <c r="B200" s="55"/>
      <c r="C200" s="56">
        <v>1.4630707937480847</v>
      </c>
      <c r="D200" s="24"/>
    </row>
    <row r="201" spans="1:6" x14ac:dyDescent="0.2">
      <c r="D201" s="24"/>
    </row>
    <row r="202" spans="1:6" x14ac:dyDescent="0.2">
      <c r="D202" s="24"/>
    </row>
    <row r="224" spans="1:14" ht="15.75" x14ac:dyDescent="0.25">
      <c r="A224" s="823" t="s">
        <v>210</v>
      </c>
      <c r="B224" s="823"/>
      <c r="C224" s="823"/>
      <c r="D224" s="823"/>
      <c r="E224" s="823"/>
      <c r="F224" s="823"/>
      <c r="G224" s="823"/>
      <c r="H224" s="823"/>
      <c r="I224" s="823"/>
      <c r="J224" s="823"/>
      <c r="K224" s="823"/>
      <c r="L224" s="823"/>
      <c r="M224" s="823"/>
      <c r="N224" s="823"/>
    </row>
    <row r="225" spans="1:17" ht="13.5" thickBot="1" x14ac:dyDescent="0.25"/>
    <row r="226" spans="1:17" ht="13.5" thickBot="1" x14ac:dyDescent="0.25">
      <c r="A226" s="59"/>
      <c r="B226" s="59"/>
      <c r="C226" s="87" t="s">
        <v>46</v>
      </c>
      <c r="D226" s="88" t="s">
        <v>47</v>
      </c>
      <c r="E226" s="88" t="s">
        <v>48</v>
      </c>
      <c r="F226" s="88" t="s">
        <v>49</v>
      </c>
      <c r="G226" s="88" t="s">
        <v>50</v>
      </c>
      <c r="H226" s="88" t="s">
        <v>51</v>
      </c>
      <c r="I226" s="89" t="s">
        <v>52</v>
      </c>
      <c r="J226" s="89" t="s">
        <v>53</v>
      </c>
      <c r="K226" s="87" t="s">
        <v>54</v>
      </c>
      <c r="L226" s="89" t="s">
        <v>55</v>
      </c>
      <c r="M226" s="89" t="s">
        <v>56</v>
      </c>
      <c r="N226" s="87" t="s">
        <v>57</v>
      </c>
    </row>
    <row r="227" spans="1:17" s="19" customFormat="1" x14ac:dyDescent="0.2">
      <c r="A227" s="37" t="s">
        <v>74</v>
      </c>
      <c r="B227" s="38"/>
      <c r="C227" s="105">
        <v>5028</v>
      </c>
      <c r="D227" s="105">
        <v>5147</v>
      </c>
      <c r="E227" s="105">
        <v>3707</v>
      </c>
      <c r="F227" s="105">
        <v>0</v>
      </c>
      <c r="G227" s="105">
        <v>124</v>
      </c>
      <c r="H227" s="105">
        <v>6699</v>
      </c>
      <c r="I227" s="105">
        <v>37894</v>
      </c>
      <c r="J227" s="105">
        <v>44784</v>
      </c>
      <c r="K227" s="643">
        <v>12040</v>
      </c>
      <c r="L227" s="643">
        <v>2719</v>
      </c>
      <c r="M227" s="643">
        <v>513</v>
      </c>
      <c r="N227" s="105">
        <v>124</v>
      </c>
      <c r="O227" s="112">
        <f>SUM(C227:N227)</f>
        <v>118779</v>
      </c>
      <c r="P227" s="63"/>
    </row>
    <row r="228" spans="1:17" s="19" customFormat="1" x14ac:dyDescent="0.2">
      <c r="A228" s="40" t="s">
        <v>184</v>
      </c>
      <c r="B228" s="114"/>
      <c r="C228" s="91">
        <v>1614</v>
      </c>
      <c r="D228" s="91">
        <v>2801</v>
      </c>
      <c r="E228" s="91">
        <v>667</v>
      </c>
      <c r="F228" s="91">
        <v>0</v>
      </c>
      <c r="G228" s="91">
        <v>121</v>
      </c>
      <c r="H228" s="91">
        <v>6187</v>
      </c>
      <c r="I228" s="91">
        <v>34227</v>
      </c>
      <c r="J228" s="91">
        <v>40733</v>
      </c>
      <c r="K228" s="644">
        <v>10373</v>
      </c>
      <c r="L228" s="644">
        <v>2118</v>
      </c>
      <c r="M228" s="644">
        <v>278</v>
      </c>
      <c r="N228" s="91">
        <v>82</v>
      </c>
      <c r="O228" s="63"/>
      <c r="P228" s="63"/>
    </row>
    <row r="229" spans="1:17" s="19" customFormat="1" x14ac:dyDescent="0.2">
      <c r="A229" s="40" t="s">
        <v>185</v>
      </c>
      <c r="B229" s="114"/>
      <c r="C229" s="91">
        <v>3414</v>
      </c>
      <c r="D229" s="91">
        <v>2346</v>
      </c>
      <c r="E229" s="91">
        <v>3040</v>
      </c>
      <c r="F229" s="91">
        <v>0</v>
      </c>
      <c r="G229" s="91">
        <v>3</v>
      </c>
      <c r="H229" s="91">
        <v>512</v>
      </c>
      <c r="I229" s="91">
        <v>3667</v>
      </c>
      <c r="J229" s="91">
        <v>4051</v>
      </c>
      <c r="K229" s="644">
        <v>1667</v>
      </c>
      <c r="L229" s="644">
        <v>601</v>
      </c>
      <c r="M229" s="644">
        <v>235</v>
      </c>
      <c r="N229" s="91">
        <v>42</v>
      </c>
      <c r="O229" s="63"/>
      <c r="P229" s="63"/>
    </row>
    <row r="230" spans="1:17" s="19" customFormat="1" x14ac:dyDescent="0.2">
      <c r="A230" s="43" t="s">
        <v>200</v>
      </c>
      <c r="B230" s="44"/>
      <c r="C230" s="106">
        <v>6116</v>
      </c>
      <c r="D230" s="106">
        <v>8733</v>
      </c>
      <c r="E230" s="106">
        <v>5803</v>
      </c>
      <c r="F230" s="106">
        <v>0</v>
      </c>
      <c r="G230" s="106">
        <v>238</v>
      </c>
      <c r="H230" s="106">
        <v>14218</v>
      </c>
      <c r="I230" s="106">
        <v>107218</v>
      </c>
      <c r="J230" s="106">
        <v>150261</v>
      </c>
      <c r="K230" s="645">
        <v>23411</v>
      </c>
      <c r="L230" s="645">
        <v>4891</v>
      </c>
      <c r="M230" s="645">
        <v>915</v>
      </c>
      <c r="N230" s="106">
        <v>195</v>
      </c>
      <c r="O230" s="112">
        <f>SUM(C230:N230)</f>
        <v>321999</v>
      </c>
      <c r="P230" s="63"/>
    </row>
    <row r="231" spans="1:17" s="19" customFormat="1" x14ac:dyDescent="0.2">
      <c r="A231" s="40" t="s">
        <v>186</v>
      </c>
      <c r="B231" s="44"/>
      <c r="C231" s="91">
        <v>2406</v>
      </c>
      <c r="D231" s="91">
        <v>5226</v>
      </c>
      <c r="E231" s="91">
        <v>1428</v>
      </c>
      <c r="F231" s="91">
        <v>0</v>
      </c>
      <c r="G231" s="91">
        <v>235</v>
      </c>
      <c r="H231" s="91">
        <v>13512</v>
      </c>
      <c r="I231" s="91">
        <v>100658</v>
      </c>
      <c r="J231" s="91">
        <v>143895</v>
      </c>
      <c r="K231" s="644">
        <v>21155</v>
      </c>
      <c r="L231" s="644">
        <v>4086</v>
      </c>
      <c r="M231" s="644">
        <v>608</v>
      </c>
      <c r="N231" s="91">
        <v>146</v>
      </c>
      <c r="O231" s="64"/>
      <c r="P231" s="63"/>
    </row>
    <row r="232" spans="1:17" s="19" customFormat="1" x14ac:dyDescent="0.2">
      <c r="A232" s="40" t="s">
        <v>187</v>
      </c>
      <c r="B232" s="44"/>
      <c r="C232" s="91">
        <v>3710</v>
      </c>
      <c r="D232" s="91">
        <v>3507</v>
      </c>
      <c r="E232" s="91">
        <v>4375</v>
      </c>
      <c r="F232" s="91">
        <v>0</v>
      </c>
      <c r="G232" s="91">
        <v>3</v>
      </c>
      <c r="H232" s="91">
        <v>706</v>
      </c>
      <c r="I232" s="91">
        <v>6560</v>
      </c>
      <c r="J232" s="91">
        <v>6366</v>
      </c>
      <c r="K232" s="644">
        <v>2256</v>
      </c>
      <c r="L232" s="644">
        <v>805</v>
      </c>
      <c r="M232" s="644">
        <v>307</v>
      </c>
      <c r="N232" s="91">
        <v>49</v>
      </c>
      <c r="O232" s="64"/>
      <c r="P232" s="63"/>
    </row>
    <row r="233" spans="1:17" s="19" customFormat="1" x14ac:dyDescent="0.2">
      <c r="A233" s="43" t="s">
        <v>67</v>
      </c>
      <c r="B233" s="44"/>
      <c r="C233" s="107">
        <v>2.0193615700000001E-2</v>
      </c>
      <c r="D233" s="115">
        <v>3.064476E-2</v>
      </c>
      <c r="E233" s="115">
        <v>2.55560276E-2</v>
      </c>
      <c r="F233" s="115">
        <v>0</v>
      </c>
      <c r="G233" s="115">
        <v>2.8551183999999999E-3</v>
      </c>
      <c r="H233" s="115">
        <v>3.5717611000000003E-2</v>
      </c>
      <c r="I233" s="115">
        <v>0.1356823258</v>
      </c>
      <c r="J233" s="115">
        <v>0.19133772730000001</v>
      </c>
      <c r="K233" s="115">
        <v>4.1314413600000002E-2</v>
      </c>
      <c r="L233" s="115">
        <v>1.7430526799999999E-2</v>
      </c>
      <c r="M233" s="115">
        <v>5.3331725000000003E-3</v>
      </c>
      <c r="N233" s="107">
        <v>2.0981626E-3</v>
      </c>
      <c r="O233" s="64"/>
    </row>
    <row r="234" spans="1:17" s="19" customFormat="1" ht="13.5" thickBot="1" x14ac:dyDescent="0.25">
      <c r="A234" s="93" t="s">
        <v>3</v>
      </c>
      <c r="B234" s="94"/>
      <c r="C234" s="131">
        <v>1.2163882259348</v>
      </c>
      <c r="D234" s="118">
        <v>1.6967165339032</v>
      </c>
      <c r="E234" s="118">
        <v>1.5654167790666</v>
      </c>
      <c r="F234" s="118">
        <v>0</v>
      </c>
      <c r="G234" s="118">
        <v>1.9193548387096999</v>
      </c>
      <c r="H234" s="118">
        <v>2.1224063293028999</v>
      </c>
      <c r="I234" s="118">
        <v>2.8294189053676</v>
      </c>
      <c r="J234" s="118">
        <v>3.3552384780278999</v>
      </c>
      <c r="K234" s="646">
        <v>1.9444352159467999</v>
      </c>
      <c r="L234" s="646">
        <v>1.7988230967267</v>
      </c>
      <c r="M234" s="646">
        <v>1.7836257309942001</v>
      </c>
      <c r="N234" s="131">
        <v>1.5725806451613</v>
      </c>
      <c r="O234" s="132"/>
    </row>
    <row r="235" spans="1:17" x14ac:dyDescent="0.2">
      <c r="A235" s="826" t="s">
        <v>211</v>
      </c>
      <c r="B235" s="827"/>
      <c r="C235" s="121">
        <f t="shared" ref="C235:N235" si="6">+C227/$O227</f>
        <v>4.2330715025383277E-2</v>
      </c>
      <c r="D235" s="121">
        <f t="shared" si="6"/>
        <v>4.3332575623637175E-2</v>
      </c>
      <c r="E235" s="121">
        <f t="shared" si="6"/>
        <v>3.1209220485102586E-2</v>
      </c>
      <c r="F235" s="121">
        <f t="shared" si="6"/>
        <v>0</v>
      </c>
      <c r="G235" s="121">
        <f t="shared" si="6"/>
        <v>1.0439555813738118E-3</v>
      </c>
      <c r="H235" s="121">
        <f>+H227/$O227</f>
        <v>5.6398858384057789E-2</v>
      </c>
      <c r="I235" s="121">
        <f>+I227/$O227</f>
        <v>0.31902945806918731</v>
      </c>
      <c r="J235" s="121">
        <f t="shared" si="6"/>
        <v>0.37703634480842574</v>
      </c>
      <c r="K235" s="121">
        <f t="shared" si="6"/>
        <v>0.10136471935274755</v>
      </c>
      <c r="L235" s="121">
        <f t="shared" si="6"/>
        <v>2.289125182060802E-2</v>
      </c>
      <c r="M235" s="121">
        <f t="shared" si="6"/>
        <v>4.3189452681029472E-3</v>
      </c>
      <c r="N235" s="121">
        <f t="shared" si="6"/>
        <v>1.0439555813738118E-3</v>
      </c>
      <c r="O235" s="828" t="s">
        <v>212</v>
      </c>
      <c r="P235" s="834"/>
      <c r="Q235" s="96"/>
    </row>
    <row r="236" spans="1:17" ht="13.5" thickBot="1" x14ac:dyDescent="0.25">
      <c r="A236" s="832" t="s">
        <v>213</v>
      </c>
      <c r="B236" s="833"/>
      <c r="C236" s="122">
        <f t="shared" ref="C236:L236" si="7">+C230/$O230</f>
        <v>1.8993847806980768E-2</v>
      </c>
      <c r="D236" s="122">
        <f t="shared" si="7"/>
        <v>2.7121202239758509E-2</v>
      </c>
      <c r="E236" s="122">
        <f t="shared" si="7"/>
        <v>1.8021795098742542E-2</v>
      </c>
      <c r="F236" s="122">
        <f t="shared" si="7"/>
        <v>0</v>
      </c>
      <c r="G236" s="122">
        <f t="shared" si="7"/>
        <v>7.3913273022587031E-4</v>
      </c>
      <c r="H236" s="122">
        <f>+H230/$O230</f>
        <v>4.4155416631728672E-2</v>
      </c>
      <c r="I236" s="122">
        <f>+I230/$O230</f>
        <v>0.3329761893670477</v>
      </c>
      <c r="J236" s="122">
        <f t="shared" si="7"/>
        <v>0.46665051754819115</v>
      </c>
      <c r="K236" s="122">
        <f t="shared" si="7"/>
        <v>7.2705194736629619E-2</v>
      </c>
      <c r="L236" s="122">
        <f t="shared" si="7"/>
        <v>1.5189488166112318E-2</v>
      </c>
      <c r="M236" s="122">
        <f>+M230/$O230</f>
        <v>2.8416237317507196E-3</v>
      </c>
      <c r="N236" s="122">
        <f>+N230/$O230</f>
        <v>6.0559194283212059E-4</v>
      </c>
      <c r="O236" s="830"/>
      <c r="P236" s="835"/>
      <c r="Q236" s="96"/>
    </row>
    <row r="262" spans="1:15" x14ac:dyDescent="0.2">
      <c r="L262" s="59"/>
    </row>
    <row r="263" spans="1:15" x14ac:dyDescent="0.2">
      <c r="L263" s="59"/>
    </row>
    <row r="264" spans="1:15" ht="15.75" x14ac:dyDescent="0.25">
      <c r="A264" s="823" t="s">
        <v>214</v>
      </c>
      <c r="B264" s="823"/>
      <c r="C264" s="823"/>
      <c r="D264" s="823"/>
      <c r="E264" s="823"/>
      <c r="F264" s="823"/>
      <c r="G264" s="823"/>
      <c r="H264" s="823"/>
      <c r="I264" s="823"/>
      <c r="J264" s="823"/>
      <c r="K264" s="823"/>
      <c r="L264" s="133"/>
      <c r="M264" s="125"/>
      <c r="N264" s="125"/>
    </row>
    <row r="265" spans="1:15" ht="13.5" thickBot="1" x14ac:dyDescent="0.25">
      <c r="L265" s="59"/>
    </row>
    <row r="266" spans="1:15" ht="13.5" thickBot="1" x14ac:dyDescent="0.25">
      <c r="A266" s="59"/>
      <c r="B266" s="59"/>
      <c r="C266" s="87" t="s">
        <v>191</v>
      </c>
      <c r="D266" s="88" t="s">
        <v>6</v>
      </c>
      <c r="E266" s="88" t="s">
        <v>18</v>
      </c>
      <c r="F266" s="88" t="s">
        <v>7</v>
      </c>
      <c r="G266" s="88" t="s">
        <v>8</v>
      </c>
      <c r="H266" s="88" t="s">
        <v>9</v>
      </c>
      <c r="I266" s="89" t="s">
        <v>10</v>
      </c>
      <c r="J266" s="89" t="s">
        <v>11</v>
      </c>
      <c r="K266" s="87" t="s">
        <v>12</v>
      </c>
      <c r="L266" s="59"/>
    </row>
    <row r="267" spans="1:15" s="19" customFormat="1" x14ac:dyDescent="0.2">
      <c r="A267" s="37" t="s">
        <v>74</v>
      </c>
      <c r="B267" s="38"/>
      <c r="C267" s="39">
        <v>25826</v>
      </c>
      <c r="D267" s="39">
        <v>21615</v>
      </c>
      <c r="E267" s="39">
        <v>13436</v>
      </c>
      <c r="F267" s="39">
        <v>2823</v>
      </c>
      <c r="G267" s="39">
        <v>11241</v>
      </c>
      <c r="H267" s="39">
        <v>7267</v>
      </c>
      <c r="I267" s="39">
        <v>20783</v>
      </c>
      <c r="J267" s="39">
        <v>9384</v>
      </c>
      <c r="K267" s="39">
        <v>6404</v>
      </c>
      <c r="L267" s="134">
        <f>SUM(C267:K267)</f>
        <v>118779</v>
      </c>
      <c r="N267" s="63"/>
    </row>
    <row r="268" spans="1:15" x14ac:dyDescent="0.2">
      <c r="A268" s="40" t="s">
        <v>184</v>
      </c>
      <c r="B268" s="41"/>
      <c r="C268" s="42">
        <v>24805</v>
      </c>
      <c r="D268" s="42">
        <v>14022</v>
      </c>
      <c r="E268" s="42">
        <v>12702</v>
      </c>
      <c r="F268" s="42">
        <v>2756</v>
      </c>
      <c r="G268" s="42">
        <v>6253</v>
      </c>
      <c r="H268" s="42">
        <v>5891</v>
      </c>
      <c r="I268" s="42">
        <v>20212</v>
      </c>
      <c r="J268" s="42">
        <v>6491</v>
      </c>
      <c r="K268" s="42">
        <v>6069</v>
      </c>
      <c r="M268" s="19"/>
      <c r="N268" s="63"/>
    </row>
    <row r="269" spans="1:15" x14ac:dyDescent="0.2">
      <c r="A269" s="40" t="s">
        <v>185</v>
      </c>
      <c r="B269" s="41"/>
      <c r="C269" s="42">
        <v>1021</v>
      </c>
      <c r="D269" s="42">
        <v>7593</v>
      </c>
      <c r="E269" s="42">
        <v>734</v>
      </c>
      <c r="F269" s="42">
        <v>67</v>
      </c>
      <c r="G269" s="42">
        <v>4988</v>
      </c>
      <c r="H269" s="42">
        <v>1376</v>
      </c>
      <c r="I269" s="42">
        <v>571</v>
      </c>
      <c r="J269" s="42">
        <v>2893</v>
      </c>
      <c r="K269" s="42">
        <v>335</v>
      </c>
      <c r="M269" s="19"/>
      <c r="N269" s="63"/>
    </row>
    <row r="270" spans="1:15" s="19" customFormat="1" x14ac:dyDescent="0.2">
      <c r="A270" s="43" t="s">
        <v>193</v>
      </c>
      <c r="B270" s="44"/>
      <c r="C270" s="45">
        <v>50224</v>
      </c>
      <c r="D270" s="45">
        <v>49261</v>
      </c>
      <c r="E270" s="45">
        <v>52223</v>
      </c>
      <c r="F270" s="45">
        <v>8666</v>
      </c>
      <c r="G270" s="45">
        <v>22276</v>
      </c>
      <c r="H270" s="45">
        <v>14159</v>
      </c>
      <c r="I270" s="45">
        <v>91002</v>
      </c>
      <c r="J270" s="45">
        <v>19840</v>
      </c>
      <c r="K270" s="45">
        <v>14348</v>
      </c>
      <c r="L270" s="134">
        <f>SUM(C270:K270)</f>
        <v>321999</v>
      </c>
      <c r="N270" s="63"/>
    </row>
    <row r="271" spans="1:15" x14ac:dyDescent="0.2">
      <c r="A271" s="40" t="s">
        <v>186</v>
      </c>
      <c r="B271" s="41"/>
      <c r="C271" s="42">
        <v>48491</v>
      </c>
      <c r="D271" s="42">
        <v>38983</v>
      </c>
      <c r="E271" s="42">
        <v>51112</v>
      </c>
      <c r="F271" s="42">
        <v>8566</v>
      </c>
      <c r="G271" s="42">
        <v>14759</v>
      </c>
      <c r="H271" s="42">
        <v>12572</v>
      </c>
      <c r="I271" s="42">
        <v>89503</v>
      </c>
      <c r="J271" s="42">
        <v>15426</v>
      </c>
      <c r="K271" s="42">
        <v>13943</v>
      </c>
      <c r="L271" s="135"/>
      <c r="O271" s="63"/>
    </row>
    <row r="272" spans="1:15" x14ac:dyDescent="0.2">
      <c r="A272" s="40" t="s">
        <v>187</v>
      </c>
      <c r="B272" s="41"/>
      <c r="C272" s="42">
        <v>1733</v>
      </c>
      <c r="D272" s="42">
        <v>10278</v>
      </c>
      <c r="E272" s="42">
        <v>1111</v>
      </c>
      <c r="F272" s="42">
        <v>100</v>
      </c>
      <c r="G272" s="42">
        <v>7517</v>
      </c>
      <c r="H272" s="42">
        <v>1587</v>
      </c>
      <c r="I272" s="42">
        <v>1499</v>
      </c>
      <c r="J272" s="42">
        <v>4414</v>
      </c>
      <c r="K272" s="42">
        <v>405</v>
      </c>
      <c r="L272" s="135"/>
      <c r="O272" s="63"/>
    </row>
    <row r="273" spans="1:13" s="19" customFormat="1" x14ac:dyDescent="0.2">
      <c r="A273" s="43" t="s">
        <v>67</v>
      </c>
      <c r="B273" s="44"/>
      <c r="C273" s="46">
        <v>5.1658483907041322E-2</v>
      </c>
      <c r="D273" s="46">
        <v>6.4872979043486656E-2</v>
      </c>
      <c r="E273" s="46">
        <v>0.1006995713049226</v>
      </c>
      <c r="F273" s="46">
        <v>9.8457939400147257E-2</v>
      </c>
      <c r="G273" s="46">
        <v>5.474258485415727E-2</v>
      </c>
      <c r="H273" s="46">
        <v>4.2298949618103106E-2</v>
      </c>
      <c r="I273" s="46">
        <v>0.25346883414950561</v>
      </c>
      <c r="J273" s="46">
        <v>7.1246398131091043E-2</v>
      </c>
      <c r="K273" s="46">
        <v>5.3883297676861536E-2</v>
      </c>
    </row>
    <row r="274" spans="1:13" s="19" customFormat="1" ht="13.5" thickBot="1" x14ac:dyDescent="0.25">
      <c r="A274" s="93" t="s">
        <v>3</v>
      </c>
      <c r="B274" s="94"/>
      <c r="C274" s="126">
        <v>1.9447068845349649</v>
      </c>
      <c r="D274" s="126">
        <v>2.2790191996298867</v>
      </c>
      <c r="E274" s="126">
        <v>3.886796665674308</v>
      </c>
      <c r="F274" s="126">
        <v>3.069783917817924</v>
      </c>
      <c r="G274" s="126">
        <v>1.9816742282715061</v>
      </c>
      <c r="H274" s="126">
        <v>1.9483968625292418</v>
      </c>
      <c r="I274" s="126">
        <v>4.3786748785064713</v>
      </c>
      <c r="J274" s="126">
        <v>2.1142369991474852</v>
      </c>
      <c r="K274" s="126">
        <v>2.2404747033104311</v>
      </c>
    </row>
    <row r="275" spans="1:13" x14ac:dyDescent="0.2">
      <c r="A275" s="826" t="s">
        <v>211</v>
      </c>
      <c r="B275" s="827"/>
      <c r="C275" s="136">
        <f t="shared" ref="C275:K275" si="8">C267/$L$267</f>
        <v>0.21742900681096827</v>
      </c>
      <c r="D275" s="136">
        <f t="shared" si="8"/>
        <v>0.18197661202737858</v>
      </c>
      <c r="E275" s="136">
        <f t="shared" si="8"/>
        <v>0.11311763863982691</v>
      </c>
      <c r="F275" s="136">
        <f t="shared" si="8"/>
        <v>2.3766827469502184E-2</v>
      </c>
      <c r="G275" s="136">
        <f t="shared" si="8"/>
        <v>9.4637941050185637E-2</v>
      </c>
      <c r="H275" s="136">
        <f t="shared" si="8"/>
        <v>6.1180848466479767E-2</v>
      </c>
      <c r="I275" s="136">
        <f t="shared" si="8"/>
        <v>0.17497200683622527</v>
      </c>
      <c r="J275" s="136">
        <f t="shared" si="8"/>
        <v>7.9003864319450404E-2</v>
      </c>
      <c r="K275" s="136">
        <f t="shared" si="8"/>
        <v>5.3915254379982992E-2</v>
      </c>
      <c r="L275" s="828" t="s">
        <v>212</v>
      </c>
      <c r="M275" s="829"/>
    </row>
    <row r="276" spans="1:13" ht="13.5" thickBot="1" x14ac:dyDescent="0.25">
      <c r="A276" s="832" t="s">
        <v>213</v>
      </c>
      <c r="B276" s="833"/>
      <c r="C276" s="137">
        <f>C270/$L$270</f>
        <v>0.15597563967589961</v>
      </c>
      <c r="D276" s="137">
        <f t="shared" ref="D276:K276" si="9">D270/$L$270</f>
        <v>0.152984947158221</v>
      </c>
      <c r="E276" s="137">
        <f t="shared" si="9"/>
        <v>0.16218373348985557</v>
      </c>
      <c r="F276" s="137">
        <f t="shared" si="9"/>
        <v>2.6913127059400806E-2</v>
      </c>
      <c r="G276" s="137">
        <f t="shared" si="9"/>
        <v>6.9180339069375998E-2</v>
      </c>
      <c r="H276" s="137">
        <f t="shared" si="9"/>
        <v>4.3972186249025616E-2</v>
      </c>
      <c r="I276" s="137">
        <f t="shared" si="9"/>
        <v>0.28261578452106995</v>
      </c>
      <c r="J276" s="137">
        <f t="shared" si="9"/>
        <v>6.1615098183534729E-2</v>
      </c>
      <c r="K276" s="137">
        <f t="shared" si="9"/>
        <v>4.4559144593616748E-2</v>
      </c>
      <c r="L276" s="830"/>
      <c r="M276" s="831"/>
    </row>
    <row r="282" spans="1:13" x14ac:dyDescent="0.2">
      <c r="A282" s="824" t="s">
        <v>216</v>
      </c>
      <c r="B282" s="825"/>
      <c r="C282" s="825"/>
      <c r="D282" s="825"/>
    </row>
    <row r="283" spans="1:13" ht="13.5" thickBot="1" x14ac:dyDescent="0.25"/>
    <row r="284" spans="1:13" x14ac:dyDescent="0.2">
      <c r="A284" s="37" t="s">
        <v>133</v>
      </c>
      <c r="B284" s="38"/>
      <c r="C284" s="39">
        <v>379429</v>
      </c>
      <c r="F284" s="50"/>
    </row>
    <row r="285" spans="1:13" x14ac:dyDescent="0.2">
      <c r="A285" s="40" t="s">
        <v>184</v>
      </c>
      <c r="B285" s="41"/>
      <c r="C285" s="42">
        <v>359620</v>
      </c>
      <c r="E285" s="24"/>
      <c r="F285" s="31"/>
      <c r="H285" s="138"/>
    </row>
    <row r="286" spans="1:13" x14ac:dyDescent="0.2">
      <c r="A286" s="40" t="s">
        <v>185</v>
      </c>
      <c r="B286" s="41"/>
      <c r="C286" s="42">
        <v>19809</v>
      </c>
      <c r="E286" s="24"/>
      <c r="F286" s="31"/>
      <c r="H286" s="139"/>
    </row>
    <row r="287" spans="1:13" x14ac:dyDescent="0.2">
      <c r="A287" s="43" t="s">
        <v>134</v>
      </c>
      <c r="B287" s="44"/>
      <c r="C287" s="45">
        <v>884343</v>
      </c>
      <c r="F287" s="50"/>
    </row>
    <row r="288" spans="1:13" x14ac:dyDescent="0.2">
      <c r="A288" s="40" t="s">
        <v>186</v>
      </c>
      <c r="B288" s="41"/>
      <c r="C288" s="42">
        <v>846295</v>
      </c>
      <c r="F288" s="31"/>
    </row>
    <row r="289" spans="1:6" x14ac:dyDescent="0.2">
      <c r="A289" s="40" t="s">
        <v>187</v>
      </c>
      <c r="B289" s="41"/>
      <c r="C289" s="42">
        <v>38048</v>
      </c>
      <c r="F289" s="31"/>
    </row>
    <row r="290" spans="1:6" ht="13.5" customHeight="1" x14ac:dyDescent="0.2">
      <c r="A290" s="43" t="s">
        <v>67</v>
      </c>
      <c r="B290" s="44"/>
      <c r="C290" s="46">
        <v>0.10894608582863667</v>
      </c>
      <c r="F290" s="116"/>
    </row>
    <row r="291" spans="1:6" x14ac:dyDescent="0.2">
      <c r="A291" s="47" t="s">
        <v>3</v>
      </c>
      <c r="B291" s="48"/>
      <c r="C291" s="49">
        <v>2.3307206354812098</v>
      </c>
      <c r="F291" s="116"/>
    </row>
    <row r="292" spans="1:6" x14ac:dyDescent="0.2">
      <c r="A292" s="51" t="s">
        <v>188</v>
      </c>
      <c r="B292" s="52"/>
      <c r="C292" s="53">
        <v>2.3533034870140703</v>
      </c>
    </row>
    <row r="293" spans="1:6" ht="13.5" thickBot="1" x14ac:dyDescent="0.25">
      <c r="A293" s="54" t="s">
        <v>189</v>
      </c>
      <c r="B293" s="55"/>
      <c r="C293" s="56">
        <v>1.9207430965722652</v>
      </c>
      <c r="F293" s="127"/>
    </row>
    <row r="311" spans="1:17" ht="15.75" x14ac:dyDescent="0.25">
      <c r="A311" s="823" t="s">
        <v>210</v>
      </c>
      <c r="B311" s="823"/>
      <c r="C311" s="823"/>
      <c r="D311" s="823"/>
      <c r="E311" s="823"/>
      <c r="F311" s="823"/>
      <c r="G311" s="823"/>
      <c r="H311" s="823"/>
      <c r="I311" s="823"/>
      <c r="J311" s="823"/>
      <c r="K311" s="823"/>
      <c r="L311" s="823"/>
      <c r="M311" s="823"/>
      <c r="N311" s="823"/>
    </row>
    <row r="312" spans="1:17" ht="13.5" thickBot="1" x14ac:dyDescent="0.25"/>
    <row r="313" spans="1:17" ht="13.5" thickBot="1" x14ac:dyDescent="0.25">
      <c r="A313" s="59"/>
      <c r="B313" s="59"/>
      <c r="C313" s="87" t="s">
        <v>46</v>
      </c>
      <c r="D313" s="88" t="s">
        <v>47</v>
      </c>
      <c r="E313" s="88" t="s">
        <v>48</v>
      </c>
      <c r="F313" s="88" t="s">
        <v>49</v>
      </c>
      <c r="G313" s="88" t="s">
        <v>50</v>
      </c>
      <c r="H313" s="88" t="s">
        <v>51</v>
      </c>
      <c r="I313" s="89" t="s">
        <v>52</v>
      </c>
      <c r="J313" s="89" t="s">
        <v>53</v>
      </c>
      <c r="K313" s="87" t="s">
        <v>54</v>
      </c>
      <c r="L313" s="89" t="s">
        <v>55</v>
      </c>
      <c r="M313" s="89" t="s">
        <v>56</v>
      </c>
      <c r="N313" s="87" t="s">
        <v>57</v>
      </c>
    </row>
    <row r="314" spans="1:17" s="19" customFormat="1" x14ac:dyDescent="0.2">
      <c r="A314" s="37" t="s">
        <v>74</v>
      </c>
      <c r="B314" s="38"/>
      <c r="C314" s="105">
        <v>49718</v>
      </c>
      <c r="D314" s="105">
        <v>66943</v>
      </c>
      <c r="E314" s="105">
        <v>23099</v>
      </c>
      <c r="F314" s="105">
        <v>0</v>
      </c>
      <c r="G314" s="105">
        <v>648</v>
      </c>
      <c r="H314" s="105">
        <v>11081</v>
      </c>
      <c r="I314" s="105">
        <v>73573</v>
      </c>
      <c r="J314" s="105">
        <v>81225</v>
      </c>
      <c r="K314" s="643">
        <v>39769</v>
      </c>
      <c r="L314" s="643">
        <v>21047</v>
      </c>
      <c r="M314" s="643">
        <v>5014</v>
      </c>
      <c r="N314" s="105">
        <v>7312</v>
      </c>
      <c r="O314" s="134">
        <f>SUM(C314:N314)</f>
        <v>379429</v>
      </c>
      <c r="P314" s="64"/>
      <c r="Q314" s="63"/>
    </row>
    <row r="315" spans="1:17" s="19" customFormat="1" x14ac:dyDescent="0.2">
      <c r="A315" s="40" t="s">
        <v>184</v>
      </c>
      <c r="B315" s="114"/>
      <c r="C315" s="91">
        <v>46817</v>
      </c>
      <c r="D315" s="91">
        <v>63262</v>
      </c>
      <c r="E315" s="91">
        <v>21565</v>
      </c>
      <c r="F315" s="91">
        <v>0</v>
      </c>
      <c r="G315" s="91">
        <v>621</v>
      </c>
      <c r="H315" s="91">
        <v>10887</v>
      </c>
      <c r="I315" s="91">
        <v>69527</v>
      </c>
      <c r="J315" s="91">
        <v>77770</v>
      </c>
      <c r="K315" s="644">
        <v>37510</v>
      </c>
      <c r="L315" s="644">
        <v>19848</v>
      </c>
      <c r="M315" s="644">
        <v>4716</v>
      </c>
      <c r="N315" s="91">
        <v>7097</v>
      </c>
      <c r="O315" s="50"/>
      <c r="P315" s="64"/>
      <c r="Q315" s="63"/>
    </row>
    <row r="316" spans="1:17" s="19" customFormat="1" x14ac:dyDescent="0.2">
      <c r="A316" s="40" t="s">
        <v>185</v>
      </c>
      <c r="B316" s="114"/>
      <c r="C316" s="91">
        <v>2901</v>
      </c>
      <c r="D316" s="91">
        <v>3681</v>
      </c>
      <c r="E316" s="91">
        <v>1534</v>
      </c>
      <c r="F316" s="91">
        <v>0</v>
      </c>
      <c r="G316" s="91">
        <v>27</v>
      </c>
      <c r="H316" s="91">
        <v>194</v>
      </c>
      <c r="I316" s="91">
        <v>4046</v>
      </c>
      <c r="J316" s="91">
        <v>3455</v>
      </c>
      <c r="K316" s="644">
        <v>2259</v>
      </c>
      <c r="L316" s="644">
        <v>1199</v>
      </c>
      <c r="M316" s="644">
        <v>298</v>
      </c>
      <c r="N316" s="91">
        <v>215</v>
      </c>
      <c r="O316" s="50"/>
      <c r="P316" s="64"/>
      <c r="Q316" s="63"/>
    </row>
    <row r="317" spans="1:17" s="19" customFormat="1" x14ac:dyDescent="0.2">
      <c r="A317" s="43" t="s">
        <v>200</v>
      </c>
      <c r="B317" s="44"/>
      <c r="C317" s="106">
        <v>82408</v>
      </c>
      <c r="D317" s="106">
        <v>115350</v>
      </c>
      <c r="E317" s="106">
        <v>37658</v>
      </c>
      <c r="F317" s="106">
        <v>0</v>
      </c>
      <c r="G317" s="106">
        <v>1812</v>
      </c>
      <c r="H317" s="106">
        <v>23157</v>
      </c>
      <c r="I317" s="106">
        <v>199755</v>
      </c>
      <c r="J317" s="106">
        <v>283744</v>
      </c>
      <c r="K317" s="645">
        <v>78812</v>
      </c>
      <c r="L317" s="645">
        <v>39101</v>
      </c>
      <c r="M317" s="645">
        <v>8388</v>
      </c>
      <c r="N317" s="106">
        <v>14158</v>
      </c>
      <c r="O317" s="134">
        <f>SUM(C317:N317)</f>
        <v>884343</v>
      </c>
      <c r="P317" s="64"/>
      <c r="Q317" s="63"/>
    </row>
    <row r="318" spans="1:17" s="19" customFormat="1" x14ac:dyDescent="0.2">
      <c r="A318" s="40" t="s">
        <v>186</v>
      </c>
      <c r="B318" s="44"/>
      <c r="C318" s="91">
        <v>77438</v>
      </c>
      <c r="D318" s="91">
        <v>109953</v>
      </c>
      <c r="E318" s="91">
        <v>35505</v>
      </c>
      <c r="F318" s="91">
        <v>0</v>
      </c>
      <c r="G318" s="91">
        <v>1785</v>
      </c>
      <c r="H318" s="91">
        <v>22354</v>
      </c>
      <c r="I318" s="91">
        <v>191636</v>
      </c>
      <c r="J318" s="91">
        <v>273437</v>
      </c>
      <c r="K318" s="644">
        <v>75175</v>
      </c>
      <c r="L318" s="644">
        <v>37517</v>
      </c>
      <c r="M318" s="644">
        <v>7865</v>
      </c>
      <c r="N318" s="91">
        <v>13630</v>
      </c>
      <c r="O318" s="50"/>
      <c r="P318" s="64"/>
      <c r="Q318" s="63"/>
    </row>
    <row r="319" spans="1:17" s="19" customFormat="1" x14ac:dyDescent="0.2">
      <c r="A319" s="40" t="s">
        <v>187</v>
      </c>
      <c r="B319" s="44"/>
      <c r="C319" s="91">
        <v>4970</v>
      </c>
      <c r="D319" s="91">
        <v>5397</v>
      </c>
      <c r="E319" s="91">
        <v>2153</v>
      </c>
      <c r="F319" s="91">
        <v>0</v>
      </c>
      <c r="G319" s="91">
        <v>27</v>
      </c>
      <c r="H319" s="91">
        <v>803</v>
      </c>
      <c r="I319" s="91">
        <v>8119</v>
      </c>
      <c r="J319" s="91">
        <v>10307</v>
      </c>
      <c r="K319" s="644">
        <v>3637</v>
      </c>
      <c r="L319" s="644">
        <v>1584</v>
      </c>
      <c r="M319" s="644">
        <v>523</v>
      </c>
      <c r="N319" s="91">
        <v>528</v>
      </c>
      <c r="O319" s="50"/>
      <c r="P319" s="64"/>
      <c r="Q319" s="63"/>
    </row>
    <row r="320" spans="1:17" s="19" customFormat="1" x14ac:dyDescent="0.2">
      <c r="A320" s="43" t="s">
        <v>67</v>
      </c>
      <c r="B320" s="44"/>
      <c r="C320" s="107">
        <v>7.2659557799999996E-2</v>
      </c>
      <c r="D320" s="115">
        <v>0.11231611699999999</v>
      </c>
      <c r="E320" s="115">
        <v>3.5330738200000003E-2</v>
      </c>
      <c r="F320" s="115">
        <v>0</v>
      </c>
      <c r="G320" s="115">
        <v>9.3020215000000003E-3</v>
      </c>
      <c r="H320" s="115">
        <v>4.7076306200000001E-2</v>
      </c>
      <c r="I320" s="115">
        <v>0.242805927</v>
      </c>
      <c r="J320" s="115">
        <v>0.37280833200000002</v>
      </c>
      <c r="K320" s="115">
        <v>0.1008991925</v>
      </c>
      <c r="L320" s="115">
        <v>6.3525665300000006E-2</v>
      </c>
      <c r="M320" s="115">
        <v>1.2142919E-2</v>
      </c>
      <c r="N320" s="107">
        <v>2.6596405399999998E-2</v>
      </c>
    </row>
    <row r="321" spans="1:17" s="19" customFormat="1" ht="13.5" thickBot="1" x14ac:dyDescent="0.25">
      <c r="A321" s="93" t="s">
        <v>3</v>
      </c>
      <c r="B321" s="94"/>
      <c r="C321" s="131">
        <v>1.6575083470775001</v>
      </c>
      <c r="D321" s="118">
        <v>1.7231077185068</v>
      </c>
      <c r="E321" s="118">
        <v>1.6302870254124</v>
      </c>
      <c r="F321" s="118">
        <v>0</v>
      </c>
      <c r="G321" s="118">
        <v>2.7962962962962998</v>
      </c>
      <c r="H321" s="118">
        <v>2.0897933399512998</v>
      </c>
      <c r="I321" s="118">
        <v>2.7150585133132998</v>
      </c>
      <c r="J321" s="118">
        <v>3.4933087103723999</v>
      </c>
      <c r="K321" s="646">
        <v>1.9817445749202001</v>
      </c>
      <c r="L321" s="646">
        <v>1.8577944600181</v>
      </c>
      <c r="M321" s="646">
        <v>1.6729158356602001</v>
      </c>
      <c r="N321" s="131">
        <v>1.9362691466083</v>
      </c>
      <c r="Q321" s="25"/>
    </row>
    <row r="322" spans="1:17" x14ac:dyDescent="0.2">
      <c r="A322" s="826" t="s">
        <v>211</v>
      </c>
      <c r="B322" s="827"/>
      <c r="C322" s="121">
        <f>+C314/$O314</f>
        <v>0.13103373753719405</v>
      </c>
      <c r="D322" s="121">
        <f t="shared" ref="D322:L322" si="10">+D314/$O314</f>
        <v>0.17643090011570017</v>
      </c>
      <c r="E322" s="121">
        <f t="shared" si="10"/>
        <v>6.0878319791054451E-2</v>
      </c>
      <c r="F322" s="121">
        <f t="shared" si="10"/>
        <v>0</v>
      </c>
      <c r="G322" s="121">
        <f t="shared" si="10"/>
        <v>1.7078293962770373E-3</v>
      </c>
      <c r="H322" s="121">
        <f>+H314/$O314</f>
        <v>2.9204409784175697E-2</v>
      </c>
      <c r="I322" s="121">
        <f t="shared" si="10"/>
        <v>0.19390452495723837</v>
      </c>
      <c r="J322" s="121">
        <f t="shared" si="10"/>
        <v>0.21407167085278142</v>
      </c>
      <c r="K322" s="121">
        <f t="shared" si="10"/>
        <v>0.10481275811811959</v>
      </c>
      <c r="L322" s="121">
        <f t="shared" si="10"/>
        <v>5.54701933695105E-2</v>
      </c>
      <c r="M322" s="121">
        <f>+M314/$O314</f>
        <v>1.3214593507612756E-2</v>
      </c>
      <c r="N322" s="121">
        <f>+N314/$O314</f>
        <v>1.9271062570335951E-2</v>
      </c>
      <c r="O322" s="828" t="s">
        <v>212</v>
      </c>
      <c r="P322" s="829"/>
    </row>
    <row r="323" spans="1:17" ht="13.5" thickBot="1" x14ac:dyDescent="0.25">
      <c r="A323" s="832" t="s">
        <v>213</v>
      </c>
      <c r="B323" s="833"/>
      <c r="C323" s="122">
        <f>+C317/$O317</f>
        <v>9.3185562615410542E-2</v>
      </c>
      <c r="D323" s="122">
        <f t="shared" ref="D323:L323" si="11">+D317/$O317</f>
        <v>0.13043581506270757</v>
      </c>
      <c r="E323" s="122">
        <f t="shared" si="11"/>
        <v>4.2583024912279513E-2</v>
      </c>
      <c r="F323" s="122">
        <f t="shared" si="11"/>
        <v>0</v>
      </c>
      <c r="G323" s="122">
        <f t="shared" si="11"/>
        <v>2.048978733364769E-3</v>
      </c>
      <c r="H323" s="122">
        <f>+H317/$O317</f>
        <v>2.6185541130534194E-2</v>
      </c>
      <c r="I323" s="122">
        <f t="shared" si="11"/>
        <v>0.22587955126008799</v>
      </c>
      <c r="J323" s="122">
        <f t="shared" si="11"/>
        <v>0.32085288174384824</v>
      </c>
      <c r="K323" s="122">
        <f t="shared" si="11"/>
        <v>8.9119267071713124E-2</v>
      </c>
      <c r="L323" s="122">
        <f t="shared" si="11"/>
        <v>4.4214744731399469E-2</v>
      </c>
      <c r="M323" s="122">
        <f>+M317/$O317</f>
        <v>9.4850075140528057E-3</v>
      </c>
      <c r="N323" s="122">
        <f>+N317/$O317</f>
        <v>1.6009625224601767E-2</v>
      </c>
      <c r="O323" s="830"/>
      <c r="P323" s="831"/>
    </row>
    <row r="349" spans="1:14" ht="15.75" x14ac:dyDescent="0.25">
      <c r="A349" s="823" t="s">
        <v>214</v>
      </c>
      <c r="B349" s="823"/>
      <c r="C349" s="823"/>
      <c r="D349" s="823"/>
      <c r="E349" s="823"/>
      <c r="F349" s="823"/>
      <c r="G349" s="823"/>
      <c r="H349" s="823"/>
      <c r="I349" s="823"/>
      <c r="J349" s="823"/>
      <c r="K349" s="823"/>
      <c r="L349" s="125"/>
      <c r="M349" s="125"/>
      <c r="N349" s="125"/>
    </row>
    <row r="350" spans="1:14" ht="13.5" thickBot="1" x14ac:dyDescent="0.25"/>
    <row r="351" spans="1:14" ht="13.5" thickBot="1" x14ac:dyDescent="0.25">
      <c r="A351" s="59"/>
      <c r="B351" s="59"/>
      <c r="C351" s="87" t="s">
        <v>191</v>
      </c>
      <c r="D351" s="88" t="s">
        <v>6</v>
      </c>
      <c r="E351" s="88" t="s">
        <v>18</v>
      </c>
      <c r="F351" s="88" t="s">
        <v>7</v>
      </c>
      <c r="G351" s="88" t="s">
        <v>8</v>
      </c>
      <c r="H351" s="88" t="s">
        <v>9</v>
      </c>
      <c r="I351" s="89" t="s">
        <v>10</v>
      </c>
      <c r="J351" s="89" t="s">
        <v>11</v>
      </c>
      <c r="K351" s="87" t="s">
        <v>12</v>
      </c>
    </row>
    <row r="352" spans="1:14" s="19" customFormat="1" x14ac:dyDescent="0.2">
      <c r="A352" s="37" t="s">
        <v>74</v>
      </c>
      <c r="B352" s="38"/>
      <c r="C352" s="39">
        <v>60216</v>
      </c>
      <c r="D352" s="39">
        <v>37199</v>
      </c>
      <c r="E352" s="39">
        <v>51405</v>
      </c>
      <c r="F352" s="39">
        <v>25956</v>
      </c>
      <c r="G352" s="39">
        <v>45798</v>
      </c>
      <c r="H352" s="39">
        <v>53251</v>
      </c>
      <c r="I352" s="39">
        <v>37070</v>
      </c>
      <c r="J352" s="39">
        <v>24461</v>
      </c>
      <c r="K352" s="39">
        <v>44073</v>
      </c>
      <c r="L352" s="64"/>
      <c r="M352" s="64"/>
    </row>
    <row r="353" spans="1:13" x14ac:dyDescent="0.2">
      <c r="A353" s="40" t="s">
        <v>184</v>
      </c>
      <c r="B353" s="41"/>
      <c r="C353" s="42">
        <v>57829</v>
      </c>
      <c r="D353" s="42">
        <v>33236</v>
      </c>
      <c r="E353" s="42">
        <v>48962</v>
      </c>
      <c r="F353" s="42">
        <v>23757</v>
      </c>
      <c r="G353" s="42">
        <v>42650</v>
      </c>
      <c r="H353" s="42">
        <v>52063</v>
      </c>
      <c r="I353" s="42">
        <v>36613</v>
      </c>
      <c r="J353" s="42">
        <v>22182</v>
      </c>
      <c r="K353" s="42">
        <v>42328</v>
      </c>
      <c r="L353" s="64"/>
      <c r="M353" s="64"/>
    </row>
    <row r="354" spans="1:13" x14ac:dyDescent="0.2">
      <c r="A354" s="40" t="s">
        <v>185</v>
      </c>
      <c r="B354" s="41"/>
      <c r="C354" s="42">
        <v>2387</v>
      </c>
      <c r="D354" s="42">
        <v>3963</v>
      </c>
      <c r="E354" s="42">
        <v>2443</v>
      </c>
      <c r="F354" s="42">
        <v>2199</v>
      </c>
      <c r="G354" s="42">
        <v>3148</v>
      </c>
      <c r="H354" s="42">
        <v>1188</v>
      </c>
      <c r="I354" s="42">
        <v>457</v>
      </c>
      <c r="J354" s="42">
        <v>2279</v>
      </c>
      <c r="K354" s="42">
        <v>1745</v>
      </c>
      <c r="L354" s="64"/>
      <c r="M354" s="64"/>
    </row>
    <row r="355" spans="1:13" s="19" customFormat="1" x14ac:dyDescent="0.2">
      <c r="A355" s="43" t="s">
        <v>193</v>
      </c>
      <c r="B355" s="44"/>
      <c r="C355" s="45">
        <v>158039</v>
      </c>
      <c r="D355" s="45">
        <v>86309</v>
      </c>
      <c r="E355" s="45">
        <v>125899</v>
      </c>
      <c r="F355" s="45">
        <v>69370</v>
      </c>
      <c r="G355" s="45">
        <v>112865</v>
      </c>
      <c r="H355" s="45">
        <v>112831</v>
      </c>
      <c r="I355" s="45">
        <v>89834</v>
      </c>
      <c r="J355" s="45">
        <v>45885</v>
      </c>
      <c r="K355" s="45">
        <v>83311</v>
      </c>
      <c r="L355" s="64"/>
      <c r="M355" s="64"/>
    </row>
    <row r="356" spans="1:13" x14ac:dyDescent="0.2">
      <c r="A356" s="40" t="s">
        <v>186</v>
      </c>
      <c r="B356" s="41"/>
      <c r="C356" s="42">
        <v>151166</v>
      </c>
      <c r="D356" s="42">
        <v>79968</v>
      </c>
      <c r="E356" s="42">
        <v>121566</v>
      </c>
      <c r="F356" s="42">
        <v>65444</v>
      </c>
      <c r="G356" s="42">
        <v>104128</v>
      </c>
      <c r="H356" s="42">
        <v>111005</v>
      </c>
      <c r="I356" s="42">
        <v>89163</v>
      </c>
      <c r="J356" s="42">
        <v>42823</v>
      </c>
      <c r="K356" s="42">
        <v>81032</v>
      </c>
      <c r="L356" s="64"/>
      <c r="M356" s="64"/>
    </row>
    <row r="357" spans="1:13" x14ac:dyDescent="0.2">
      <c r="A357" s="40" t="s">
        <v>187</v>
      </c>
      <c r="B357" s="41"/>
      <c r="C357" s="42">
        <v>6873</v>
      </c>
      <c r="D357" s="42">
        <v>6341</v>
      </c>
      <c r="E357" s="42">
        <v>4333</v>
      </c>
      <c r="F357" s="42">
        <v>3926</v>
      </c>
      <c r="G357" s="42">
        <v>8737</v>
      </c>
      <c r="H357" s="42">
        <v>1826</v>
      </c>
      <c r="I357" s="42">
        <v>671</v>
      </c>
      <c r="J357" s="42">
        <v>3062</v>
      </c>
      <c r="K357" s="42">
        <v>2279</v>
      </c>
      <c r="L357" s="64"/>
      <c r="M357" s="64"/>
    </row>
    <row r="358" spans="1:13" s="19" customFormat="1" x14ac:dyDescent="0.2">
      <c r="A358" s="43" t="s">
        <v>67</v>
      </c>
      <c r="B358" s="44"/>
      <c r="C358" s="46">
        <v>9.2997721519157667E-2</v>
      </c>
      <c r="D358" s="46">
        <v>8.9479737573798138E-2</v>
      </c>
      <c r="E358" s="46">
        <v>0.12909567436161082</v>
      </c>
      <c r="F358" s="46">
        <v>0.12815794026747043</v>
      </c>
      <c r="G358" s="46">
        <v>0.10474590493655277</v>
      </c>
      <c r="H358" s="46">
        <v>0.11525651905289949</v>
      </c>
      <c r="I358" s="46">
        <v>0.10534646884881764</v>
      </c>
      <c r="J358" s="46">
        <v>9.1494454434956657E-2</v>
      </c>
      <c r="K358" s="46">
        <v>0.15836839652520557</v>
      </c>
      <c r="L358" s="64"/>
      <c r="M358" s="63"/>
    </row>
    <row r="359" spans="1:13" s="19" customFormat="1" ht="13.5" thickBot="1" x14ac:dyDescent="0.25">
      <c r="A359" s="93" t="s">
        <v>3</v>
      </c>
      <c r="B359" s="94"/>
      <c r="C359" s="126">
        <v>2.6245350073070282</v>
      </c>
      <c r="D359" s="126">
        <v>2.3201967794833194</v>
      </c>
      <c r="E359" s="126">
        <v>2.4491586421554326</v>
      </c>
      <c r="F359" s="126">
        <v>2.6725997842502696</v>
      </c>
      <c r="G359" s="126">
        <v>2.4644089261539803</v>
      </c>
      <c r="H359" s="126">
        <v>2.1188522281271713</v>
      </c>
      <c r="I359" s="126">
        <v>2.4233612085244132</v>
      </c>
      <c r="J359" s="126">
        <v>1.8758431789379011</v>
      </c>
      <c r="K359" s="126">
        <v>1.8902956458602773</v>
      </c>
      <c r="L359" s="132"/>
      <c r="M359" s="63"/>
    </row>
    <row r="364" spans="1:13" x14ac:dyDescent="0.2">
      <c r="A364" s="824" t="s">
        <v>217</v>
      </c>
      <c r="B364" s="825"/>
      <c r="C364" s="825"/>
      <c r="D364" s="825"/>
    </row>
    <row r="365" spans="1:13" ht="13.5" thickBot="1" x14ac:dyDescent="0.25"/>
    <row r="366" spans="1:13" x14ac:dyDescent="0.2">
      <c r="A366" s="37" t="s">
        <v>133</v>
      </c>
      <c r="B366" s="38"/>
      <c r="C366" s="39">
        <v>39019</v>
      </c>
      <c r="F366" s="50"/>
    </row>
    <row r="367" spans="1:13" x14ac:dyDescent="0.2">
      <c r="A367" s="40" t="s">
        <v>184</v>
      </c>
      <c r="B367" s="41"/>
      <c r="C367" s="42">
        <v>28446</v>
      </c>
      <c r="E367" s="24"/>
      <c r="F367" s="31"/>
      <c r="H367" s="138"/>
    </row>
    <row r="368" spans="1:13" x14ac:dyDescent="0.2">
      <c r="A368" s="40" t="s">
        <v>185</v>
      </c>
      <c r="B368" s="41"/>
      <c r="C368" s="42">
        <v>10573</v>
      </c>
      <c r="E368" s="24"/>
      <c r="F368" s="31"/>
      <c r="H368" s="139"/>
    </row>
    <row r="369" spans="1:6" x14ac:dyDescent="0.2">
      <c r="A369" s="43" t="s">
        <v>134</v>
      </c>
      <c r="B369" s="44"/>
      <c r="C369" s="45">
        <v>61342</v>
      </c>
      <c r="F369" s="50"/>
    </row>
    <row r="370" spans="1:6" x14ac:dyDescent="0.2">
      <c r="A370" s="40" t="s">
        <v>186</v>
      </c>
      <c r="B370" s="41"/>
      <c r="C370" s="42">
        <v>46632</v>
      </c>
      <c r="F370" s="31"/>
    </row>
    <row r="371" spans="1:6" x14ac:dyDescent="0.2">
      <c r="A371" s="40" t="s">
        <v>187</v>
      </c>
      <c r="B371" s="41"/>
      <c r="C371" s="42">
        <v>14710</v>
      </c>
      <c r="F371" s="31"/>
    </row>
    <row r="372" spans="1:6" ht="13.5" customHeight="1" x14ac:dyDescent="0.2">
      <c r="A372" s="43" t="s">
        <v>67</v>
      </c>
      <c r="B372" s="44"/>
      <c r="C372" s="46">
        <v>7.020143688667152E-2</v>
      </c>
      <c r="F372" s="116"/>
    </row>
    <row r="373" spans="1:6" x14ac:dyDescent="0.2">
      <c r="A373" s="47" t="s">
        <v>3</v>
      </c>
      <c r="B373" s="48"/>
      <c r="C373" s="49">
        <v>1.5721058971270407</v>
      </c>
      <c r="F373" s="116"/>
    </row>
    <row r="374" spans="1:6" x14ac:dyDescent="0.2">
      <c r="A374" s="51" t="s">
        <v>188</v>
      </c>
      <c r="B374" s="52"/>
      <c r="C374" s="53">
        <v>1.6393165998734445</v>
      </c>
    </row>
    <row r="375" spans="1:6" ht="13.5" thickBot="1" x14ac:dyDescent="0.25">
      <c r="A375" s="54" t="s">
        <v>189</v>
      </c>
      <c r="B375" s="55"/>
      <c r="C375" s="56">
        <v>1.3912796746429585</v>
      </c>
      <c r="F375" s="127"/>
    </row>
    <row r="396" spans="1:17" ht="15.75" x14ac:dyDescent="0.25">
      <c r="A396" s="823" t="s">
        <v>210</v>
      </c>
      <c r="B396" s="823"/>
      <c r="C396" s="823"/>
      <c r="D396" s="823"/>
      <c r="E396" s="823"/>
      <c r="F396" s="823"/>
      <c r="G396" s="823"/>
      <c r="H396" s="823"/>
      <c r="I396" s="823"/>
      <c r="J396" s="823"/>
      <c r="K396" s="823"/>
      <c r="L396" s="823"/>
      <c r="M396" s="823"/>
      <c r="N396" s="823"/>
    </row>
    <row r="397" spans="1:17" ht="13.5" thickBot="1" x14ac:dyDescent="0.25"/>
    <row r="398" spans="1:17" ht="13.5" thickBot="1" x14ac:dyDescent="0.25">
      <c r="A398" s="59"/>
      <c r="B398" s="59"/>
      <c r="C398" s="87" t="s">
        <v>46</v>
      </c>
      <c r="D398" s="88" t="s">
        <v>47</v>
      </c>
      <c r="E398" s="88" t="s">
        <v>48</v>
      </c>
      <c r="F398" s="88" t="s">
        <v>49</v>
      </c>
      <c r="G398" s="88" t="s">
        <v>50</v>
      </c>
      <c r="H398" s="88" t="s">
        <v>51</v>
      </c>
      <c r="I398" s="89" t="s">
        <v>52</v>
      </c>
      <c r="J398" s="89" t="s">
        <v>53</v>
      </c>
      <c r="K398" s="87" t="s">
        <v>54</v>
      </c>
      <c r="L398" s="89" t="s">
        <v>55</v>
      </c>
      <c r="M398" s="89" t="s">
        <v>56</v>
      </c>
      <c r="N398" s="87" t="s">
        <v>57</v>
      </c>
    </row>
    <row r="399" spans="1:17" s="19" customFormat="1" x14ac:dyDescent="0.2">
      <c r="A399" s="37" t="s">
        <v>74</v>
      </c>
      <c r="B399" s="38"/>
      <c r="C399" s="105">
        <v>4663</v>
      </c>
      <c r="D399" s="105">
        <v>5508</v>
      </c>
      <c r="E399" s="105">
        <v>2957</v>
      </c>
      <c r="F399" s="105">
        <v>0</v>
      </c>
      <c r="G399" s="105">
        <v>0</v>
      </c>
      <c r="H399" s="105">
        <v>281</v>
      </c>
      <c r="I399" s="105">
        <v>9577</v>
      </c>
      <c r="J399" s="105">
        <v>7719</v>
      </c>
      <c r="K399" s="643">
        <v>5033</v>
      </c>
      <c r="L399" s="643">
        <v>2605</v>
      </c>
      <c r="M399" s="643">
        <v>530</v>
      </c>
      <c r="N399" s="105">
        <v>146</v>
      </c>
      <c r="O399" s="134">
        <f>SUM(C399:N399)</f>
        <v>39019</v>
      </c>
      <c r="P399" s="64"/>
      <c r="Q399" s="63"/>
    </row>
    <row r="400" spans="1:17" s="19" customFormat="1" x14ac:dyDescent="0.2">
      <c r="A400" s="40" t="s">
        <v>184</v>
      </c>
      <c r="B400" s="114"/>
      <c r="C400" s="91">
        <v>3333</v>
      </c>
      <c r="D400" s="91">
        <v>4066</v>
      </c>
      <c r="E400" s="91">
        <v>1790</v>
      </c>
      <c r="F400" s="91">
        <v>0</v>
      </c>
      <c r="G400" s="91">
        <v>0</v>
      </c>
      <c r="H400" s="91">
        <v>258</v>
      </c>
      <c r="I400" s="91">
        <v>8420</v>
      </c>
      <c r="J400" s="91">
        <v>5382</v>
      </c>
      <c r="K400" s="644">
        <v>3356</v>
      </c>
      <c r="L400" s="644">
        <v>1262</v>
      </c>
      <c r="M400" s="644">
        <v>460</v>
      </c>
      <c r="N400" s="91">
        <v>119</v>
      </c>
      <c r="O400" s="50"/>
      <c r="P400" s="64"/>
      <c r="Q400" s="63"/>
    </row>
    <row r="401" spans="1:17" s="19" customFormat="1" x14ac:dyDescent="0.2">
      <c r="A401" s="40" t="s">
        <v>185</v>
      </c>
      <c r="B401" s="114"/>
      <c r="C401" s="91">
        <v>1330</v>
      </c>
      <c r="D401" s="91">
        <v>1442</v>
      </c>
      <c r="E401" s="91">
        <v>1167</v>
      </c>
      <c r="F401" s="91">
        <v>0</v>
      </c>
      <c r="G401" s="91">
        <v>0</v>
      </c>
      <c r="H401" s="91">
        <v>23</v>
      </c>
      <c r="I401" s="91">
        <v>1157</v>
      </c>
      <c r="J401" s="91">
        <v>2337</v>
      </c>
      <c r="K401" s="644">
        <v>1677</v>
      </c>
      <c r="L401" s="644">
        <v>1343</v>
      </c>
      <c r="M401" s="644">
        <v>70</v>
      </c>
      <c r="N401" s="91">
        <v>27</v>
      </c>
      <c r="O401" s="50"/>
      <c r="P401" s="64"/>
      <c r="Q401" s="63"/>
    </row>
    <row r="402" spans="1:17" s="19" customFormat="1" x14ac:dyDescent="0.2">
      <c r="A402" s="43" t="s">
        <v>200</v>
      </c>
      <c r="B402" s="44"/>
      <c r="C402" s="106">
        <v>8108</v>
      </c>
      <c r="D402" s="106">
        <v>10625</v>
      </c>
      <c r="E402" s="106">
        <v>4036</v>
      </c>
      <c r="F402" s="106">
        <v>0</v>
      </c>
      <c r="G402" s="106">
        <v>0</v>
      </c>
      <c r="H402" s="106">
        <v>1008</v>
      </c>
      <c r="I402" s="106">
        <v>15201</v>
      </c>
      <c r="J402" s="106">
        <v>10398</v>
      </c>
      <c r="K402" s="645">
        <v>7198</v>
      </c>
      <c r="L402" s="645">
        <v>3494</v>
      </c>
      <c r="M402" s="645">
        <v>806</v>
      </c>
      <c r="N402" s="106">
        <v>468</v>
      </c>
      <c r="O402" s="134">
        <f>SUM(C402:N402)</f>
        <v>61342</v>
      </c>
      <c r="P402" s="64"/>
      <c r="Q402" s="63"/>
    </row>
    <row r="403" spans="1:17" s="19" customFormat="1" x14ac:dyDescent="0.2">
      <c r="A403" s="40" t="s">
        <v>186</v>
      </c>
      <c r="B403" s="44"/>
      <c r="C403" s="91">
        <v>6149</v>
      </c>
      <c r="D403" s="91">
        <v>8500</v>
      </c>
      <c r="E403" s="91">
        <v>2824</v>
      </c>
      <c r="F403" s="91">
        <v>0</v>
      </c>
      <c r="G403" s="91">
        <v>0</v>
      </c>
      <c r="H403" s="91">
        <v>981</v>
      </c>
      <c r="I403" s="91">
        <v>13697</v>
      </c>
      <c r="J403" s="91">
        <v>7692</v>
      </c>
      <c r="K403" s="644">
        <v>3792</v>
      </c>
      <c r="L403" s="644">
        <v>2090</v>
      </c>
      <c r="M403" s="644">
        <v>620</v>
      </c>
      <c r="N403" s="91">
        <v>287</v>
      </c>
      <c r="O403" s="50"/>
      <c r="P403" s="64"/>
      <c r="Q403" s="63"/>
    </row>
    <row r="404" spans="1:17" s="19" customFormat="1" x14ac:dyDescent="0.2">
      <c r="A404" s="40" t="s">
        <v>187</v>
      </c>
      <c r="B404" s="44"/>
      <c r="C404" s="91">
        <v>1959</v>
      </c>
      <c r="D404" s="91">
        <v>2125</v>
      </c>
      <c r="E404" s="91">
        <v>1212</v>
      </c>
      <c r="F404" s="91">
        <v>0</v>
      </c>
      <c r="G404" s="91">
        <v>0</v>
      </c>
      <c r="H404" s="91">
        <v>27</v>
      </c>
      <c r="I404" s="91">
        <v>1504</v>
      </c>
      <c r="J404" s="91">
        <v>2706</v>
      </c>
      <c r="K404" s="644">
        <v>3406</v>
      </c>
      <c r="L404" s="644">
        <v>1404</v>
      </c>
      <c r="M404" s="644">
        <v>186</v>
      </c>
      <c r="N404" s="91">
        <v>181</v>
      </c>
      <c r="O404" s="50"/>
      <c r="P404" s="64"/>
      <c r="Q404" s="63"/>
    </row>
    <row r="405" spans="1:17" s="19" customFormat="1" x14ac:dyDescent="0.2">
      <c r="A405" s="43" t="s">
        <v>67</v>
      </c>
      <c r="B405" s="44"/>
      <c r="C405" s="107">
        <v>6.0874070000000002E-2</v>
      </c>
      <c r="D405" s="115">
        <v>9.2935261300000002E-2</v>
      </c>
      <c r="E405" s="115">
        <v>4.54708022E-2</v>
      </c>
      <c r="F405" s="115">
        <v>0</v>
      </c>
      <c r="G405" s="115">
        <v>0</v>
      </c>
      <c r="H405" s="115">
        <v>3.6282333999999999E-2</v>
      </c>
      <c r="I405" s="115">
        <v>0.15881447100000001</v>
      </c>
      <c r="J405" s="115">
        <v>9.1153582900000002E-2</v>
      </c>
      <c r="K405" s="115">
        <v>6.9963487399999996E-2</v>
      </c>
      <c r="L405" s="115">
        <v>4.4426007599999998E-2</v>
      </c>
      <c r="M405" s="115">
        <v>1.50213829E-2</v>
      </c>
      <c r="N405" s="107">
        <v>9.4046188999999999E-3</v>
      </c>
    </row>
    <row r="406" spans="1:17" s="19" customFormat="1" ht="13.5" thickBot="1" x14ac:dyDescent="0.25">
      <c r="A406" s="93" t="s">
        <v>3</v>
      </c>
      <c r="B406" s="94"/>
      <c r="C406" s="131">
        <v>1.7387947673172</v>
      </c>
      <c r="D406" s="118">
        <v>1.929012345679</v>
      </c>
      <c r="E406" s="118">
        <v>1.3648968549205001</v>
      </c>
      <c r="F406" s="118">
        <v>0</v>
      </c>
      <c r="G406" s="118">
        <v>0</v>
      </c>
      <c r="H406" s="118">
        <v>3.5871886120996002</v>
      </c>
      <c r="I406" s="118">
        <v>1.5872402631303999</v>
      </c>
      <c r="J406" s="118">
        <v>1.3470656820832001</v>
      </c>
      <c r="K406" s="646">
        <v>1.4301609378105</v>
      </c>
      <c r="L406" s="646">
        <v>1.3412667946257</v>
      </c>
      <c r="M406" s="646">
        <v>1.5207547169811</v>
      </c>
      <c r="N406" s="131">
        <v>3.2054794520547998</v>
      </c>
      <c r="Q406" s="25"/>
    </row>
    <row r="407" spans="1:17" x14ac:dyDescent="0.2">
      <c r="A407" s="826" t="s">
        <v>211</v>
      </c>
      <c r="B407" s="827"/>
      <c r="C407" s="121">
        <f>+C399/$O399</f>
        <v>0.11950588174991671</v>
      </c>
      <c r="D407" s="121">
        <f t="shared" ref="D407:L407" si="12">+D399/$O399</f>
        <v>0.1411619980009739</v>
      </c>
      <c r="E407" s="121">
        <f t="shared" si="12"/>
        <v>7.5783592608729078E-2</v>
      </c>
      <c r="F407" s="121">
        <f t="shared" si="12"/>
        <v>0</v>
      </c>
      <c r="G407" s="121">
        <f t="shared" si="12"/>
        <v>0</v>
      </c>
      <c r="H407" s="121">
        <f>+H399/$O399</f>
        <v>7.2016197237243394E-3</v>
      </c>
      <c r="I407" s="121">
        <f t="shared" si="12"/>
        <v>0.24544452702529537</v>
      </c>
      <c r="J407" s="121">
        <f t="shared" si="12"/>
        <v>0.19782669981291165</v>
      </c>
      <c r="K407" s="121">
        <f t="shared" si="12"/>
        <v>0.12898844152848613</v>
      </c>
      <c r="L407" s="121">
        <f t="shared" si="12"/>
        <v>6.6762346549117099E-2</v>
      </c>
      <c r="M407" s="121">
        <f>+M399/$O399</f>
        <v>1.3583126169302134E-2</v>
      </c>
      <c r="N407" s="121">
        <f>+N399/$O399</f>
        <v>3.7417668315436071E-3</v>
      </c>
      <c r="O407" s="828" t="s">
        <v>212</v>
      </c>
      <c r="P407" s="829"/>
    </row>
    <row r="408" spans="1:17" ht="13.5" thickBot="1" x14ac:dyDescent="0.25">
      <c r="A408" s="832" t="s">
        <v>213</v>
      </c>
      <c r="B408" s="833"/>
      <c r="C408" s="122">
        <f>+C402/$O402</f>
        <v>0.13217697499266409</v>
      </c>
      <c r="D408" s="122">
        <f t="shared" ref="D408:L408" si="13">+D402/$O402</f>
        <v>0.17320922043624271</v>
      </c>
      <c r="E408" s="122">
        <f t="shared" si="13"/>
        <v>6.5795050699357704E-2</v>
      </c>
      <c r="F408" s="122">
        <f t="shared" si="13"/>
        <v>0</v>
      </c>
      <c r="G408" s="122">
        <f t="shared" si="13"/>
        <v>0</v>
      </c>
      <c r="H408" s="122">
        <f>+H402/$O402</f>
        <v>1.6432460630563073E-2</v>
      </c>
      <c r="I408" s="122">
        <f t="shared" si="13"/>
        <v>0.24780737504483064</v>
      </c>
      <c r="J408" s="122">
        <f t="shared" si="13"/>
        <v>0.16950865638551074</v>
      </c>
      <c r="K408" s="122">
        <f t="shared" si="13"/>
        <v>0.11734211470118353</v>
      </c>
      <c r="L408" s="122">
        <f t="shared" si="13"/>
        <v>5.6959342701574781E-2</v>
      </c>
      <c r="M408" s="122">
        <f>+M402/$O402</f>
        <v>1.3139447686739917E-2</v>
      </c>
      <c r="N408" s="122">
        <f>+N402/$O402</f>
        <v>7.6293567213328549E-3</v>
      </c>
      <c r="O408" s="830"/>
      <c r="P408" s="831"/>
    </row>
    <row r="434" spans="1:14" ht="15.75" x14ac:dyDescent="0.25">
      <c r="A434" s="823" t="s">
        <v>214</v>
      </c>
      <c r="B434" s="823"/>
      <c r="C434" s="823"/>
      <c r="D434" s="823"/>
      <c r="E434" s="823"/>
      <c r="F434" s="823"/>
      <c r="G434" s="823"/>
      <c r="H434" s="823"/>
      <c r="I434" s="823"/>
      <c r="J434" s="823"/>
      <c r="K434" s="823"/>
      <c r="L434" s="125"/>
      <c r="M434" s="125"/>
      <c r="N434" s="125"/>
    </row>
    <row r="435" spans="1:14" ht="13.5" thickBot="1" x14ac:dyDescent="0.25"/>
    <row r="436" spans="1:14" ht="13.5" thickBot="1" x14ac:dyDescent="0.25">
      <c r="A436" s="59"/>
      <c r="B436" s="59"/>
      <c r="C436" s="87" t="s">
        <v>191</v>
      </c>
      <c r="D436" s="88" t="s">
        <v>6</v>
      </c>
      <c r="E436" s="88" t="s">
        <v>18</v>
      </c>
      <c r="F436" s="88" t="s">
        <v>7</v>
      </c>
      <c r="G436" s="88" t="s">
        <v>8</v>
      </c>
      <c r="H436" s="88" t="s">
        <v>9</v>
      </c>
      <c r="I436" s="89" t="s">
        <v>10</v>
      </c>
      <c r="J436" s="89" t="s">
        <v>11</v>
      </c>
      <c r="K436" s="87" t="s">
        <v>12</v>
      </c>
    </row>
    <row r="437" spans="1:14" s="19" customFormat="1" x14ac:dyDescent="0.2">
      <c r="A437" s="37" t="s">
        <v>74</v>
      </c>
      <c r="B437" s="38"/>
      <c r="C437" s="39">
        <v>3992</v>
      </c>
      <c r="D437" s="39">
        <v>5389</v>
      </c>
      <c r="E437" s="39">
        <v>12785</v>
      </c>
      <c r="F437" s="39">
        <v>3754</v>
      </c>
      <c r="G437" s="39">
        <v>3016</v>
      </c>
      <c r="H437" s="39">
        <v>5793</v>
      </c>
      <c r="I437" s="39">
        <v>1389</v>
      </c>
      <c r="J437" s="39">
        <v>1861</v>
      </c>
      <c r="K437" s="39">
        <v>1040</v>
      </c>
      <c r="L437" s="64"/>
      <c r="M437" s="64"/>
    </row>
    <row r="438" spans="1:14" x14ac:dyDescent="0.2">
      <c r="A438" s="40" t="s">
        <v>184</v>
      </c>
      <c r="B438" s="41"/>
      <c r="C438" s="42">
        <v>3627</v>
      </c>
      <c r="D438" s="42">
        <v>3866</v>
      </c>
      <c r="E438" s="42">
        <v>7345</v>
      </c>
      <c r="F438" s="42">
        <v>2369</v>
      </c>
      <c r="G438" s="42">
        <v>2370</v>
      </c>
      <c r="H438" s="42">
        <v>5140</v>
      </c>
      <c r="I438" s="42">
        <v>1292</v>
      </c>
      <c r="J438" s="42">
        <v>1733</v>
      </c>
      <c r="K438" s="42">
        <v>704</v>
      </c>
      <c r="L438" s="64"/>
      <c r="M438" s="64"/>
    </row>
    <row r="439" spans="1:14" x14ac:dyDescent="0.2">
      <c r="A439" s="40" t="s">
        <v>185</v>
      </c>
      <c r="B439" s="41"/>
      <c r="C439" s="42">
        <v>365</v>
      </c>
      <c r="D439" s="42">
        <v>1523</v>
      </c>
      <c r="E439" s="42">
        <v>5440</v>
      </c>
      <c r="F439" s="42">
        <v>1385</v>
      </c>
      <c r="G439" s="42">
        <v>646</v>
      </c>
      <c r="H439" s="42">
        <v>653</v>
      </c>
      <c r="I439" s="42">
        <v>97</v>
      </c>
      <c r="J439" s="42">
        <v>128</v>
      </c>
      <c r="K439" s="42">
        <v>336</v>
      </c>
      <c r="L439" s="64"/>
      <c r="M439" s="64"/>
    </row>
    <row r="440" spans="1:14" s="19" customFormat="1" x14ac:dyDescent="0.2">
      <c r="A440" s="43" t="s">
        <v>193</v>
      </c>
      <c r="B440" s="44"/>
      <c r="C440" s="45">
        <v>8587</v>
      </c>
      <c r="D440" s="45">
        <v>8667</v>
      </c>
      <c r="E440" s="45">
        <v>18445</v>
      </c>
      <c r="F440" s="45">
        <v>4328</v>
      </c>
      <c r="G440" s="45">
        <v>4405</v>
      </c>
      <c r="H440" s="45">
        <v>10091</v>
      </c>
      <c r="I440" s="45">
        <v>2389</v>
      </c>
      <c r="J440" s="45">
        <v>3304</v>
      </c>
      <c r="K440" s="45">
        <v>1126</v>
      </c>
      <c r="L440" s="64"/>
      <c r="M440" s="64"/>
    </row>
    <row r="441" spans="1:14" x14ac:dyDescent="0.2">
      <c r="A441" s="40" t="s">
        <v>186</v>
      </c>
      <c r="B441" s="41"/>
      <c r="C441" s="42">
        <v>7716</v>
      </c>
      <c r="D441" s="42">
        <v>5419</v>
      </c>
      <c r="E441" s="42">
        <v>11741</v>
      </c>
      <c r="F441" s="42">
        <v>2915</v>
      </c>
      <c r="G441" s="42">
        <v>3453</v>
      </c>
      <c r="H441" s="42">
        <v>9396</v>
      </c>
      <c r="I441" s="42">
        <v>2221</v>
      </c>
      <c r="J441" s="42">
        <v>3038</v>
      </c>
      <c r="K441" s="42">
        <v>733</v>
      </c>
      <c r="L441" s="64"/>
      <c r="M441" s="64"/>
    </row>
    <row r="442" spans="1:14" x14ac:dyDescent="0.2">
      <c r="A442" s="40" t="s">
        <v>187</v>
      </c>
      <c r="B442" s="41"/>
      <c r="C442" s="42">
        <v>871</v>
      </c>
      <c r="D442" s="42">
        <v>3248</v>
      </c>
      <c r="E442" s="42">
        <v>6704</v>
      </c>
      <c r="F442" s="42">
        <v>1413</v>
      </c>
      <c r="G442" s="42">
        <v>952</v>
      </c>
      <c r="H442" s="42">
        <v>695</v>
      </c>
      <c r="I442" s="42">
        <v>168</v>
      </c>
      <c r="J442" s="42">
        <v>266</v>
      </c>
      <c r="K442" s="42">
        <v>393</v>
      </c>
      <c r="L442" s="64"/>
      <c r="M442" s="64"/>
    </row>
    <row r="443" spans="1:14" s="19" customFormat="1" x14ac:dyDescent="0.2">
      <c r="A443" s="43" t="s">
        <v>67</v>
      </c>
      <c r="B443" s="44"/>
      <c r="C443" s="46">
        <v>8.4244433948951009E-2</v>
      </c>
      <c r="D443" s="46">
        <v>4.0500251699230883E-2</v>
      </c>
      <c r="E443" s="46">
        <v>8.9618994291918164E-2</v>
      </c>
      <c r="F443" s="46">
        <v>5.6568930600484374E-2</v>
      </c>
      <c r="G443" s="46">
        <v>9.182480266750663E-2</v>
      </c>
      <c r="H443" s="46">
        <v>7.2742448684556066E-2</v>
      </c>
      <c r="I443" s="46">
        <v>9.4839305975039201E-2</v>
      </c>
      <c r="J443" s="46">
        <v>8.3480825914516762E-2</v>
      </c>
      <c r="K443" s="46">
        <v>4.675044303343235E-2</v>
      </c>
      <c r="L443" s="64"/>
      <c r="M443" s="63"/>
    </row>
    <row r="444" spans="1:14" s="19" customFormat="1" ht="13.5" thickBot="1" x14ac:dyDescent="0.25">
      <c r="A444" s="93" t="s">
        <v>3</v>
      </c>
      <c r="B444" s="94"/>
      <c r="C444" s="126">
        <v>2.151052104208417</v>
      </c>
      <c r="D444" s="126">
        <v>1.6082761180181853</v>
      </c>
      <c r="E444" s="126">
        <v>1.4427062964411419</v>
      </c>
      <c r="F444" s="126">
        <v>1.1529035695258392</v>
      </c>
      <c r="G444" s="126">
        <v>1.4605437665782492</v>
      </c>
      <c r="H444" s="126">
        <v>1.7419299154151562</v>
      </c>
      <c r="I444" s="126">
        <v>1.7199424046076315</v>
      </c>
      <c r="J444" s="126">
        <v>1.7753895754970446</v>
      </c>
      <c r="K444" s="126">
        <v>1.0826923076923076</v>
      </c>
      <c r="L444" s="132"/>
      <c r="M444" s="63"/>
    </row>
    <row r="449" spans="1:8" x14ac:dyDescent="0.2">
      <c r="A449" s="824" t="s">
        <v>218</v>
      </c>
      <c r="B449" s="825"/>
      <c r="C449" s="825"/>
      <c r="D449" s="825"/>
    </row>
    <row r="450" spans="1:8" ht="13.5" thickBot="1" x14ac:dyDescent="0.25"/>
    <row r="451" spans="1:8" x14ac:dyDescent="0.2">
      <c r="A451" s="37" t="s">
        <v>133</v>
      </c>
      <c r="B451" s="38"/>
      <c r="C451" s="39">
        <v>141976</v>
      </c>
      <c r="F451" s="50"/>
    </row>
    <row r="452" spans="1:8" x14ac:dyDescent="0.2">
      <c r="A452" s="40" t="s">
        <v>184</v>
      </c>
      <c r="B452" s="41"/>
      <c r="C452" s="42">
        <v>125463</v>
      </c>
      <c r="E452" s="24"/>
      <c r="F452" s="31"/>
      <c r="H452" s="138"/>
    </row>
    <row r="453" spans="1:8" x14ac:dyDescent="0.2">
      <c r="A453" s="40" t="s">
        <v>185</v>
      </c>
      <c r="B453" s="41"/>
      <c r="C453" s="42">
        <v>16513</v>
      </c>
      <c r="E453" s="24"/>
      <c r="F453" s="31"/>
      <c r="H453" s="139"/>
    </row>
    <row r="454" spans="1:8" x14ac:dyDescent="0.2">
      <c r="A454" s="43" t="s">
        <v>134</v>
      </c>
      <c r="B454" s="44"/>
      <c r="C454" s="45">
        <v>329096</v>
      </c>
      <c r="F454" s="50"/>
    </row>
    <row r="455" spans="1:8" x14ac:dyDescent="0.2">
      <c r="A455" s="40" t="s">
        <v>186</v>
      </c>
      <c r="B455" s="41"/>
      <c r="C455" s="42">
        <v>294509</v>
      </c>
      <c r="F455" s="31"/>
    </row>
    <row r="456" spans="1:8" x14ac:dyDescent="0.2">
      <c r="A456" s="40" t="s">
        <v>187</v>
      </c>
      <c r="B456" s="41"/>
      <c r="C456" s="42">
        <v>34587</v>
      </c>
      <c r="F456" s="31"/>
    </row>
    <row r="457" spans="1:8" ht="13.5" customHeight="1" x14ac:dyDescent="0.2">
      <c r="A457" s="43" t="s">
        <v>67</v>
      </c>
      <c r="B457" s="44"/>
      <c r="C457" s="46">
        <v>0.10559770935529962</v>
      </c>
      <c r="F457" s="116"/>
    </row>
    <row r="458" spans="1:8" x14ac:dyDescent="0.2">
      <c r="A458" s="47" t="s">
        <v>3</v>
      </c>
      <c r="B458" s="48"/>
      <c r="C458" s="49">
        <v>2.3179692342367724</v>
      </c>
      <c r="F458" s="116"/>
    </row>
    <row r="459" spans="1:8" x14ac:dyDescent="0.2">
      <c r="A459" s="51" t="s">
        <v>188</v>
      </c>
      <c r="B459" s="52"/>
      <c r="C459" s="53">
        <v>2.3473773144273609</v>
      </c>
    </row>
    <row r="460" spans="1:8" ht="13.5" thickBot="1" x14ac:dyDescent="0.25">
      <c r="A460" s="54" t="s">
        <v>189</v>
      </c>
      <c r="B460" s="55"/>
      <c r="C460" s="56">
        <v>2.0945315811784653</v>
      </c>
      <c r="F460" s="127"/>
    </row>
    <row r="481" spans="1:17" ht="15.75" x14ac:dyDescent="0.25">
      <c r="A481" s="823" t="s">
        <v>210</v>
      </c>
      <c r="B481" s="823"/>
      <c r="C481" s="823"/>
      <c r="D481" s="823"/>
      <c r="E481" s="823"/>
      <c r="F481" s="823"/>
      <c r="G481" s="823"/>
      <c r="H481" s="823"/>
      <c r="I481" s="823"/>
      <c r="J481" s="823"/>
      <c r="K481" s="823"/>
      <c r="L481" s="823"/>
      <c r="M481" s="823"/>
      <c r="N481" s="823"/>
    </row>
    <row r="482" spans="1:17" ht="13.5" thickBot="1" x14ac:dyDescent="0.25"/>
    <row r="483" spans="1:17" ht="13.5" thickBot="1" x14ac:dyDescent="0.25">
      <c r="A483" s="59"/>
      <c r="B483" s="59"/>
      <c r="C483" s="87" t="s">
        <v>46</v>
      </c>
      <c r="D483" s="88" t="s">
        <v>47</v>
      </c>
      <c r="E483" s="88" t="s">
        <v>48</v>
      </c>
      <c r="F483" s="88" t="s">
        <v>49</v>
      </c>
      <c r="G483" s="88" t="s">
        <v>50</v>
      </c>
      <c r="H483" s="88" t="s">
        <v>51</v>
      </c>
      <c r="I483" s="89" t="s">
        <v>52</v>
      </c>
      <c r="J483" s="89" t="s">
        <v>53</v>
      </c>
      <c r="K483" s="87" t="s">
        <v>54</v>
      </c>
      <c r="L483" s="89" t="s">
        <v>55</v>
      </c>
      <c r="M483" s="89" t="s">
        <v>56</v>
      </c>
      <c r="N483" s="87" t="s">
        <v>57</v>
      </c>
    </row>
    <row r="484" spans="1:17" s="19" customFormat="1" x14ac:dyDescent="0.2">
      <c r="A484" s="37" t="s">
        <v>74</v>
      </c>
      <c r="B484" s="38"/>
      <c r="C484" s="105">
        <v>22801</v>
      </c>
      <c r="D484" s="105">
        <v>31044</v>
      </c>
      <c r="E484" s="105">
        <v>11837</v>
      </c>
      <c r="F484" s="105">
        <v>0</v>
      </c>
      <c r="G484" s="105">
        <v>659</v>
      </c>
      <c r="H484" s="105">
        <v>8557</v>
      </c>
      <c r="I484" s="105">
        <v>22301</v>
      </c>
      <c r="J484" s="105">
        <v>24477</v>
      </c>
      <c r="K484" s="643">
        <v>9427</v>
      </c>
      <c r="L484" s="643">
        <v>5097</v>
      </c>
      <c r="M484" s="643">
        <v>2763</v>
      </c>
      <c r="N484" s="105">
        <v>3013</v>
      </c>
      <c r="O484" s="134">
        <f>SUM(C484:N484)</f>
        <v>141976</v>
      </c>
      <c r="P484" s="64"/>
      <c r="Q484" s="63"/>
    </row>
    <row r="485" spans="1:17" s="19" customFormat="1" x14ac:dyDescent="0.2">
      <c r="A485" s="40" t="s">
        <v>184</v>
      </c>
      <c r="B485" s="114"/>
      <c r="C485" s="91">
        <v>16873</v>
      </c>
      <c r="D485" s="91">
        <v>27232</v>
      </c>
      <c r="E485" s="91">
        <v>10200</v>
      </c>
      <c r="F485" s="91">
        <v>0</v>
      </c>
      <c r="G485" s="91">
        <v>603</v>
      </c>
      <c r="H485" s="91">
        <v>8230</v>
      </c>
      <c r="I485" s="91">
        <v>20259</v>
      </c>
      <c r="J485" s="91">
        <v>23500</v>
      </c>
      <c r="K485" s="644">
        <v>9115</v>
      </c>
      <c r="L485" s="644">
        <v>4568</v>
      </c>
      <c r="M485" s="644">
        <v>2381</v>
      </c>
      <c r="N485" s="91">
        <v>2502</v>
      </c>
      <c r="O485" s="50"/>
      <c r="P485" s="64"/>
      <c r="Q485" s="63"/>
    </row>
    <row r="486" spans="1:17" s="19" customFormat="1" x14ac:dyDescent="0.2">
      <c r="A486" s="40" t="s">
        <v>185</v>
      </c>
      <c r="B486" s="114"/>
      <c r="C486" s="91">
        <v>5928</v>
      </c>
      <c r="D486" s="91">
        <v>3812</v>
      </c>
      <c r="E486" s="91">
        <v>1637</v>
      </c>
      <c r="F486" s="91">
        <v>0</v>
      </c>
      <c r="G486" s="91">
        <v>56</v>
      </c>
      <c r="H486" s="91">
        <v>327</v>
      </c>
      <c r="I486" s="91">
        <v>2042</v>
      </c>
      <c r="J486" s="91">
        <v>977</v>
      </c>
      <c r="K486" s="644">
        <v>312</v>
      </c>
      <c r="L486" s="644">
        <v>529</v>
      </c>
      <c r="M486" s="644">
        <v>382</v>
      </c>
      <c r="N486" s="91">
        <v>511</v>
      </c>
      <c r="O486" s="50"/>
      <c r="P486" s="64"/>
      <c r="Q486" s="63"/>
    </row>
    <row r="487" spans="1:17" s="19" customFormat="1" x14ac:dyDescent="0.2">
      <c r="A487" s="43" t="s">
        <v>200</v>
      </c>
      <c r="B487" s="44"/>
      <c r="C487" s="106">
        <v>40173</v>
      </c>
      <c r="D487" s="106">
        <v>55206</v>
      </c>
      <c r="E487" s="106">
        <v>24151</v>
      </c>
      <c r="F487" s="106">
        <v>0</v>
      </c>
      <c r="G487" s="106">
        <v>3546</v>
      </c>
      <c r="H487" s="106">
        <v>18482</v>
      </c>
      <c r="I487" s="106">
        <v>59901</v>
      </c>
      <c r="J487" s="106">
        <v>74375</v>
      </c>
      <c r="K487" s="645">
        <v>24213</v>
      </c>
      <c r="L487" s="645">
        <v>10631</v>
      </c>
      <c r="M487" s="645">
        <v>7539</v>
      </c>
      <c r="N487" s="106">
        <v>10879</v>
      </c>
      <c r="O487" s="134">
        <f>SUM(C487:N487)</f>
        <v>329096</v>
      </c>
      <c r="P487" s="64"/>
      <c r="Q487" s="63"/>
    </row>
    <row r="488" spans="1:17" s="19" customFormat="1" x14ac:dyDescent="0.2">
      <c r="A488" s="40" t="s">
        <v>186</v>
      </c>
      <c r="B488" s="44"/>
      <c r="C488" s="91">
        <v>29220</v>
      </c>
      <c r="D488" s="91">
        <v>48943</v>
      </c>
      <c r="E488" s="91">
        <v>19774</v>
      </c>
      <c r="F488" s="91">
        <v>0</v>
      </c>
      <c r="G488" s="91">
        <v>3463</v>
      </c>
      <c r="H488" s="91">
        <v>17070</v>
      </c>
      <c r="I488" s="91">
        <v>55377</v>
      </c>
      <c r="J488" s="91">
        <v>72254</v>
      </c>
      <c r="K488" s="644">
        <v>23381</v>
      </c>
      <c r="L488" s="644">
        <v>9613</v>
      </c>
      <c r="M488" s="644">
        <v>6592</v>
      </c>
      <c r="N488" s="91">
        <v>8822</v>
      </c>
      <c r="O488" s="50"/>
      <c r="P488" s="64"/>
      <c r="Q488" s="63"/>
    </row>
    <row r="489" spans="1:17" s="19" customFormat="1" x14ac:dyDescent="0.2">
      <c r="A489" s="40" t="s">
        <v>187</v>
      </c>
      <c r="B489" s="44"/>
      <c r="C489" s="91">
        <v>10953</v>
      </c>
      <c r="D489" s="91">
        <v>6263</v>
      </c>
      <c r="E489" s="91">
        <v>4377</v>
      </c>
      <c r="F489" s="91">
        <v>0</v>
      </c>
      <c r="G489" s="91">
        <v>83</v>
      </c>
      <c r="H489" s="91">
        <v>1412</v>
      </c>
      <c r="I489" s="91">
        <v>4524</v>
      </c>
      <c r="J489" s="91">
        <v>2121</v>
      </c>
      <c r="K489" s="644">
        <v>832</v>
      </c>
      <c r="L489" s="644">
        <v>1018</v>
      </c>
      <c r="M489" s="644">
        <v>947</v>
      </c>
      <c r="N489" s="91">
        <v>2057</v>
      </c>
      <c r="O489" s="50"/>
      <c r="P489" s="64"/>
      <c r="Q489" s="63"/>
    </row>
    <row r="490" spans="1:17" s="19" customFormat="1" x14ac:dyDescent="0.2">
      <c r="A490" s="43" t="s">
        <v>67</v>
      </c>
      <c r="B490" s="44"/>
      <c r="C490" s="115">
        <v>9.1087595800000004E-2</v>
      </c>
      <c r="D490" s="115">
        <v>0.13459231739999999</v>
      </c>
      <c r="E490" s="115">
        <v>6.5923821699999996E-2</v>
      </c>
      <c r="F490" s="115">
        <v>0</v>
      </c>
      <c r="G490" s="115">
        <v>2.9873742200000001E-2</v>
      </c>
      <c r="H490" s="115">
        <v>8.2846584299999998E-2</v>
      </c>
      <c r="I490" s="115">
        <v>0.21116733630000001</v>
      </c>
      <c r="J490" s="115">
        <v>0.24257585479999999</v>
      </c>
      <c r="K490" s="115">
        <v>9.1563341899999998E-2</v>
      </c>
      <c r="L490" s="115">
        <v>4.3548914399999999E-2</v>
      </c>
      <c r="M490" s="115">
        <v>3.3892189400000002E-2</v>
      </c>
      <c r="N490" s="107">
        <v>4.6117717000000003E-2</v>
      </c>
    </row>
    <row r="491" spans="1:17" s="19" customFormat="1" ht="13.5" thickBot="1" x14ac:dyDescent="0.25">
      <c r="A491" s="93" t="s">
        <v>3</v>
      </c>
      <c r="B491" s="94"/>
      <c r="C491" s="118">
        <v>1.7618964080523001</v>
      </c>
      <c r="D491" s="118">
        <v>1.7783146501739</v>
      </c>
      <c r="E491" s="118">
        <v>2.0402973726450999</v>
      </c>
      <c r="F491" s="118">
        <v>0</v>
      </c>
      <c r="G491" s="118">
        <v>5.3808801213960997</v>
      </c>
      <c r="H491" s="118">
        <v>2.1598691130068999</v>
      </c>
      <c r="I491" s="118">
        <v>2.6860230482938001</v>
      </c>
      <c r="J491" s="118">
        <v>3.038566817829</v>
      </c>
      <c r="K491" s="646">
        <v>2.5684735334676998</v>
      </c>
      <c r="L491" s="646">
        <v>2.0857367078674001</v>
      </c>
      <c r="M491" s="646">
        <v>2.7285559174810001</v>
      </c>
      <c r="N491" s="131">
        <v>3.6106870229007999</v>
      </c>
      <c r="Q491" s="25"/>
    </row>
    <row r="492" spans="1:17" x14ac:dyDescent="0.2">
      <c r="A492" s="826" t="s">
        <v>211</v>
      </c>
      <c r="B492" s="827"/>
      <c r="C492" s="121">
        <f>+C484/$O484</f>
        <v>0.16059756578576662</v>
      </c>
      <c r="D492" s="121">
        <f t="shared" ref="D492:G492" si="14">+D484/$O484</f>
        <v>0.21865667436749872</v>
      </c>
      <c r="E492" s="121">
        <f t="shared" si="14"/>
        <v>8.337324618245337E-2</v>
      </c>
      <c r="F492" s="121">
        <f t="shared" si="14"/>
        <v>0</v>
      </c>
      <c r="G492" s="121">
        <f t="shared" si="14"/>
        <v>4.6416295711951315E-3</v>
      </c>
      <c r="H492" s="121">
        <f>+H484/$O484</f>
        <v>6.0270749985913114E-2</v>
      </c>
      <c r="I492" s="121">
        <f t="shared" ref="I492:L492" si="15">+I484/$O484</f>
        <v>0.1570758438045867</v>
      </c>
      <c r="J492" s="121">
        <f t="shared" si="15"/>
        <v>0.17240237786668169</v>
      </c>
      <c r="K492" s="121">
        <f t="shared" si="15"/>
        <v>6.639854623316617E-2</v>
      </c>
      <c r="L492" s="121">
        <f t="shared" si="15"/>
        <v>3.590043387614808E-2</v>
      </c>
      <c r="M492" s="121">
        <f>+M484/$O484</f>
        <v>1.9461035668000226E-2</v>
      </c>
      <c r="N492" s="121">
        <f>+N484/$O484</f>
        <v>2.1221896658590183E-2</v>
      </c>
      <c r="O492" s="828" t="s">
        <v>212</v>
      </c>
      <c r="P492" s="829"/>
    </row>
    <row r="493" spans="1:17" ht="13.5" thickBot="1" x14ac:dyDescent="0.25">
      <c r="A493" s="832" t="s">
        <v>213</v>
      </c>
      <c r="B493" s="833"/>
      <c r="C493" s="122">
        <f>+C487/$O487</f>
        <v>0.12207076354619928</v>
      </c>
      <c r="D493" s="122">
        <f t="shared" ref="D493:G493" si="16">+D487/$O487</f>
        <v>0.16775044363954592</v>
      </c>
      <c r="E493" s="122">
        <f t="shared" si="16"/>
        <v>7.3385881323382848E-2</v>
      </c>
      <c r="F493" s="122">
        <f t="shared" si="16"/>
        <v>0</v>
      </c>
      <c r="G493" s="122">
        <f t="shared" si="16"/>
        <v>1.0774971436905948E-2</v>
      </c>
      <c r="H493" s="122">
        <f>+H487/$O487</f>
        <v>5.6159904708656443E-2</v>
      </c>
      <c r="I493" s="122">
        <f t="shared" ref="I493:L493" si="17">+I487/$O487</f>
        <v>0.18201679753020394</v>
      </c>
      <c r="J493" s="122">
        <f t="shared" si="17"/>
        <v>0.22599788511558938</v>
      </c>
      <c r="K493" s="122">
        <f t="shared" si="17"/>
        <v>7.3574276199042221E-2</v>
      </c>
      <c r="L493" s="122">
        <f t="shared" si="17"/>
        <v>3.2303643921530498E-2</v>
      </c>
      <c r="M493" s="122">
        <f>+M487/$O487</f>
        <v>2.2908209154775507E-2</v>
      </c>
      <c r="N493" s="122">
        <f>+N487/$O487</f>
        <v>3.3057223424168024E-2</v>
      </c>
      <c r="O493" s="830"/>
      <c r="P493" s="831"/>
    </row>
    <row r="519" spans="1:14" ht="15.75" x14ac:dyDescent="0.25">
      <c r="A519" s="823" t="s">
        <v>214</v>
      </c>
      <c r="B519" s="823"/>
      <c r="C519" s="823"/>
      <c r="D519" s="823"/>
      <c r="E519" s="823"/>
      <c r="F519" s="823"/>
      <c r="G519" s="823"/>
      <c r="H519" s="823"/>
      <c r="I519" s="823"/>
      <c r="J519" s="823"/>
      <c r="K519" s="823"/>
      <c r="L519" s="125"/>
      <c r="M519" s="125"/>
      <c r="N519" s="125"/>
    </row>
    <row r="520" spans="1:14" ht="13.5" thickBot="1" x14ac:dyDescent="0.25"/>
    <row r="521" spans="1:14" ht="13.5" thickBot="1" x14ac:dyDescent="0.25">
      <c r="A521" s="59"/>
      <c r="B521" s="59"/>
      <c r="C521" s="87" t="s">
        <v>191</v>
      </c>
      <c r="D521" s="88" t="s">
        <v>6</v>
      </c>
      <c r="E521" s="88" t="s">
        <v>18</v>
      </c>
      <c r="F521" s="88" t="s">
        <v>7</v>
      </c>
      <c r="G521" s="88" t="s">
        <v>8</v>
      </c>
      <c r="H521" s="88" t="s">
        <v>9</v>
      </c>
      <c r="I521" s="89" t="s">
        <v>10</v>
      </c>
      <c r="J521" s="89" t="s">
        <v>11</v>
      </c>
      <c r="K521" s="87" t="s">
        <v>12</v>
      </c>
    </row>
    <row r="522" spans="1:14" s="19" customFormat="1" x14ac:dyDescent="0.2">
      <c r="A522" s="37" t="s">
        <v>74</v>
      </c>
      <c r="B522" s="38"/>
      <c r="C522" s="39">
        <v>27312</v>
      </c>
      <c r="D522" s="39">
        <v>13722</v>
      </c>
      <c r="E522" s="39">
        <v>14178</v>
      </c>
      <c r="F522" s="39">
        <v>1450</v>
      </c>
      <c r="G522" s="39">
        <v>27686</v>
      </c>
      <c r="H522" s="39">
        <v>29139</v>
      </c>
      <c r="I522" s="39">
        <v>4684</v>
      </c>
      <c r="J522" s="39">
        <v>14168</v>
      </c>
      <c r="K522" s="39">
        <v>9637</v>
      </c>
      <c r="L522" s="64"/>
      <c r="M522" s="64"/>
    </row>
    <row r="523" spans="1:14" x14ac:dyDescent="0.2">
      <c r="A523" s="40" t="s">
        <v>184</v>
      </c>
      <c r="B523" s="41"/>
      <c r="C523" s="42">
        <v>26384</v>
      </c>
      <c r="D523" s="42">
        <v>11430</v>
      </c>
      <c r="E523" s="42">
        <v>13863</v>
      </c>
      <c r="F523" s="42">
        <v>1258</v>
      </c>
      <c r="G523" s="42">
        <v>19495</v>
      </c>
      <c r="H523" s="42">
        <v>28218</v>
      </c>
      <c r="I523" s="42">
        <v>4338</v>
      </c>
      <c r="J523" s="42">
        <v>11238</v>
      </c>
      <c r="K523" s="42">
        <v>9239</v>
      </c>
      <c r="L523" s="64"/>
      <c r="M523" s="64"/>
    </row>
    <row r="524" spans="1:14" x14ac:dyDescent="0.2">
      <c r="A524" s="40" t="s">
        <v>185</v>
      </c>
      <c r="B524" s="41"/>
      <c r="C524" s="42">
        <v>928</v>
      </c>
      <c r="D524" s="42">
        <v>2292</v>
      </c>
      <c r="E524" s="42">
        <v>315</v>
      </c>
      <c r="F524" s="42">
        <v>192</v>
      </c>
      <c r="G524" s="42">
        <v>8191</v>
      </c>
      <c r="H524" s="42">
        <v>921</v>
      </c>
      <c r="I524" s="42">
        <v>346</v>
      </c>
      <c r="J524" s="42">
        <v>2930</v>
      </c>
      <c r="K524" s="42">
        <v>398</v>
      </c>
      <c r="L524" s="64"/>
      <c r="M524" s="64"/>
    </row>
    <row r="525" spans="1:14" s="19" customFormat="1" x14ac:dyDescent="0.2">
      <c r="A525" s="43" t="s">
        <v>193</v>
      </c>
      <c r="B525" s="44"/>
      <c r="C525" s="45">
        <v>54001</v>
      </c>
      <c r="D525" s="45">
        <v>29142</v>
      </c>
      <c r="E525" s="45">
        <v>43023</v>
      </c>
      <c r="F525" s="45">
        <v>7169</v>
      </c>
      <c r="G525" s="45">
        <v>58013</v>
      </c>
      <c r="H525" s="45">
        <v>71425</v>
      </c>
      <c r="I525" s="45">
        <v>9396</v>
      </c>
      <c r="J525" s="45">
        <v>36503</v>
      </c>
      <c r="K525" s="45">
        <v>20424</v>
      </c>
      <c r="L525" s="64"/>
      <c r="M525" s="64"/>
    </row>
    <row r="526" spans="1:14" x14ac:dyDescent="0.2">
      <c r="A526" s="40" t="s">
        <v>186</v>
      </c>
      <c r="B526" s="41"/>
      <c r="C526" s="42">
        <v>51281</v>
      </c>
      <c r="D526" s="42">
        <v>24846</v>
      </c>
      <c r="E526" s="42">
        <v>42447</v>
      </c>
      <c r="F526" s="42">
        <v>6357</v>
      </c>
      <c r="G526" s="42">
        <v>42988</v>
      </c>
      <c r="H526" s="42">
        <v>70077</v>
      </c>
      <c r="I526" s="42">
        <v>8896</v>
      </c>
      <c r="J526" s="42">
        <v>28287</v>
      </c>
      <c r="K526" s="42">
        <v>19330</v>
      </c>
      <c r="L526" s="64"/>
      <c r="M526" s="64"/>
    </row>
    <row r="527" spans="1:14" x14ac:dyDescent="0.2">
      <c r="A527" s="40" t="s">
        <v>187</v>
      </c>
      <c r="B527" s="41"/>
      <c r="C527" s="42">
        <v>2720</v>
      </c>
      <c r="D527" s="42">
        <v>4296</v>
      </c>
      <c r="E527" s="42">
        <v>576</v>
      </c>
      <c r="F527" s="42">
        <v>812</v>
      </c>
      <c r="G527" s="42">
        <v>15025</v>
      </c>
      <c r="H527" s="42">
        <v>1348</v>
      </c>
      <c r="I527" s="42">
        <v>500</v>
      </c>
      <c r="J527" s="42">
        <v>8216</v>
      </c>
      <c r="K527" s="42">
        <v>1094</v>
      </c>
      <c r="L527" s="64"/>
      <c r="M527" s="64"/>
    </row>
    <row r="528" spans="1:14" s="19" customFormat="1" x14ac:dyDescent="0.2">
      <c r="A528" s="43" t="s">
        <v>67</v>
      </c>
      <c r="B528" s="44"/>
      <c r="C528" s="46">
        <v>7.2605416459769104E-2</v>
      </c>
      <c r="D528" s="46">
        <v>0.13897498218142756</v>
      </c>
      <c r="E528" s="46">
        <v>9.1179441558702237E-2</v>
      </c>
      <c r="F528" s="46">
        <v>0.15846807582760311</v>
      </c>
      <c r="G528" s="46">
        <v>0.14510947839002233</v>
      </c>
      <c r="H528" s="46">
        <v>0.11186745558031645</v>
      </c>
      <c r="I528" s="46">
        <v>7.7836550485124972E-2</v>
      </c>
      <c r="J528" s="46">
        <v>0.14020291089298875</v>
      </c>
      <c r="K528" s="46">
        <v>9.0122056970083034E-2</v>
      </c>
      <c r="L528" s="64"/>
      <c r="M528" s="63"/>
    </row>
    <row r="529" spans="1:13" s="19" customFormat="1" ht="13.5" thickBot="1" x14ac:dyDescent="0.25">
      <c r="A529" s="93" t="s">
        <v>3</v>
      </c>
      <c r="B529" s="94"/>
      <c r="C529" s="126">
        <v>1.9771895137668425</v>
      </c>
      <c r="D529" s="126">
        <v>2.1237428946217753</v>
      </c>
      <c r="E529" s="126">
        <v>3.0344900550148117</v>
      </c>
      <c r="F529" s="126">
        <v>4.9441379310344828</v>
      </c>
      <c r="G529" s="126">
        <v>2.0953911724337209</v>
      </c>
      <c r="H529" s="126">
        <v>2.4511822643192973</v>
      </c>
      <c r="I529" s="126">
        <v>2.0059777967549102</v>
      </c>
      <c r="J529" s="126">
        <v>2.5764398644833428</v>
      </c>
      <c r="K529" s="126">
        <v>2.1193317422434368</v>
      </c>
      <c r="L529" s="132"/>
      <c r="M529" s="63"/>
    </row>
    <row r="534" spans="1:13" x14ac:dyDescent="0.2">
      <c r="A534" s="824" t="s">
        <v>219</v>
      </c>
      <c r="B534" s="825"/>
      <c r="C534" s="825"/>
      <c r="D534" s="825"/>
    </row>
    <row r="535" spans="1:13" ht="13.5" thickBot="1" x14ac:dyDescent="0.25"/>
    <row r="536" spans="1:13" x14ac:dyDescent="0.2">
      <c r="A536" s="37" t="s">
        <v>133</v>
      </c>
      <c r="B536" s="38"/>
      <c r="C536" s="39">
        <v>94469</v>
      </c>
      <c r="F536" s="50"/>
    </row>
    <row r="537" spans="1:13" x14ac:dyDescent="0.2">
      <c r="A537" s="40" t="s">
        <v>184</v>
      </c>
      <c r="B537" s="41"/>
      <c r="C537" s="42">
        <v>85778</v>
      </c>
      <c r="E537" s="24"/>
      <c r="F537" s="31"/>
      <c r="H537" s="138"/>
    </row>
    <row r="538" spans="1:13" x14ac:dyDescent="0.2">
      <c r="A538" s="40" t="s">
        <v>185</v>
      </c>
      <c r="B538" s="41"/>
      <c r="C538" s="42">
        <v>8691</v>
      </c>
      <c r="E538" s="24"/>
      <c r="F538" s="31"/>
      <c r="H538" s="139"/>
    </row>
    <row r="539" spans="1:13" x14ac:dyDescent="0.2">
      <c r="A539" s="43" t="s">
        <v>134</v>
      </c>
      <c r="B539" s="44"/>
      <c r="C539" s="45">
        <v>231553</v>
      </c>
      <c r="F539" s="50"/>
    </row>
    <row r="540" spans="1:13" x14ac:dyDescent="0.2">
      <c r="A540" s="40" t="s">
        <v>186</v>
      </c>
      <c r="B540" s="41"/>
      <c r="C540" s="42">
        <v>210396</v>
      </c>
      <c r="F540" s="31"/>
    </row>
    <row r="541" spans="1:13" x14ac:dyDescent="0.2">
      <c r="A541" s="40" t="s">
        <v>187</v>
      </c>
      <c r="B541" s="41"/>
      <c r="C541" s="42">
        <v>21157</v>
      </c>
      <c r="F541" s="31"/>
    </row>
    <row r="542" spans="1:13" ht="13.5" customHeight="1" x14ac:dyDescent="0.2">
      <c r="A542" s="43" t="s">
        <v>67</v>
      </c>
      <c r="B542" s="44"/>
      <c r="C542" s="46">
        <v>0.14732700828467379</v>
      </c>
      <c r="F542" s="116"/>
    </row>
    <row r="543" spans="1:13" x14ac:dyDescent="0.2">
      <c r="A543" s="47" t="s">
        <v>3</v>
      </c>
      <c r="B543" s="48"/>
      <c r="C543" s="49">
        <v>2.4511003609649729</v>
      </c>
      <c r="F543" s="116"/>
    </row>
    <row r="544" spans="1:13" x14ac:dyDescent="0.2">
      <c r="A544" s="51" t="s">
        <v>188</v>
      </c>
      <c r="B544" s="52"/>
      <c r="C544" s="53">
        <v>2.4527967544125535</v>
      </c>
    </row>
    <row r="545" spans="1:6" ht="13.5" thickBot="1" x14ac:dyDescent="0.25">
      <c r="A545" s="54" t="s">
        <v>189</v>
      </c>
      <c r="B545" s="55"/>
      <c r="C545" s="56">
        <v>2.4343573811989416</v>
      </c>
      <c r="F545" s="127"/>
    </row>
    <row r="566" spans="1:17" ht="15.75" x14ac:dyDescent="0.25">
      <c r="A566" s="823" t="s">
        <v>210</v>
      </c>
      <c r="B566" s="823"/>
      <c r="C566" s="823"/>
      <c r="D566" s="823"/>
      <c r="E566" s="823"/>
      <c r="F566" s="823"/>
      <c r="G566" s="823"/>
      <c r="H566" s="823"/>
      <c r="I566" s="823"/>
      <c r="J566" s="823"/>
      <c r="K566" s="823"/>
      <c r="L566" s="823"/>
      <c r="M566" s="823"/>
      <c r="N566" s="823"/>
    </row>
    <row r="567" spans="1:17" ht="13.5" thickBot="1" x14ac:dyDescent="0.25"/>
    <row r="568" spans="1:17" ht="13.5" thickBot="1" x14ac:dyDescent="0.25">
      <c r="A568" s="59"/>
      <c r="B568" s="59"/>
      <c r="C568" s="87" t="s">
        <v>46</v>
      </c>
      <c r="D568" s="88" t="s">
        <v>47</v>
      </c>
      <c r="E568" s="88" t="s">
        <v>48</v>
      </c>
      <c r="F568" s="88" t="s">
        <v>49</v>
      </c>
      <c r="G568" s="88" t="s">
        <v>50</v>
      </c>
      <c r="H568" s="88" t="s">
        <v>51</v>
      </c>
      <c r="I568" s="89" t="s">
        <v>52</v>
      </c>
      <c r="J568" s="89" t="s">
        <v>53</v>
      </c>
      <c r="K568" s="87" t="s">
        <v>54</v>
      </c>
      <c r="L568" s="89" t="s">
        <v>55</v>
      </c>
      <c r="M568" s="89" t="s">
        <v>56</v>
      </c>
      <c r="N568" s="87" t="s">
        <v>57</v>
      </c>
    </row>
    <row r="569" spans="1:17" s="19" customFormat="1" x14ac:dyDescent="0.2">
      <c r="A569" s="37" t="s">
        <v>74</v>
      </c>
      <c r="B569" s="38"/>
      <c r="C569" s="105">
        <v>11421</v>
      </c>
      <c r="D569" s="105">
        <v>17160</v>
      </c>
      <c r="E569" s="105">
        <v>10126</v>
      </c>
      <c r="F569" s="105">
        <v>0</v>
      </c>
      <c r="G569" s="105">
        <v>373</v>
      </c>
      <c r="H569" s="105">
        <v>2921</v>
      </c>
      <c r="I569" s="105">
        <v>13287</v>
      </c>
      <c r="J569" s="105">
        <v>16136</v>
      </c>
      <c r="K569" s="643">
        <v>9786</v>
      </c>
      <c r="L569" s="643">
        <v>5840</v>
      </c>
      <c r="M569" s="643">
        <v>4634</v>
      </c>
      <c r="N569" s="105">
        <v>2785</v>
      </c>
      <c r="O569" s="134">
        <f>SUM(C569:N569)</f>
        <v>94469</v>
      </c>
      <c r="P569" s="64"/>
      <c r="Q569" s="63"/>
    </row>
    <row r="570" spans="1:17" s="19" customFormat="1" x14ac:dyDescent="0.2">
      <c r="A570" s="40" t="s">
        <v>184</v>
      </c>
      <c r="B570" s="114"/>
      <c r="C570" s="91">
        <v>8978</v>
      </c>
      <c r="D570" s="91">
        <v>16059</v>
      </c>
      <c r="E570" s="91">
        <v>9146</v>
      </c>
      <c r="F570" s="91">
        <v>0</v>
      </c>
      <c r="G570" s="91">
        <v>369</v>
      </c>
      <c r="H570" s="91">
        <v>2788</v>
      </c>
      <c r="I570" s="91">
        <v>12387</v>
      </c>
      <c r="J570" s="91">
        <v>15191</v>
      </c>
      <c r="K570" s="644">
        <v>8930</v>
      </c>
      <c r="L570" s="644">
        <v>5286</v>
      </c>
      <c r="M570" s="644">
        <v>4038</v>
      </c>
      <c r="N570" s="91">
        <v>2606</v>
      </c>
      <c r="O570" s="50"/>
      <c r="P570" s="64"/>
      <c r="Q570" s="63"/>
    </row>
    <row r="571" spans="1:17" s="19" customFormat="1" x14ac:dyDescent="0.2">
      <c r="A571" s="40" t="s">
        <v>185</v>
      </c>
      <c r="B571" s="114"/>
      <c r="C571" s="91">
        <v>2443</v>
      </c>
      <c r="D571" s="91">
        <v>1101</v>
      </c>
      <c r="E571" s="91">
        <v>980</v>
      </c>
      <c r="F571" s="91">
        <v>0</v>
      </c>
      <c r="G571" s="91">
        <v>4</v>
      </c>
      <c r="H571" s="91">
        <v>133</v>
      </c>
      <c r="I571" s="91">
        <v>900</v>
      </c>
      <c r="J571" s="91">
        <v>945</v>
      </c>
      <c r="K571" s="644">
        <v>856</v>
      </c>
      <c r="L571" s="644">
        <v>554</v>
      </c>
      <c r="M571" s="644">
        <v>596</v>
      </c>
      <c r="N571" s="91">
        <v>179</v>
      </c>
      <c r="O571" s="50"/>
      <c r="P571" s="64"/>
      <c r="Q571" s="63"/>
    </row>
    <row r="572" spans="1:17" s="19" customFormat="1" x14ac:dyDescent="0.2">
      <c r="A572" s="43" t="s">
        <v>200</v>
      </c>
      <c r="B572" s="44"/>
      <c r="C572" s="106">
        <v>24399</v>
      </c>
      <c r="D572" s="106">
        <v>33778</v>
      </c>
      <c r="E572" s="106">
        <v>23795</v>
      </c>
      <c r="F572" s="106">
        <v>0</v>
      </c>
      <c r="G572" s="106">
        <v>1589</v>
      </c>
      <c r="H572" s="106">
        <v>6922</v>
      </c>
      <c r="I572" s="106">
        <v>39353</v>
      </c>
      <c r="J572" s="106">
        <v>49990</v>
      </c>
      <c r="K572" s="645">
        <v>21612</v>
      </c>
      <c r="L572" s="645">
        <v>12811</v>
      </c>
      <c r="M572" s="645">
        <v>10188</v>
      </c>
      <c r="N572" s="106">
        <v>7116</v>
      </c>
      <c r="O572" s="134">
        <f>SUM(C572:N572)</f>
        <v>231553</v>
      </c>
      <c r="P572" s="64"/>
      <c r="Q572" s="63"/>
    </row>
    <row r="573" spans="1:17" s="19" customFormat="1" x14ac:dyDescent="0.2">
      <c r="A573" s="40" t="s">
        <v>186</v>
      </c>
      <c r="B573" s="44"/>
      <c r="C573" s="91">
        <v>19857</v>
      </c>
      <c r="D573" s="91">
        <v>30554</v>
      </c>
      <c r="E573" s="91">
        <v>21440</v>
      </c>
      <c r="F573" s="91">
        <v>0</v>
      </c>
      <c r="G573" s="91">
        <v>1477</v>
      </c>
      <c r="H573" s="91">
        <v>6472</v>
      </c>
      <c r="I573" s="91">
        <v>37270</v>
      </c>
      <c r="J573" s="91">
        <v>47903</v>
      </c>
      <c r="K573" s="644">
        <v>19714</v>
      </c>
      <c r="L573" s="644">
        <v>11470</v>
      </c>
      <c r="M573" s="644">
        <v>7653</v>
      </c>
      <c r="N573" s="91">
        <v>6586</v>
      </c>
      <c r="O573" s="50"/>
      <c r="P573" s="64"/>
      <c r="Q573" s="63"/>
    </row>
    <row r="574" spans="1:17" s="19" customFormat="1" x14ac:dyDescent="0.2">
      <c r="A574" s="40" t="s">
        <v>187</v>
      </c>
      <c r="B574" s="44"/>
      <c r="C574" s="91">
        <v>4542</v>
      </c>
      <c r="D574" s="91">
        <v>3224</v>
      </c>
      <c r="E574" s="91">
        <v>2355</v>
      </c>
      <c r="F574" s="91">
        <v>0</v>
      </c>
      <c r="G574" s="91">
        <v>112</v>
      </c>
      <c r="H574" s="91">
        <v>450</v>
      </c>
      <c r="I574" s="91">
        <v>2083</v>
      </c>
      <c r="J574" s="91">
        <v>2087</v>
      </c>
      <c r="K574" s="644">
        <v>1898</v>
      </c>
      <c r="L574" s="644">
        <v>1341</v>
      </c>
      <c r="M574" s="644">
        <v>2535</v>
      </c>
      <c r="N574" s="91">
        <v>530</v>
      </c>
      <c r="O574" s="50"/>
      <c r="P574" s="64"/>
      <c r="Q574" s="63"/>
    </row>
    <row r="575" spans="1:17" s="19" customFormat="1" x14ac:dyDescent="0.2">
      <c r="A575" s="43" t="s">
        <v>67</v>
      </c>
      <c r="B575" s="44"/>
      <c r="C575" s="115">
        <v>0.1142992327</v>
      </c>
      <c r="D575" s="115">
        <v>0.17463189679999999</v>
      </c>
      <c r="E575" s="115">
        <v>0.1225398654</v>
      </c>
      <c r="F575" s="115">
        <v>0</v>
      </c>
      <c r="G575" s="115">
        <v>4.0701109700000002E-2</v>
      </c>
      <c r="H575" s="115">
        <v>7.1452662599999994E-2</v>
      </c>
      <c r="I575" s="115">
        <v>0.25824101910000002</v>
      </c>
      <c r="J575" s="115">
        <v>0.29939378830000002</v>
      </c>
      <c r="K575" s="115">
        <v>0.14220860069999999</v>
      </c>
      <c r="L575" s="115">
        <v>0.11741825190000001</v>
      </c>
      <c r="M575" s="115">
        <v>7.4785770500000001E-2</v>
      </c>
      <c r="N575" s="107">
        <v>6.02855157E-2</v>
      </c>
    </row>
    <row r="576" spans="1:17" s="19" customFormat="1" ht="13.5" thickBot="1" x14ac:dyDescent="0.25">
      <c r="A576" s="93" t="s">
        <v>3</v>
      </c>
      <c r="B576" s="94"/>
      <c r="C576" s="118">
        <v>2.1363278171789002</v>
      </c>
      <c r="D576" s="118">
        <v>1.9684149184149</v>
      </c>
      <c r="E576" s="118">
        <v>2.3498913687537</v>
      </c>
      <c r="F576" s="118">
        <v>0</v>
      </c>
      <c r="G576" s="118">
        <v>4.2600536193028997</v>
      </c>
      <c r="H576" s="118">
        <v>2.3697363916467</v>
      </c>
      <c r="I576" s="118">
        <v>2.9617671408142998</v>
      </c>
      <c r="J576" s="118">
        <v>3.0980416460089</v>
      </c>
      <c r="K576" s="646">
        <v>2.2084610668301998</v>
      </c>
      <c r="L576" s="646">
        <v>2.1936643835615999</v>
      </c>
      <c r="M576" s="646">
        <v>2.1985325852395001</v>
      </c>
      <c r="N576" s="131">
        <v>2.5551166965888998</v>
      </c>
      <c r="Q576" s="25"/>
    </row>
    <row r="577" spans="1:16" x14ac:dyDescent="0.2">
      <c r="A577" s="826" t="s">
        <v>211</v>
      </c>
      <c r="B577" s="827"/>
      <c r="C577" s="121">
        <f>+C569/$O569</f>
        <v>0.120896802125565</v>
      </c>
      <c r="D577" s="121">
        <f t="shared" ref="D577:G577" si="18">+D569/$O569</f>
        <v>0.18164688945580032</v>
      </c>
      <c r="E577" s="121">
        <f t="shared" si="18"/>
        <v>0.10718860155183182</v>
      </c>
      <c r="F577" s="121">
        <f t="shared" si="18"/>
        <v>0</v>
      </c>
      <c r="G577" s="121">
        <f t="shared" si="18"/>
        <v>3.9483851845578972E-3</v>
      </c>
      <c r="H577" s="121">
        <f>+H569/$O569</f>
        <v>3.0920196043146428E-2</v>
      </c>
      <c r="I577" s="121">
        <f t="shared" ref="I577:L577" si="19">+I569/$O569</f>
        <v>0.14064931353142301</v>
      </c>
      <c r="J577" s="121">
        <f t="shared" si="19"/>
        <v>0.17080735479363601</v>
      </c>
      <c r="K577" s="121">
        <f t="shared" si="19"/>
        <v>0.10358953730853508</v>
      </c>
      <c r="L577" s="121">
        <f t="shared" si="19"/>
        <v>6.1819221120155816E-2</v>
      </c>
      <c r="M577" s="121">
        <f>+M569/$O569</f>
        <v>4.9053128539520902E-2</v>
      </c>
      <c r="N577" s="121">
        <f>+N569/$O569</f>
        <v>2.9480570345827732E-2</v>
      </c>
      <c r="O577" s="828" t="s">
        <v>212</v>
      </c>
      <c r="P577" s="829"/>
    </row>
    <row r="578" spans="1:16" ht="13.5" thickBot="1" x14ac:dyDescent="0.25">
      <c r="A578" s="832" t="s">
        <v>213</v>
      </c>
      <c r="B578" s="833"/>
      <c r="C578" s="122">
        <f>+C572/$O572</f>
        <v>0.10537112453736294</v>
      </c>
      <c r="D578" s="122">
        <f t="shared" ref="D578:G578" si="20">+D572/$O572</f>
        <v>0.14587589018496847</v>
      </c>
      <c r="E578" s="122">
        <f t="shared" si="20"/>
        <v>0.1027626504515165</v>
      </c>
      <c r="F578" s="122">
        <f t="shared" si="20"/>
        <v>0</v>
      </c>
      <c r="G578" s="122">
        <f t="shared" si="20"/>
        <v>6.8623598053145496E-3</v>
      </c>
      <c r="H578" s="122">
        <f>+H572/$O572</f>
        <v>2.9893804010312972E-2</v>
      </c>
      <c r="I578" s="122">
        <f t="shared" ref="I578:L578" si="21">+I572/$O572</f>
        <v>0.16995245149058746</v>
      </c>
      <c r="J578" s="122">
        <f t="shared" si="21"/>
        <v>0.21589009859513805</v>
      </c>
      <c r="K578" s="122">
        <f t="shared" si="21"/>
        <v>9.3335003217405954E-2</v>
      </c>
      <c r="L578" s="122">
        <f t="shared" si="21"/>
        <v>5.5326426347315737E-2</v>
      </c>
      <c r="M578" s="122">
        <f>+M572/$O572</f>
        <v>4.3998566202985923E-2</v>
      </c>
      <c r="N578" s="122">
        <f>+N572/$O572</f>
        <v>3.0731625157091463E-2</v>
      </c>
      <c r="O578" s="830"/>
      <c r="P578" s="831"/>
    </row>
    <row r="604" spans="1:14" ht="15.75" x14ac:dyDescent="0.25">
      <c r="A604" s="823" t="s">
        <v>214</v>
      </c>
      <c r="B604" s="823"/>
      <c r="C604" s="823"/>
      <c r="D604" s="823"/>
      <c r="E604" s="823"/>
      <c r="F604" s="823"/>
      <c r="G604" s="823"/>
      <c r="H604" s="823"/>
      <c r="I604" s="823"/>
      <c r="J604" s="823"/>
      <c r="K604" s="823"/>
      <c r="L604" s="125"/>
      <c r="M604" s="125"/>
      <c r="N604" s="125"/>
    </row>
    <row r="605" spans="1:14" ht="13.5" thickBot="1" x14ac:dyDescent="0.25"/>
    <row r="606" spans="1:14" ht="13.5" thickBot="1" x14ac:dyDescent="0.25">
      <c r="A606" s="59"/>
      <c r="B606" s="59"/>
      <c r="C606" s="87" t="s">
        <v>191</v>
      </c>
      <c r="D606" s="88" t="s">
        <v>6</v>
      </c>
      <c r="E606" s="88" t="s">
        <v>18</v>
      </c>
      <c r="F606" s="88" t="s">
        <v>7</v>
      </c>
      <c r="G606" s="88" t="s">
        <v>8</v>
      </c>
      <c r="H606" s="88" t="s">
        <v>9</v>
      </c>
      <c r="I606" s="89" t="s">
        <v>10</v>
      </c>
      <c r="J606" s="89" t="s">
        <v>11</v>
      </c>
      <c r="K606" s="87" t="s">
        <v>12</v>
      </c>
    </row>
    <row r="607" spans="1:14" s="19" customFormat="1" x14ac:dyDescent="0.2">
      <c r="A607" s="37" t="s">
        <v>74</v>
      </c>
      <c r="B607" s="38"/>
      <c r="C607" s="39">
        <v>11301</v>
      </c>
      <c r="D607" s="39">
        <v>11260</v>
      </c>
      <c r="E607" s="39">
        <v>15208</v>
      </c>
      <c r="F607" s="39">
        <v>2268</v>
      </c>
      <c r="G607" s="39">
        <v>33088</v>
      </c>
      <c r="H607" s="39">
        <v>7094</v>
      </c>
      <c r="I607" s="39">
        <v>5679</v>
      </c>
      <c r="J607" s="39">
        <v>3469</v>
      </c>
      <c r="K607" s="39">
        <v>5102</v>
      </c>
      <c r="L607" s="64"/>
      <c r="M607" s="64"/>
    </row>
    <row r="608" spans="1:14" x14ac:dyDescent="0.2">
      <c r="A608" s="40" t="s">
        <v>184</v>
      </c>
      <c r="B608" s="41"/>
      <c r="C608" s="42">
        <v>11128</v>
      </c>
      <c r="D608" s="42">
        <v>9318</v>
      </c>
      <c r="E608" s="42">
        <v>14164</v>
      </c>
      <c r="F608" s="42">
        <v>1932</v>
      </c>
      <c r="G608" s="42">
        <v>28511</v>
      </c>
      <c r="H608" s="42">
        <v>6905</v>
      </c>
      <c r="I608" s="42">
        <v>5466</v>
      </c>
      <c r="J608" s="42">
        <v>3379</v>
      </c>
      <c r="K608" s="42">
        <v>4975</v>
      </c>
      <c r="L608" s="64"/>
      <c r="M608" s="64"/>
    </row>
    <row r="609" spans="1:13" x14ac:dyDescent="0.2">
      <c r="A609" s="40" t="s">
        <v>185</v>
      </c>
      <c r="B609" s="41"/>
      <c r="C609" s="42">
        <v>173</v>
      </c>
      <c r="D609" s="42">
        <v>1942</v>
      </c>
      <c r="E609" s="42">
        <v>1044</v>
      </c>
      <c r="F609" s="42">
        <v>336</v>
      </c>
      <c r="G609" s="42">
        <v>4577</v>
      </c>
      <c r="H609" s="42">
        <v>189</v>
      </c>
      <c r="I609" s="42">
        <v>213</v>
      </c>
      <c r="J609" s="42">
        <v>90</v>
      </c>
      <c r="K609" s="42">
        <v>127</v>
      </c>
      <c r="L609" s="64"/>
      <c r="M609" s="64"/>
    </row>
    <row r="610" spans="1:13" s="19" customFormat="1" x14ac:dyDescent="0.2">
      <c r="A610" s="43" t="s">
        <v>193</v>
      </c>
      <c r="B610" s="44"/>
      <c r="C610" s="45">
        <v>24470</v>
      </c>
      <c r="D610" s="45">
        <v>20825</v>
      </c>
      <c r="E610" s="45">
        <v>41317</v>
      </c>
      <c r="F610" s="45">
        <v>8860</v>
      </c>
      <c r="G610" s="45">
        <v>72713</v>
      </c>
      <c r="H610" s="45">
        <v>21578</v>
      </c>
      <c r="I610" s="45">
        <v>19886</v>
      </c>
      <c r="J610" s="45">
        <v>10558</v>
      </c>
      <c r="K610" s="45">
        <v>11346</v>
      </c>
      <c r="L610" s="64"/>
      <c r="M610" s="64"/>
    </row>
    <row r="611" spans="1:13" x14ac:dyDescent="0.2">
      <c r="A611" s="40" t="s">
        <v>186</v>
      </c>
      <c r="B611" s="41"/>
      <c r="C611" s="42">
        <v>24012</v>
      </c>
      <c r="D611" s="42">
        <v>17245</v>
      </c>
      <c r="E611" s="42">
        <v>38447</v>
      </c>
      <c r="F611" s="42">
        <v>6808</v>
      </c>
      <c r="G611" s="42">
        <v>62097</v>
      </c>
      <c r="H611" s="42">
        <v>20955</v>
      </c>
      <c r="I611" s="42">
        <v>19525</v>
      </c>
      <c r="J611" s="42">
        <v>10203</v>
      </c>
      <c r="K611" s="42">
        <v>11104</v>
      </c>
      <c r="L611" s="64"/>
      <c r="M611" s="64"/>
    </row>
    <row r="612" spans="1:13" x14ac:dyDescent="0.2">
      <c r="A612" s="40" t="s">
        <v>187</v>
      </c>
      <c r="B612" s="41"/>
      <c r="C612" s="42">
        <v>458</v>
      </c>
      <c r="D612" s="42">
        <v>3580</v>
      </c>
      <c r="E612" s="42">
        <v>2870</v>
      </c>
      <c r="F612" s="42">
        <v>2052</v>
      </c>
      <c r="G612" s="42">
        <v>10616</v>
      </c>
      <c r="H612" s="42">
        <v>623</v>
      </c>
      <c r="I612" s="42">
        <v>361</v>
      </c>
      <c r="J612" s="42">
        <v>355</v>
      </c>
      <c r="K612" s="42">
        <v>242</v>
      </c>
      <c r="L612" s="64"/>
      <c r="M612" s="64"/>
    </row>
    <row r="613" spans="1:13" s="19" customFormat="1" x14ac:dyDescent="0.2">
      <c r="A613" s="43" t="s">
        <v>67</v>
      </c>
      <c r="B613" s="44"/>
      <c r="C613" s="46">
        <v>0.11437302141980951</v>
      </c>
      <c r="D613" s="46">
        <v>0.11109432957389916</v>
      </c>
      <c r="E613" s="46">
        <v>0.16115004474269765</v>
      </c>
      <c r="F613" s="46">
        <v>0.25325108220370823</v>
      </c>
      <c r="G613" s="46">
        <v>0.18139917563121333</v>
      </c>
      <c r="H613" s="46">
        <v>0.10260434375819767</v>
      </c>
      <c r="I613" s="46">
        <v>0.22820713577031382</v>
      </c>
      <c r="J613" s="46">
        <v>0.10796665495429492</v>
      </c>
      <c r="K613" s="46">
        <v>0.13696192843012769</v>
      </c>
      <c r="L613" s="64"/>
      <c r="M613" s="63"/>
    </row>
    <row r="614" spans="1:13" s="19" customFormat="1" ht="13.5" thickBot="1" x14ac:dyDescent="0.25">
      <c r="A614" s="93" t="s">
        <v>3</v>
      </c>
      <c r="B614" s="94"/>
      <c r="C614" s="126">
        <v>2.1652951066277319</v>
      </c>
      <c r="D614" s="126">
        <v>1.8494671403197158</v>
      </c>
      <c r="E614" s="126">
        <v>2.7167937927406629</v>
      </c>
      <c r="F614" s="126">
        <v>3.9065255731922397</v>
      </c>
      <c r="G614" s="126">
        <v>2.1975640715667311</v>
      </c>
      <c r="H614" s="126">
        <v>3.0417254017479558</v>
      </c>
      <c r="I614" s="126">
        <v>3.5016728297235429</v>
      </c>
      <c r="J614" s="126">
        <v>3.0435283943499569</v>
      </c>
      <c r="K614" s="126">
        <v>2.2238337906703252</v>
      </c>
      <c r="L614" s="132"/>
      <c r="M614" s="63"/>
    </row>
  </sheetData>
  <mergeCells count="44">
    <mergeCell ref="O144:P145"/>
    <mergeCell ref="A145:B145"/>
    <mergeCell ref="A174:K174"/>
    <mergeCell ref="A189:D189"/>
    <mergeCell ref="A7:D7"/>
    <mergeCell ref="A44:N44"/>
    <mergeCell ref="A55:B55"/>
    <mergeCell ref="O55:P56"/>
    <mergeCell ref="A56:B56"/>
    <mergeCell ref="A85:K85"/>
    <mergeCell ref="L275:M276"/>
    <mergeCell ref="A276:B276"/>
    <mergeCell ref="A133:N133"/>
    <mergeCell ref="A144:B144"/>
    <mergeCell ref="A224:N224"/>
    <mergeCell ref="A235:B235"/>
    <mergeCell ref="O235:P236"/>
    <mergeCell ref="A236:B236"/>
    <mergeCell ref="A264:K264"/>
    <mergeCell ref="A434:K434"/>
    <mergeCell ref="A282:D282"/>
    <mergeCell ref="A311:N311"/>
    <mergeCell ref="A322:B322"/>
    <mergeCell ref="O322:P323"/>
    <mergeCell ref="A323:B323"/>
    <mergeCell ref="A349:K349"/>
    <mergeCell ref="A364:D364"/>
    <mergeCell ref="A396:N396"/>
    <mergeCell ref="A407:B407"/>
    <mergeCell ref="O407:P408"/>
    <mergeCell ref="A408:B408"/>
    <mergeCell ref="A275:B275"/>
    <mergeCell ref="A604:K604"/>
    <mergeCell ref="A449:D449"/>
    <mergeCell ref="A481:N481"/>
    <mergeCell ref="A492:B492"/>
    <mergeCell ref="O492:P493"/>
    <mergeCell ref="A493:B493"/>
    <mergeCell ref="A519:K519"/>
    <mergeCell ref="A534:D534"/>
    <mergeCell ref="A566:N566"/>
    <mergeCell ref="A577:B577"/>
    <mergeCell ref="O577:P578"/>
    <mergeCell ref="A578:B578"/>
  </mergeCells>
  <pageMargins left="0.75" right="0.75" top="1" bottom="1" header="0" footer="0"/>
  <pageSetup paperSize="9" scale="53" orientation="portrait" r:id="rId1"/>
  <headerFooter alignWithMargins="0"/>
  <rowBreaks count="2" manualBreakCount="2">
    <brk id="97" max="16383" man="1"/>
    <brk id="26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23"/>
  <sheetViews>
    <sheetView zoomScale="75" zoomScaleNormal="100" workbookViewId="0">
      <selection activeCell="N4" sqref="N4"/>
    </sheetView>
  </sheetViews>
  <sheetFormatPr baseColWidth="10" defaultRowHeight="12.75" x14ac:dyDescent="0.2"/>
  <cols>
    <col min="1" max="1" width="35.5703125" style="25" customWidth="1"/>
    <col min="2" max="2" width="11.7109375" style="25" bestFit="1" customWidth="1"/>
    <col min="3" max="3" width="17.28515625" style="25" customWidth="1"/>
    <col min="4" max="4" width="13.140625" style="25" bestFit="1" customWidth="1"/>
    <col min="5" max="5" width="14.28515625" style="25" customWidth="1"/>
    <col min="6" max="6" width="12.85546875" style="25" bestFit="1" customWidth="1"/>
    <col min="7" max="7" width="14.5703125" style="25" customWidth="1"/>
    <col min="8" max="8" width="13.140625" style="25" bestFit="1" customWidth="1"/>
    <col min="9" max="9" width="12.85546875" style="25" bestFit="1" customWidth="1"/>
    <col min="10" max="10" width="12.5703125" style="25" customWidth="1"/>
    <col min="11" max="11" width="13.140625" style="25" customWidth="1"/>
    <col min="12" max="12" width="13.85546875" style="25" customWidth="1"/>
    <col min="13" max="256" width="11.42578125" style="25"/>
    <col min="257" max="257" width="35.5703125" style="25" customWidth="1"/>
    <col min="258" max="258" width="11.7109375" style="25" bestFit="1" customWidth="1"/>
    <col min="259" max="259" width="17.28515625" style="25" customWidth="1"/>
    <col min="260" max="260" width="13.140625" style="25" bestFit="1" customWidth="1"/>
    <col min="261" max="261" width="14.28515625" style="25" customWidth="1"/>
    <col min="262" max="262" width="12.85546875" style="25" bestFit="1" customWidth="1"/>
    <col min="263" max="263" width="14.5703125" style="25" customWidth="1"/>
    <col min="264" max="264" width="13.140625" style="25" bestFit="1" customWidth="1"/>
    <col min="265" max="265" width="12.85546875" style="25" bestFit="1" customWidth="1"/>
    <col min="266" max="266" width="12.5703125" style="25" customWidth="1"/>
    <col min="267" max="267" width="13.140625" style="25" customWidth="1"/>
    <col min="268" max="268" width="13.85546875" style="25" customWidth="1"/>
    <col min="269" max="512" width="11.42578125" style="25"/>
    <col min="513" max="513" width="35.5703125" style="25" customWidth="1"/>
    <col min="514" max="514" width="11.7109375" style="25" bestFit="1" customWidth="1"/>
    <col min="515" max="515" width="17.28515625" style="25" customWidth="1"/>
    <col min="516" max="516" width="13.140625" style="25" bestFit="1" customWidth="1"/>
    <col min="517" max="517" width="14.28515625" style="25" customWidth="1"/>
    <col min="518" max="518" width="12.85546875" style="25" bestFit="1" customWidth="1"/>
    <col min="519" max="519" width="14.5703125" style="25" customWidth="1"/>
    <col min="520" max="520" width="13.140625" style="25" bestFit="1" customWidth="1"/>
    <col min="521" max="521" width="12.85546875" style="25" bestFit="1" customWidth="1"/>
    <col min="522" max="522" width="12.5703125" style="25" customWidth="1"/>
    <col min="523" max="523" width="13.140625" style="25" customWidth="1"/>
    <col min="524" max="524" width="13.85546875" style="25" customWidth="1"/>
    <col min="525" max="768" width="11.42578125" style="25"/>
    <col min="769" max="769" width="35.5703125" style="25" customWidth="1"/>
    <col min="770" max="770" width="11.7109375" style="25" bestFit="1" customWidth="1"/>
    <col min="771" max="771" width="17.28515625" style="25" customWidth="1"/>
    <col min="772" max="772" width="13.140625" style="25" bestFit="1" customWidth="1"/>
    <col min="773" max="773" width="14.28515625" style="25" customWidth="1"/>
    <col min="774" max="774" width="12.85546875" style="25" bestFit="1" customWidth="1"/>
    <col min="775" max="775" width="14.5703125" style="25" customWidth="1"/>
    <col min="776" max="776" width="13.140625" style="25" bestFit="1" customWidth="1"/>
    <col min="777" max="777" width="12.85546875" style="25" bestFit="1" customWidth="1"/>
    <col min="778" max="778" width="12.5703125" style="25" customWidth="1"/>
    <col min="779" max="779" width="13.140625" style="25" customWidth="1"/>
    <col min="780" max="780" width="13.85546875" style="25" customWidth="1"/>
    <col min="781" max="1024" width="11.42578125" style="25"/>
    <col min="1025" max="1025" width="35.5703125" style="25" customWidth="1"/>
    <col min="1026" max="1026" width="11.7109375" style="25" bestFit="1" customWidth="1"/>
    <col min="1027" max="1027" width="17.28515625" style="25" customWidth="1"/>
    <col min="1028" max="1028" width="13.140625" style="25" bestFit="1" customWidth="1"/>
    <col min="1029" max="1029" width="14.28515625" style="25" customWidth="1"/>
    <col min="1030" max="1030" width="12.85546875" style="25" bestFit="1" customWidth="1"/>
    <col min="1031" max="1031" width="14.5703125" style="25" customWidth="1"/>
    <col min="1032" max="1032" width="13.140625" style="25" bestFit="1" customWidth="1"/>
    <col min="1033" max="1033" width="12.85546875" style="25" bestFit="1" customWidth="1"/>
    <col min="1034" max="1034" width="12.5703125" style="25" customWidth="1"/>
    <col min="1035" max="1035" width="13.140625" style="25" customWidth="1"/>
    <col min="1036" max="1036" width="13.85546875" style="25" customWidth="1"/>
    <col min="1037" max="1280" width="11.42578125" style="25"/>
    <col min="1281" max="1281" width="35.5703125" style="25" customWidth="1"/>
    <col min="1282" max="1282" width="11.7109375" style="25" bestFit="1" customWidth="1"/>
    <col min="1283" max="1283" width="17.28515625" style="25" customWidth="1"/>
    <col min="1284" max="1284" width="13.140625" style="25" bestFit="1" customWidth="1"/>
    <col min="1285" max="1285" width="14.28515625" style="25" customWidth="1"/>
    <col min="1286" max="1286" width="12.85546875" style="25" bestFit="1" customWidth="1"/>
    <col min="1287" max="1287" width="14.5703125" style="25" customWidth="1"/>
    <col min="1288" max="1288" width="13.140625" style="25" bestFit="1" customWidth="1"/>
    <col min="1289" max="1289" width="12.85546875" style="25" bestFit="1" customWidth="1"/>
    <col min="1290" max="1290" width="12.5703125" style="25" customWidth="1"/>
    <col min="1291" max="1291" width="13.140625" style="25" customWidth="1"/>
    <col min="1292" max="1292" width="13.85546875" style="25" customWidth="1"/>
    <col min="1293" max="1536" width="11.42578125" style="25"/>
    <col min="1537" max="1537" width="35.5703125" style="25" customWidth="1"/>
    <col min="1538" max="1538" width="11.7109375" style="25" bestFit="1" customWidth="1"/>
    <col min="1539" max="1539" width="17.28515625" style="25" customWidth="1"/>
    <col min="1540" max="1540" width="13.140625" style="25" bestFit="1" customWidth="1"/>
    <col min="1541" max="1541" width="14.28515625" style="25" customWidth="1"/>
    <col min="1542" max="1542" width="12.85546875" style="25" bestFit="1" customWidth="1"/>
    <col min="1543" max="1543" width="14.5703125" style="25" customWidth="1"/>
    <col min="1544" max="1544" width="13.140625" style="25" bestFit="1" customWidth="1"/>
    <col min="1545" max="1545" width="12.85546875" style="25" bestFit="1" customWidth="1"/>
    <col min="1546" max="1546" width="12.5703125" style="25" customWidth="1"/>
    <col min="1547" max="1547" width="13.140625" style="25" customWidth="1"/>
    <col min="1548" max="1548" width="13.85546875" style="25" customWidth="1"/>
    <col min="1549" max="1792" width="11.42578125" style="25"/>
    <col min="1793" max="1793" width="35.5703125" style="25" customWidth="1"/>
    <col min="1794" max="1794" width="11.7109375" style="25" bestFit="1" customWidth="1"/>
    <col min="1795" max="1795" width="17.28515625" style="25" customWidth="1"/>
    <col min="1796" max="1796" width="13.140625" style="25" bestFit="1" customWidth="1"/>
    <col min="1797" max="1797" width="14.28515625" style="25" customWidth="1"/>
    <col min="1798" max="1798" width="12.85546875" style="25" bestFit="1" customWidth="1"/>
    <col min="1799" max="1799" width="14.5703125" style="25" customWidth="1"/>
    <col min="1800" max="1800" width="13.140625" style="25" bestFit="1" customWidth="1"/>
    <col min="1801" max="1801" width="12.85546875" style="25" bestFit="1" customWidth="1"/>
    <col min="1802" max="1802" width="12.5703125" style="25" customWidth="1"/>
    <col min="1803" max="1803" width="13.140625" style="25" customWidth="1"/>
    <col min="1804" max="1804" width="13.85546875" style="25" customWidth="1"/>
    <col min="1805" max="2048" width="11.42578125" style="25"/>
    <col min="2049" max="2049" width="35.5703125" style="25" customWidth="1"/>
    <col min="2050" max="2050" width="11.7109375" style="25" bestFit="1" customWidth="1"/>
    <col min="2051" max="2051" width="17.28515625" style="25" customWidth="1"/>
    <col min="2052" max="2052" width="13.140625" style="25" bestFit="1" customWidth="1"/>
    <col min="2053" max="2053" width="14.28515625" style="25" customWidth="1"/>
    <col min="2054" max="2054" width="12.85546875" style="25" bestFit="1" customWidth="1"/>
    <col min="2055" max="2055" width="14.5703125" style="25" customWidth="1"/>
    <col min="2056" max="2056" width="13.140625" style="25" bestFit="1" customWidth="1"/>
    <col min="2057" max="2057" width="12.85546875" style="25" bestFit="1" customWidth="1"/>
    <col min="2058" max="2058" width="12.5703125" style="25" customWidth="1"/>
    <col min="2059" max="2059" width="13.140625" style="25" customWidth="1"/>
    <col min="2060" max="2060" width="13.85546875" style="25" customWidth="1"/>
    <col min="2061" max="2304" width="11.42578125" style="25"/>
    <col min="2305" max="2305" width="35.5703125" style="25" customWidth="1"/>
    <col min="2306" max="2306" width="11.7109375" style="25" bestFit="1" customWidth="1"/>
    <col min="2307" max="2307" width="17.28515625" style="25" customWidth="1"/>
    <col min="2308" max="2308" width="13.140625" style="25" bestFit="1" customWidth="1"/>
    <col min="2309" max="2309" width="14.28515625" style="25" customWidth="1"/>
    <col min="2310" max="2310" width="12.85546875" style="25" bestFit="1" customWidth="1"/>
    <col min="2311" max="2311" width="14.5703125" style="25" customWidth="1"/>
    <col min="2312" max="2312" width="13.140625" style="25" bestFit="1" customWidth="1"/>
    <col min="2313" max="2313" width="12.85546875" style="25" bestFit="1" customWidth="1"/>
    <col min="2314" max="2314" width="12.5703125" style="25" customWidth="1"/>
    <col min="2315" max="2315" width="13.140625" style="25" customWidth="1"/>
    <col min="2316" max="2316" width="13.85546875" style="25" customWidth="1"/>
    <col min="2317" max="2560" width="11.42578125" style="25"/>
    <col min="2561" max="2561" width="35.5703125" style="25" customWidth="1"/>
    <col min="2562" max="2562" width="11.7109375" style="25" bestFit="1" customWidth="1"/>
    <col min="2563" max="2563" width="17.28515625" style="25" customWidth="1"/>
    <col min="2564" max="2564" width="13.140625" style="25" bestFit="1" customWidth="1"/>
    <col min="2565" max="2565" width="14.28515625" style="25" customWidth="1"/>
    <col min="2566" max="2566" width="12.85546875" style="25" bestFit="1" customWidth="1"/>
    <col min="2567" max="2567" width="14.5703125" style="25" customWidth="1"/>
    <col min="2568" max="2568" width="13.140625" style="25" bestFit="1" customWidth="1"/>
    <col min="2569" max="2569" width="12.85546875" style="25" bestFit="1" customWidth="1"/>
    <col min="2570" max="2570" width="12.5703125" style="25" customWidth="1"/>
    <col min="2571" max="2571" width="13.140625" style="25" customWidth="1"/>
    <col min="2572" max="2572" width="13.85546875" style="25" customWidth="1"/>
    <col min="2573" max="2816" width="11.42578125" style="25"/>
    <col min="2817" max="2817" width="35.5703125" style="25" customWidth="1"/>
    <col min="2818" max="2818" width="11.7109375" style="25" bestFit="1" customWidth="1"/>
    <col min="2819" max="2819" width="17.28515625" style="25" customWidth="1"/>
    <col min="2820" max="2820" width="13.140625" style="25" bestFit="1" customWidth="1"/>
    <col min="2821" max="2821" width="14.28515625" style="25" customWidth="1"/>
    <col min="2822" max="2822" width="12.85546875" style="25" bestFit="1" customWidth="1"/>
    <col min="2823" max="2823" width="14.5703125" style="25" customWidth="1"/>
    <col min="2824" max="2824" width="13.140625" style="25" bestFit="1" customWidth="1"/>
    <col min="2825" max="2825" width="12.85546875" style="25" bestFit="1" customWidth="1"/>
    <col min="2826" max="2826" width="12.5703125" style="25" customWidth="1"/>
    <col min="2827" max="2827" width="13.140625" style="25" customWidth="1"/>
    <col min="2828" max="2828" width="13.85546875" style="25" customWidth="1"/>
    <col min="2829" max="3072" width="11.42578125" style="25"/>
    <col min="3073" max="3073" width="35.5703125" style="25" customWidth="1"/>
    <col min="3074" max="3074" width="11.7109375" style="25" bestFit="1" customWidth="1"/>
    <col min="3075" max="3075" width="17.28515625" style="25" customWidth="1"/>
    <col min="3076" max="3076" width="13.140625" style="25" bestFit="1" customWidth="1"/>
    <col min="3077" max="3077" width="14.28515625" style="25" customWidth="1"/>
    <col min="3078" max="3078" width="12.85546875" style="25" bestFit="1" customWidth="1"/>
    <col min="3079" max="3079" width="14.5703125" style="25" customWidth="1"/>
    <col min="3080" max="3080" width="13.140625" style="25" bestFit="1" customWidth="1"/>
    <col min="3081" max="3081" width="12.85546875" style="25" bestFit="1" customWidth="1"/>
    <col min="3082" max="3082" width="12.5703125" style="25" customWidth="1"/>
    <col min="3083" max="3083" width="13.140625" style="25" customWidth="1"/>
    <col min="3084" max="3084" width="13.85546875" style="25" customWidth="1"/>
    <col min="3085" max="3328" width="11.42578125" style="25"/>
    <col min="3329" max="3329" width="35.5703125" style="25" customWidth="1"/>
    <col min="3330" max="3330" width="11.7109375" style="25" bestFit="1" customWidth="1"/>
    <col min="3331" max="3331" width="17.28515625" style="25" customWidth="1"/>
    <col min="3332" max="3332" width="13.140625" style="25" bestFit="1" customWidth="1"/>
    <col min="3333" max="3333" width="14.28515625" style="25" customWidth="1"/>
    <col min="3334" max="3334" width="12.85546875" style="25" bestFit="1" customWidth="1"/>
    <col min="3335" max="3335" width="14.5703125" style="25" customWidth="1"/>
    <col min="3336" max="3336" width="13.140625" style="25" bestFit="1" customWidth="1"/>
    <col min="3337" max="3337" width="12.85546875" style="25" bestFit="1" customWidth="1"/>
    <col min="3338" max="3338" width="12.5703125" style="25" customWidth="1"/>
    <col min="3339" max="3339" width="13.140625" style="25" customWidth="1"/>
    <col min="3340" max="3340" width="13.85546875" style="25" customWidth="1"/>
    <col min="3341" max="3584" width="11.42578125" style="25"/>
    <col min="3585" max="3585" width="35.5703125" style="25" customWidth="1"/>
    <col min="3586" max="3586" width="11.7109375" style="25" bestFit="1" customWidth="1"/>
    <col min="3587" max="3587" width="17.28515625" style="25" customWidth="1"/>
    <col min="3588" max="3588" width="13.140625" style="25" bestFit="1" customWidth="1"/>
    <col min="3589" max="3589" width="14.28515625" style="25" customWidth="1"/>
    <col min="3590" max="3590" width="12.85546875" style="25" bestFit="1" customWidth="1"/>
    <col min="3591" max="3591" width="14.5703125" style="25" customWidth="1"/>
    <col min="3592" max="3592" width="13.140625" style="25" bestFit="1" customWidth="1"/>
    <col min="3593" max="3593" width="12.85546875" style="25" bestFit="1" customWidth="1"/>
    <col min="3594" max="3594" width="12.5703125" style="25" customWidth="1"/>
    <col min="3595" max="3595" width="13.140625" style="25" customWidth="1"/>
    <col min="3596" max="3596" width="13.85546875" style="25" customWidth="1"/>
    <col min="3597" max="3840" width="11.42578125" style="25"/>
    <col min="3841" max="3841" width="35.5703125" style="25" customWidth="1"/>
    <col min="3842" max="3842" width="11.7109375" style="25" bestFit="1" customWidth="1"/>
    <col min="3843" max="3843" width="17.28515625" style="25" customWidth="1"/>
    <col min="3844" max="3844" width="13.140625" style="25" bestFit="1" customWidth="1"/>
    <col min="3845" max="3845" width="14.28515625" style="25" customWidth="1"/>
    <col min="3846" max="3846" width="12.85546875" style="25" bestFit="1" customWidth="1"/>
    <col min="3847" max="3847" width="14.5703125" style="25" customWidth="1"/>
    <col min="3848" max="3848" width="13.140625" style="25" bestFit="1" customWidth="1"/>
    <col min="3849" max="3849" width="12.85546875" style="25" bestFit="1" customWidth="1"/>
    <col min="3850" max="3850" width="12.5703125" style="25" customWidth="1"/>
    <col min="3851" max="3851" width="13.140625" style="25" customWidth="1"/>
    <col min="3852" max="3852" width="13.85546875" style="25" customWidth="1"/>
    <col min="3853" max="4096" width="11.42578125" style="25"/>
    <col min="4097" max="4097" width="35.5703125" style="25" customWidth="1"/>
    <col min="4098" max="4098" width="11.7109375" style="25" bestFit="1" customWidth="1"/>
    <col min="4099" max="4099" width="17.28515625" style="25" customWidth="1"/>
    <col min="4100" max="4100" width="13.140625" style="25" bestFit="1" customWidth="1"/>
    <col min="4101" max="4101" width="14.28515625" style="25" customWidth="1"/>
    <col min="4102" max="4102" width="12.85546875" style="25" bestFit="1" customWidth="1"/>
    <col min="4103" max="4103" width="14.5703125" style="25" customWidth="1"/>
    <col min="4104" max="4104" width="13.140625" style="25" bestFit="1" customWidth="1"/>
    <col min="4105" max="4105" width="12.85546875" style="25" bestFit="1" customWidth="1"/>
    <col min="4106" max="4106" width="12.5703125" style="25" customWidth="1"/>
    <col min="4107" max="4107" width="13.140625" style="25" customWidth="1"/>
    <col min="4108" max="4108" width="13.85546875" style="25" customWidth="1"/>
    <col min="4109" max="4352" width="11.42578125" style="25"/>
    <col min="4353" max="4353" width="35.5703125" style="25" customWidth="1"/>
    <col min="4354" max="4354" width="11.7109375" style="25" bestFit="1" customWidth="1"/>
    <col min="4355" max="4355" width="17.28515625" style="25" customWidth="1"/>
    <col min="4356" max="4356" width="13.140625" style="25" bestFit="1" customWidth="1"/>
    <col min="4357" max="4357" width="14.28515625" style="25" customWidth="1"/>
    <col min="4358" max="4358" width="12.85546875" style="25" bestFit="1" customWidth="1"/>
    <col min="4359" max="4359" width="14.5703125" style="25" customWidth="1"/>
    <col min="4360" max="4360" width="13.140625" style="25" bestFit="1" customWidth="1"/>
    <col min="4361" max="4361" width="12.85546875" style="25" bestFit="1" customWidth="1"/>
    <col min="4362" max="4362" width="12.5703125" style="25" customWidth="1"/>
    <col min="4363" max="4363" width="13.140625" style="25" customWidth="1"/>
    <col min="4364" max="4364" width="13.85546875" style="25" customWidth="1"/>
    <col min="4365" max="4608" width="11.42578125" style="25"/>
    <col min="4609" max="4609" width="35.5703125" style="25" customWidth="1"/>
    <col min="4610" max="4610" width="11.7109375" style="25" bestFit="1" customWidth="1"/>
    <col min="4611" max="4611" width="17.28515625" style="25" customWidth="1"/>
    <col min="4612" max="4612" width="13.140625" style="25" bestFit="1" customWidth="1"/>
    <col min="4613" max="4613" width="14.28515625" style="25" customWidth="1"/>
    <col min="4614" max="4614" width="12.85546875" style="25" bestFit="1" customWidth="1"/>
    <col min="4615" max="4615" width="14.5703125" style="25" customWidth="1"/>
    <col min="4616" max="4616" width="13.140625" style="25" bestFit="1" customWidth="1"/>
    <col min="4617" max="4617" width="12.85546875" style="25" bestFit="1" customWidth="1"/>
    <col min="4618" max="4618" width="12.5703125" style="25" customWidth="1"/>
    <col min="4619" max="4619" width="13.140625" style="25" customWidth="1"/>
    <col min="4620" max="4620" width="13.85546875" style="25" customWidth="1"/>
    <col min="4621" max="4864" width="11.42578125" style="25"/>
    <col min="4865" max="4865" width="35.5703125" style="25" customWidth="1"/>
    <col min="4866" max="4866" width="11.7109375" style="25" bestFit="1" customWidth="1"/>
    <col min="4867" max="4867" width="17.28515625" style="25" customWidth="1"/>
    <col min="4868" max="4868" width="13.140625" style="25" bestFit="1" customWidth="1"/>
    <col min="4869" max="4869" width="14.28515625" style="25" customWidth="1"/>
    <col min="4870" max="4870" width="12.85546875" style="25" bestFit="1" customWidth="1"/>
    <col min="4871" max="4871" width="14.5703125" style="25" customWidth="1"/>
    <col min="4872" max="4872" width="13.140625" style="25" bestFit="1" customWidth="1"/>
    <col min="4873" max="4873" width="12.85546875" style="25" bestFit="1" customWidth="1"/>
    <col min="4874" max="4874" width="12.5703125" style="25" customWidth="1"/>
    <col min="4875" max="4875" width="13.140625" style="25" customWidth="1"/>
    <col min="4876" max="4876" width="13.85546875" style="25" customWidth="1"/>
    <col min="4877" max="5120" width="11.42578125" style="25"/>
    <col min="5121" max="5121" width="35.5703125" style="25" customWidth="1"/>
    <col min="5122" max="5122" width="11.7109375" style="25" bestFit="1" customWidth="1"/>
    <col min="5123" max="5123" width="17.28515625" style="25" customWidth="1"/>
    <col min="5124" max="5124" width="13.140625" style="25" bestFit="1" customWidth="1"/>
    <col min="5125" max="5125" width="14.28515625" style="25" customWidth="1"/>
    <col min="5126" max="5126" width="12.85546875" style="25" bestFit="1" customWidth="1"/>
    <col min="5127" max="5127" width="14.5703125" style="25" customWidth="1"/>
    <col min="5128" max="5128" width="13.140625" style="25" bestFit="1" customWidth="1"/>
    <col min="5129" max="5129" width="12.85546875" style="25" bestFit="1" customWidth="1"/>
    <col min="5130" max="5130" width="12.5703125" style="25" customWidth="1"/>
    <col min="5131" max="5131" width="13.140625" style="25" customWidth="1"/>
    <col min="5132" max="5132" width="13.85546875" style="25" customWidth="1"/>
    <col min="5133" max="5376" width="11.42578125" style="25"/>
    <col min="5377" max="5377" width="35.5703125" style="25" customWidth="1"/>
    <col min="5378" max="5378" width="11.7109375" style="25" bestFit="1" customWidth="1"/>
    <col min="5379" max="5379" width="17.28515625" style="25" customWidth="1"/>
    <col min="5380" max="5380" width="13.140625" style="25" bestFit="1" customWidth="1"/>
    <col min="5381" max="5381" width="14.28515625" style="25" customWidth="1"/>
    <col min="5382" max="5382" width="12.85546875" style="25" bestFit="1" customWidth="1"/>
    <col min="5383" max="5383" width="14.5703125" style="25" customWidth="1"/>
    <col min="5384" max="5384" width="13.140625" style="25" bestFit="1" customWidth="1"/>
    <col min="5385" max="5385" width="12.85546875" style="25" bestFit="1" customWidth="1"/>
    <col min="5386" max="5386" width="12.5703125" style="25" customWidth="1"/>
    <col min="5387" max="5387" width="13.140625" style="25" customWidth="1"/>
    <col min="5388" max="5388" width="13.85546875" style="25" customWidth="1"/>
    <col min="5389" max="5632" width="11.42578125" style="25"/>
    <col min="5633" max="5633" width="35.5703125" style="25" customWidth="1"/>
    <col min="5634" max="5634" width="11.7109375" style="25" bestFit="1" customWidth="1"/>
    <col min="5635" max="5635" width="17.28515625" style="25" customWidth="1"/>
    <col min="5636" max="5636" width="13.140625" style="25" bestFit="1" customWidth="1"/>
    <col min="5637" max="5637" width="14.28515625" style="25" customWidth="1"/>
    <col min="5638" max="5638" width="12.85546875" style="25" bestFit="1" customWidth="1"/>
    <col min="5639" max="5639" width="14.5703125" style="25" customWidth="1"/>
    <col min="5640" max="5640" width="13.140625" style="25" bestFit="1" customWidth="1"/>
    <col min="5641" max="5641" width="12.85546875" style="25" bestFit="1" customWidth="1"/>
    <col min="5642" max="5642" width="12.5703125" style="25" customWidth="1"/>
    <col min="5643" max="5643" width="13.140625" style="25" customWidth="1"/>
    <col min="5644" max="5644" width="13.85546875" style="25" customWidth="1"/>
    <col min="5645" max="5888" width="11.42578125" style="25"/>
    <col min="5889" max="5889" width="35.5703125" style="25" customWidth="1"/>
    <col min="5890" max="5890" width="11.7109375" style="25" bestFit="1" customWidth="1"/>
    <col min="5891" max="5891" width="17.28515625" style="25" customWidth="1"/>
    <col min="5892" max="5892" width="13.140625" style="25" bestFit="1" customWidth="1"/>
    <col min="5893" max="5893" width="14.28515625" style="25" customWidth="1"/>
    <col min="5894" max="5894" width="12.85546875" style="25" bestFit="1" customWidth="1"/>
    <col min="5895" max="5895" width="14.5703125" style="25" customWidth="1"/>
    <col min="5896" max="5896" width="13.140625" style="25" bestFit="1" customWidth="1"/>
    <col min="5897" max="5897" width="12.85546875" style="25" bestFit="1" customWidth="1"/>
    <col min="5898" max="5898" width="12.5703125" style="25" customWidth="1"/>
    <col min="5899" max="5899" width="13.140625" style="25" customWidth="1"/>
    <col min="5900" max="5900" width="13.85546875" style="25" customWidth="1"/>
    <col min="5901" max="6144" width="11.42578125" style="25"/>
    <col min="6145" max="6145" width="35.5703125" style="25" customWidth="1"/>
    <col min="6146" max="6146" width="11.7109375" style="25" bestFit="1" customWidth="1"/>
    <col min="6147" max="6147" width="17.28515625" style="25" customWidth="1"/>
    <col min="6148" max="6148" width="13.140625" style="25" bestFit="1" customWidth="1"/>
    <col min="6149" max="6149" width="14.28515625" style="25" customWidth="1"/>
    <col min="6150" max="6150" width="12.85546875" style="25" bestFit="1" customWidth="1"/>
    <col min="6151" max="6151" width="14.5703125" style="25" customWidth="1"/>
    <col min="6152" max="6152" width="13.140625" style="25" bestFit="1" customWidth="1"/>
    <col min="6153" max="6153" width="12.85546875" style="25" bestFit="1" customWidth="1"/>
    <col min="6154" max="6154" width="12.5703125" style="25" customWidth="1"/>
    <col min="6155" max="6155" width="13.140625" style="25" customWidth="1"/>
    <col min="6156" max="6156" width="13.85546875" style="25" customWidth="1"/>
    <col min="6157" max="6400" width="11.42578125" style="25"/>
    <col min="6401" max="6401" width="35.5703125" style="25" customWidth="1"/>
    <col min="6402" max="6402" width="11.7109375" style="25" bestFit="1" customWidth="1"/>
    <col min="6403" max="6403" width="17.28515625" style="25" customWidth="1"/>
    <col min="6404" max="6404" width="13.140625" style="25" bestFit="1" customWidth="1"/>
    <col min="6405" max="6405" width="14.28515625" style="25" customWidth="1"/>
    <col min="6406" max="6406" width="12.85546875" style="25" bestFit="1" customWidth="1"/>
    <col min="6407" max="6407" width="14.5703125" style="25" customWidth="1"/>
    <col min="6408" max="6408" width="13.140625" style="25" bestFit="1" customWidth="1"/>
    <col min="6409" max="6409" width="12.85546875" style="25" bestFit="1" customWidth="1"/>
    <col min="6410" max="6410" width="12.5703125" style="25" customWidth="1"/>
    <col min="6411" max="6411" width="13.140625" style="25" customWidth="1"/>
    <col min="6412" max="6412" width="13.85546875" style="25" customWidth="1"/>
    <col min="6413" max="6656" width="11.42578125" style="25"/>
    <col min="6657" max="6657" width="35.5703125" style="25" customWidth="1"/>
    <col min="6658" max="6658" width="11.7109375" style="25" bestFit="1" customWidth="1"/>
    <col min="6659" max="6659" width="17.28515625" style="25" customWidth="1"/>
    <col min="6660" max="6660" width="13.140625" style="25" bestFit="1" customWidth="1"/>
    <col min="6661" max="6661" width="14.28515625" style="25" customWidth="1"/>
    <col min="6662" max="6662" width="12.85546875" style="25" bestFit="1" customWidth="1"/>
    <col min="6663" max="6663" width="14.5703125" style="25" customWidth="1"/>
    <col min="6664" max="6664" width="13.140625" style="25" bestFit="1" customWidth="1"/>
    <col min="6665" max="6665" width="12.85546875" style="25" bestFit="1" customWidth="1"/>
    <col min="6666" max="6666" width="12.5703125" style="25" customWidth="1"/>
    <col min="6667" max="6667" width="13.140625" style="25" customWidth="1"/>
    <col min="6668" max="6668" width="13.85546875" style="25" customWidth="1"/>
    <col min="6669" max="6912" width="11.42578125" style="25"/>
    <col min="6913" max="6913" width="35.5703125" style="25" customWidth="1"/>
    <col min="6914" max="6914" width="11.7109375" style="25" bestFit="1" customWidth="1"/>
    <col min="6915" max="6915" width="17.28515625" style="25" customWidth="1"/>
    <col min="6916" max="6916" width="13.140625" style="25" bestFit="1" customWidth="1"/>
    <col min="6917" max="6917" width="14.28515625" style="25" customWidth="1"/>
    <col min="6918" max="6918" width="12.85546875" style="25" bestFit="1" customWidth="1"/>
    <col min="6919" max="6919" width="14.5703125" style="25" customWidth="1"/>
    <col min="6920" max="6920" width="13.140625" style="25" bestFit="1" customWidth="1"/>
    <col min="6921" max="6921" width="12.85546875" style="25" bestFit="1" customWidth="1"/>
    <col min="6922" max="6922" width="12.5703125" style="25" customWidth="1"/>
    <col min="6923" max="6923" width="13.140625" style="25" customWidth="1"/>
    <col min="6924" max="6924" width="13.85546875" style="25" customWidth="1"/>
    <col min="6925" max="7168" width="11.42578125" style="25"/>
    <col min="7169" max="7169" width="35.5703125" style="25" customWidth="1"/>
    <col min="7170" max="7170" width="11.7109375" style="25" bestFit="1" customWidth="1"/>
    <col min="7171" max="7171" width="17.28515625" style="25" customWidth="1"/>
    <col min="7172" max="7172" width="13.140625" style="25" bestFit="1" customWidth="1"/>
    <col min="7173" max="7173" width="14.28515625" style="25" customWidth="1"/>
    <col min="7174" max="7174" width="12.85546875" style="25" bestFit="1" customWidth="1"/>
    <col min="7175" max="7175" width="14.5703125" style="25" customWidth="1"/>
    <col min="7176" max="7176" width="13.140625" style="25" bestFit="1" customWidth="1"/>
    <col min="7177" max="7177" width="12.85546875" style="25" bestFit="1" customWidth="1"/>
    <col min="7178" max="7178" width="12.5703125" style="25" customWidth="1"/>
    <col min="7179" max="7179" width="13.140625" style="25" customWidth="1"/>
    <col min="7180" max="7180" width="13.85546875" style="25" customWidth="1"/>
    <col min="7181" max="7424" width="11.42578125" style="25"/>
    <col min="7425" max="7425" width="35.5703125" style="25" customWidth="1"/>
    <col min="7426" max="7426" width="11.7109375" style="25" bestFit="1" customWidth="1"/>
    <col min="7427" max="7427" width="17.28515625" style="25" customWidth="1"/>
    <col min="7428" max="7428" width="13.140625" style="25" bestFit="1" customWidth="1"/>
    <col min="7429" max="7429" width="14.28515625" style="25" customWidth="1"/>
    <col min="7430" max="7430" width="12.85546875" style="25" bestFit="1" customWidth="1"/>
    <col min="7431" max="7431" width="14.5703125" style="25" customWidth="1"/>
    <col min="7432" max="7432" width="13.140625" style="25" bestFit="1" customWidth="1"/>
    <col min="7433" max="7433" width="12.85546875" style="25" bestFit="1" customWidth="1"/>
    <col min="7434" max="7434" width="12.5703125" style="25" customWidth="1"/>
    <col min="7435" max="7435" width="13.140625" style="25" customWidth="1"/>
    <col min="7436" max="7436" width="13.85546875" style="25" customWidth="1"/>
    <col min="7437" max="7680" width="11.42578125" style="25"/>
    <col min="7681" max="7681" width="35.5703125" style="25" customWidth="1"/>
    <col min="7682" max="7682" width="11.7109375" style="25" bestFit="1" customWidth="1"/>
    <col min="7683" max="7683" width="17.28515625" style="25" customWidth="1"/>
    <col min="7684" max="7684" width="13.140625" style="25" bestFit="1" customWidth="1"/>
    <col min="7685" max="7685" width="14.28515625" style="25" customWidth="1"/>
    <col min="7686" max="7686" width="12.85546875" style="25" bestFit="1" customWidth="1"/>
    <col min="7687" max="7687" width="14.5703125" style="25" customWidth="1"/>
    <col min="7688" max="7688" width="13.140625" style="25" bestFit="1" customWidth="1"/>
    <col min="7689" max="7689" width="12.85546875" style="25" bestFit="1" customWidth="1"/>
    <col min="7690" max="7690" width="12.5703125" style="25" customWidth="1"/>
    <col min="7691" max="7691" width="13.140625" style="25" customWidth="1"/>
    <col min="7692" max="7692" width="13.85546875" style="25" customWidth="1"/>
    <col min="7693" max="7936" width="11.42578125" style="25"/>
    <col min="7937" max="7937" width="35.5703125" style="25" customWidth="1"/>
    <col min="7938" max="7938" width="11.7109375" style="25" bestFit="1" customWidth="1"/>
    <col min="7939" max="7939" width="17.28515625" style="25" customWidth="1"/>
    <col min="7940" max="7940" width="13.140625" style="25" bestFit="1" customWidth="1"/>
    <col min="7941" max="7941" width="14.28515625" style="25" customWidth="1"/>
    <col min="7942" max="7942" width="12.85546875" style="25" bestFit="1" customWidth="1"/>
    <col min="7943" max="7943" width="14.5703125" style="25" customWidth="1"/>
    <col min="7944" max="7944" width="13.140625" style="25" bestFit="1" customWidth="1"/>
    <col min="7945" max="7945" width="12.85546875" style="25" bestFit="1" customWidth="1"/>
    <col min="7946" max="7946" width="12.5703125" style="25" customWidth="1"/>
    <col min="7947" max="7947" width="13.140625" style="25" customWidth="1"/>
    <col min="7948" max="7948" width="13.85546875" style="25" customWidth="1"/>
    <col min="7949" max="8192" width="11.42578125" style="25"/>
    <col min="8193" max="8193" width="35.5703125" style="25" customWidth="1"/>
    <col min="8194" max="8194" width="11.7109375" style="25" bestFit="1" customWidth="1"/>
    <col min="8195" max="8195" width="17.28515625" style="25" customWidth="1"/>
    <col min="8196" max="8196" width="13.140625" style="25" bestFit="1" customWidth="1"/>
    <col min="8197" max="8197" width="14.28515625" style="25" customWidth="1"/>
    <col min="8198" max="8198" width="12.85546875" style="25" bestFit="1" customWidth="1"/>
    <col min="8199" max="8199" width="14.5703125" style="25" customWidth="1"/>
    <col min="8200" max="8200" width="13.140625" style="25" bestFit="1" customWidth="1"/>
    <col min="8201" max="8201" width="12.85546875" style="25" bestFit="1" customWidth="1"/>
    <col min="8202" max="8202" width="12.5703125" style="25" customWidth="1"/>
    <col min="8203" max="8203" width="13.140625" style="25" customWidth="1"/>
    <col min="8204" max="8204" width="13.85546875" style="25" customWidth="1"/>
    <col min="8205" max="8448" width="11.42578125" style="25"/>
    <col min="8449" max="8449" width="35.5703125" style="25" customWidth="1"/>
    <col min="8450" max="8450" width="11.7109375" style="25" bestFit="1" customWidth="1"/>
    <col min="8451" max="8451" width="17.28515625" style="25" customWidth="1"/>
    <col min="8452" max="8452" width="13.140625" style="25" bestFit="1" customWidth="1"/>
    <col min="8453" max="8453" width="14.28515625" style="25" customWidth="1"/>
    <col min="8454" max="8454" width="12.85546875" style="25" bestFit="1" customWidth="1"/>
    <col min="8455" max="8455" width="14.5703125" style="25" customWidth="1"/>
    <col min="8456" max="8456" width="13.140625" style="25" bestFit="1" customWidth="1"/>
    <col min="8457" max="8457" width="12.85546875" style="25" bestFit="1" customWidth="1"/>
    <col min="8458" max="8458" width="12.5703125" style="25" customWidth="1"/>
    <col min="8459" max="8459" width="13.140625" style="25" customWidth="1"/>
    <col min="8460" max="8460" width="13.85546875" style="25" customWidth="1"/>
    <col min="8461" max="8704" width="11.42578125" style="25"/>
    <col min="8705" max="8705" width="35.5703125" style="25" customWidth="1"/>
    <col min="8706" max="8706" width="11.7109375" style="25" bestFit="1" customWidth="1"/>
    <col min="8707" max="8707" width="17.28515625" style="25" customWidth="1"/>
    <col min="8708" max="8708" width="13.140625" style="25" bestFit="1" customWidth="1"/>
    <col min="8709" max="8709" width="14.28515625" style="25" customWidth="1"/>
    <col min="8710" max="8710" width="12.85546875" style="25" bestFit="1" customWidth="1"/>
    <col min="8711" max="8711" width="14.5703125" style="25" customWidth="1"/>
    <col min="8712" max="8712" width="13.140625" style="25" bestFit="1" customWidth="1"/>
    <col min="8713" max="8713" width="12.85546875" style="25" bestFit="1" customWidth="1"/>
    <col min="8714" max="8714" width="12.5703125" style="25" customWidth="1"/>
    <col min="8715" max="8715" width="13.140625" style="25" customWidth="1"/>
    <col min="8716" max="8716" width="13.85546875" style="25" customWidth="1"/>
    <col min="8717" max="8960" width="11.42578125" style="25"/>
    <col min="8961" max="8961" width="35.5703125" style="25" customWidth="1"/>
    <col min="8962" max="8962" width="11.7109375" style="25" bestFit="1" customWidth="1"/>
    <col min="8963" max="8963" width="17.28515625" style="25" customWidth="1"/>
    <col min="8964" max="8964" width="13.140625" style="25" bestFit="1" customWidth="1"/>
    <col min="8965" max="8965" width="14.28515625" style="25" customWidth="1"/>
    <col min="8966" max="8966" width="12.85546875" style="25" bestFit="1" customWidth="1"/>
    <col min="8967" max="8967" width="14.5703125" style="25" customWidth="1"/>
    <col min="8968" max="8968" width="13.140625" style="25" bestFit="1" customWidth="1"/>
    <col min="8969" max="8969" width="12.85546875" style="25" bestFit="1" customWidth="1"/>
    <col min="8970" max="8970" width="12.5703125" style="25" customWidth="1"/>
    <col min="8971" max="8971" width="13.140625" style="25" customWidth="1"/>
    <col min="8972" max="8972" width="13.85546875" style="25" customWidth="1"/>
    <col min="8973" max="9216" width="11.42578125" style="25"/>
    <col min="9217" max="9217" width="35.5703125" style="25" customWidth="1"/>
    <col min="9218" max="9218" width="11.7109375" style="25" bestFit="1" customWidth="1"/>
    <col min="9219" max="9219" width="17.28515625" style="25" customWidth="1"/>
    <col min="9220" max="9220" width="13.140625" style="25" bestFit="1" customWidth="1"/>
    <col min="9221" max="9221" width="14.28515625" style="25" customWidth="1"/>
    <col min="9222" max="9222" width="12.85546875" style="25" bestFit="1" customWidth="1"/>
    <col min="9223" max="9223" width="14.5703125" style="25" customWidth="1"/>
    <col min="9224" max="9224" width="13.140625" style="25" bestFit="1" customWidth="1"/>
    <col min="9225" max="9225" width="12.85546875" style="25" bestFit="1" customWidth="1"/>
    <col min="9226" max="9226" width="12.5703125" style="25" customWidth="1"/>
    <col min="9227" max="9227" width="13.140625" style="25" customWidth="1"/>
    <col min="9228" max="9228" width="13.85546875" style="25" customWidth="1"/>
    <col min="9229" max="9472" width="11.42578125" style="25"/>
    <col min="9473" max="9473" width="35.5703125" style="25" customWidth="1"/>
    <col min="9474" max="9474" width="11.7109375" style="25" bestFit="1" customWidth="1"/>
    <col min="9475" max="9475" width="17.28515625" style="25" customWidth="1"/>
    <col min="9476" max="9476" width="13.140625" style="25" bestFit="1" customWidth="1"/>
    <col min="9477" max="9477" width="14.28515625" style="25" customWidth="1"/>
    <col min="9478" max="9478" width="12.85546875" style="25" bestFit="1" customWidth="1"/>
    <col min="9479" max="9479" width="14.5703125" style="25" customWidth="1"/>
    <col min="9480" max="9480" width="13.140625" style="25" bestFit="1" customWidth="1"/>
    <col min="9481" max="9481" width="12.85546875" style="25" bestFit="1" customWidth="1"/>
    <col min="9482" max="9482" width="12.5703125" style="25" customWidth="1"/>
    <col min="9483" max="9483" width="13.140625" style="25" customWidth="1"/>
    <col min="9484" max="9484" width="13.85546875" style="25" customWidth="1"/>
    <col min="9485" max="9728" width="11.42578125" style="25"/>
    <col min="9729" max="9729" width="35.5703125" style="25" customWidth="1"/>
    <col min="9730" max="9730" width="11.7109375" style="25" bestFit="1" customWidth="1"/>
    <col min="9731" max="9731" width="17.28515625" style="25" customWidth="1"/>
    <col min="9732" max="9732" width="13.140625" style="25" bestFit="1" customWidth="1"/>
    <col min="9733" max="9733" width="14.28515625" style="25" customWidth="1"/>
    <col min="9734" max="9734" width="12.85546875" style="25" bestFit="1" customWidth="1"/>
    <col min="9735" max="9735" width="14.5703125" style="25" customWidth="1"/>
    <col min="9736" max="9736" width="13.140625" style="25" bestFit="1" customWidth="1"/>
    <col min="9737" max="9737" width="12.85546875" style="25" bestFit="1" customWidth="1"/>
    <col min="9738" max="9738" width="12.5703125" style="25" customWidth="1"/>
    <col min="9739" max="9739" width="13.140625" style="25" customWidth="1"/>
    <col min="9740" max="9740" width="13.85546875" style="25" customWidth="1"/>
    <col min="9741" max="9984" width="11.42578125" style="25"/>
    <col min="9985" max="9985" width="35.5703125" style="25" customWidth="1"/>
    <col min="9986" max="9986" width="11.7109375" style="25" bestFit="1" customWidth="1"/>
    <col min="9987" max="9987" width="17.28515625" style="25" customWidth="1"/>
    <col min="9988" max="9988" width="13.140625" style="25" bestFit="1" customWidth="1"/>
    <col min="9989" max="9989" width="14.28515625" style="25" customWidth="1"/>
    <col min="9990" max="9990" width="12.85546875" style="25" bestFit="1" customWidth="1"/>
    <col min="9991" max="9991" width="14.5703125" style="25" customWidth="1"/>
    <col min="9992" max="9992" width="13.140625" style="25" bestFit="1" customWidth="1"/>
    <col min="9993" max="9993" width="12.85546875" style="25" bestFit="1" customWidth="1"/>
    <col min="9994" max="9994" width="12.5703125" style="25" customWidth="1"/>
    <col min="9995" max="9995" width="13.140625" style="25" customWidth="1"/>
    <col min="9996" max="9996" width="13.85546875" style="25" customWidth="1"/>
    <col min="9997" max="10240" width="11.42578125" style="25"/>
    <col min="10241" max="10241" width="35.5703125" style="25" customWidth="1"/>
    <col min="10242" max="10242" width="11.7109375" style="25" bestFit="1" customWidth="1"/>
    <col min="10243" max="10243" width="17.28515625" style="25" customWidth="1"/>
    <col min="10244" max="10244" width="13.140625" style="25" bestFit="1" customWidth="1"/>
    <col min="10245" max="10245" width="14.28515625" style="25" customWidth="1"/>
    <col min="10246" max="10246" width="12.85546875" style="25" bestFit="1" customWidth="1"/>
    <col min="10247" max="10247" width="14.5703125" style="25" customWidth="1"/>
    <col min="10248" max="10248" width="13.140625" style="25" bestFit="1" customWidth="1"/>
    <col min="10249" max="10249" width="12.85546875" style="25" bestFit="1" customWidth="1"/>
    <col min="10250" max="10250" width="12.5703125" style="25" customWidth="1"/>
    <col min="10251" max="10251" width="13.140625" style="25" customWidth="1"/>
    <col min="10252" max="10252" width="13.85546875" style="25" customWidth="1"/>
    <col min="10253" max="10496" width="11.42578125" style="25"/>
    <col min="10497" max="10497" width="35.5703125" style="25" customWidth="1"/>
    <col min="10498" max="10498" width="11.7109375" style="25" bestFit="1" customWidth="1"/>
    <col min="10499" max="10499" width="17.28515625" style="25" customWidth="1"/>
    <col min="10500" max="10500" width="13.140625" style="25" bestFit="1" customWidth="1"/>
    <col min="10501" max="10501" width="14.28515625" style="25" customWidth="1"/>
    <col min="10502" max="10502" width="12.85546875" style="25" bestFit="1" customWidth="1"/>
    <col min="10503" max="10503" width="14.5703125" style="25" customWidth="1"/>
    <col min="10504" max="10504" width="13.140625" style="25" bestFit="1" customWidth="1"/>
    <col min="10505" max="10505" width="12.85546875" style="25" bestFit="1" customWidth="1"/>
    <col min="10506" max="10506" width="12.5703125" style="25" customWidth="1"/>
    <col min="10507" max="10507" width="13.140625" style="25" customWidth="1"/>
    <col min="10508" max="10508" width="13.85546875" style="25" customWidth="1"/>
    <col min="10509" max="10752" width="11.42578125" style="25"/>
    <col min="10753" max="10753" width="35.5703125" style="25" customWidth="1"/>
    <col min="10754" max="10754" width="11.7109375" style="25" bestFit="1" customWidth="1"/>
    <col min="10755" max="10755" width="17.28515625" style="25" customWidth="1"/>
    <col min="10756" max="10756" width="13.140625" style="25" bestFit="1" customWidth="1"/>
    <col min="10757" max="10757" width="14.28515625" style="25" customWidth="1"/>
    <col min="10758" max="10758" width="12.85546875" style="25" bestFit="1" customWidth="1"/>
    <col min="10759" max="10759" width="14.5703125" style="25" customWidth="1"/>
    <col min="10760" max="10760" width="13.140625" style="25" bestFit="1" customWidth="1"/>
    <col min="10761" max="10761" width="12.85546875" style="25" bestFit="1" customWidth="1"/>
    <col min="10762" max="10762" width="12.5703125" style="25" customWidth="1"/>
    <col min="10763" max="10763" width="13.140625" style="25" customWidth="1"/>
    <col min="10764" max="10764" width="13.85546875" style="25" customWidth="1"/>
    <col min="10765" max="11008" width="11.42578125" style="25"/>
    <col min="11009" max="11009" width="35.5703125" style="25" customWidth="1"/>
    <col min="11010" max="11010" width="11.7109375" style="25" bestFit="1" customWidth="1"/>
    <col min="11011" max="11011" width="17.28515625" style="25" customWidth="1"/>
    <col min="11012" max="11012" width="13.140625" style="25" bestFit="1" customWidth="1"/>
    <col min="11013" max="11013" width="14.28515625" style="25" customWidth="1"/>
    <col min="11014" max="11014" width="12.85546875" style="25" bestFit="1" customWidth="1"/>
    <col min="11015" max="11015" width="14.5703125" style="25" customWidth="1"/>
    <col min="11016" max="11016" width="13.140625" style="25" bestFit="1" customWidth="1"/>
    <col min="11017" max="11017" width="12.85546875" style="25" bestFit="1" customWidth="1"/>
    <col min="11018" max="11018" width="12.5703125" style="25" customWidth="1"/>
    <col min="11019" max="11019" width="13.140625" style="25" customWidth="1"/>
    <col min="11020" max="11020" width="13.85546875" style="25" customWidth="1"/>
    <col min="11021" max="11264" width="11.42578125" style="25"/>
    <col min="11265" max="11265" width="35.5703125" style="25" customWidth="1"/>
    <col min="11266" max="11266" width="11.7109375" style="25" bestFit="1" customWidth="1"/>
    <col min="11267" max="11267" width="17.28515625" style="25" customWidth="1"/>
    <col min="11268" max="11268" width="13.140625" style="25" bestFit="1" customWidth="1"/>
    <col min="11269" max="11269" width="14.28515625" style="25" customWidth="1"/>
    <col min="11270" max="11270" width="12.85546875" style="25" bestFit="1" customWidth="1"/>
    <col min="11271" max="11271" width="14.5703125" style="25" customWidth="1"/>
    <col min="11272" max="11272" width="13.140625" style="25" bestFit="1" customWidth="1"/>
    <col min="11273" max="11273" width="12.85546875" style="25" bestFit="1" customWidth="1"/>
    <col min="11274" max="11274" width="12.5703125" style="25" customWidth="1"/>
    <col min="11275" max="11275" width="13.140625" style="25" customWidth="1"/>
    <col min="11276" max="11276" width="13.85546875" style="25" customWidth="1"/>
    <col min="11277" max="11520" width="11.42578125" style="25"/>
    <col min="11521" max="11521" width="35.5703125" style="25" customWidth="1"/>
    <col min="11522" max="11522" width="11.7109375" style="25" bestFit="1" customWidth="1"/>
    <col min="11523" max="11523" width="17.28515625" style="25" customWidth="1"/>
    <col min="11524" max="11524" width="13.140625" style="25" bestFit="1" customWidth="1"/>
    <col min="11525" max="11525" width="14.28515625" style="25" customWidth="1"/>
    <col min="11526" max="11526" width="12.85546875" style="25" bestFit="1" customWidth="1"/>
    <col min="11527" max="11527" width="14.5703125" style="25" customWidth="1"/>
    <col min="11528" max="11528" width="13.140625" style="25" bestFit="1" customWidth="1"/>
    <col min="11529" max="11529" width="12.85546875" style="25" bestFit="1" customWidth="1"/>
    <col min="11530" max="11530" width="12.5703125" style="25" customWidth="1"/>
    <col min="11531" max="11531" width="13.140625" style="25" customWidth="1"/>
    <col min="11532" max="11532" width="13.85546875" style="25" customWidth="1"/>
    <col min="11533" max="11776" width="11.42578125" style="25"/>
    <col min="11777" max="11777" width="35.5703125" style="25" customWidth="1"/>
    <col min="11778" max="11778" width="11.7109375" style="25" bestFit="1" customWidth="1"/>
    <col min="11779" max="11779" width="17.28515625" style="25" customWidth="1"/>
    <col min="11780" max="11780" width="13.140625" style="25" bestFit="1" customWidth="1"/>
    <col min="11781" max="11781" width="14.28515625" style="25" customWidth="1"/>
    <col min="11782" max="11782" width="12.85546875" style="25" bestFit="1" customWidth="1"/>
    <col min="11783" max="11783" width="14.5703125" style="25" customWidth="1"/>
    <col min="11784" max="11784" width="13.140625" style="25" bestFit="1" customWidth="1"/>
    <col min="11785" max="11785" width="12.85546875" style="25" bestFit="1" customWidth="1"/>
    <col min="11786" max="11786" width="12.5703125" style="25" customWidth="1"/>
    <col min="11787" max="11787" width="13.140625" style="25" customWidth="1"/>
    <col min="11788" max="11788" width="13.85546875" style="25" customWidth="1"/>
    <col min="11789" max="12032" width="11.42578125" style="25"/>
    <col min="12033" max="12033" width="35.5703125" style="25" customWidth="1"/>
    <col min="12034" max="12034" width="11.7109375" style="25" bestFit="1" customWidth="1"/>
    <col min="12035" max="12035" width="17.28515625" style="25" customWidth="1"/>
    <col min="12036" max="12036" width="13.140625" style="25" bestFit="1" customWidth="1"/>
    <col min="12037" max="12037" width="14.28515625" style="25" customWidth="1"/>
    <col min="12038" max="12038" width="12.85546875" style="25" bestFit="1" customWidth="1"/>
    <col min="12039" max="12039" width="14.5703125" style="25" customWidth="1"/>
    <col min="12040" max="12040" width="13.140625" style="25" bestFit="1" customWidth="1"/>
    <col min="12041" max="12041" width="12.85546875" style="25" bestFit="1" customWidth="1"/>
    <col min="12042" max="12042" width="12.5703125" style="25" customWidth="1"/>
    <col min="12043" max="12043" width="13.140625" style="25" customWidth="1"/>
    <col min="12044" max="12044" width="13.85546875" style="25" customWidth="1"/>
    <col min="12045" max="12288" width="11.42578125" style="25"/>
    <col min="12289" max="12289" width="35.5703125" style="25" customWidth="1"/>
    <col min="12290" max="12290" width="11.7109375" style="25" bestFit="1" customWidth="1"/>
    <col min="12291" max="12291" width="17.28515625" style="25" customWidth="1"/>
    <col min="12292" max="12292" width="13.140625" style="25" bestFit="1" customWidth="1"/>
    <col min="12293" max="12293" width="14.28515625" style="25" customWidth="1"/>
    <col min="12294" max="12294" width="12.85546875" style="25" bestFit="1" customWidth="1"/>
    <col min="12295" max="12295" width="14.5703125" style="25" customWidth="1"/>
    <col min="12296" max="12296" width="13.140625" style="25" bestFit="1" customWidth="1"/>
    <col min="12297" max="12297" width="12.85546875" style="25" bestFit="1" customWidth="1"/>
    <col min="12298" max="12298" width="12.5703125" style="25" customWidth="1"/>
    <col min="12299" max="12299" width="13.140625" style="25" customWidth="1"/>
    <col min="12300" max="12300" width="13.85546875" style="25" customWidth="1"/>
    <col min="12301" max="12544" width="11.42578125" style="25"/>
    <col min="12545" max="12545" width="35.5703125" style="25" customWidth="1"/>
    <col min="12546" max="12546" width="11.7109375" style="25" bestFit="1" customWidth="1"/>
    <col min="12547" max="12547" width="17.28515625" style="25" customWidth="1"/>
    <col min="12548" max="12548" width="13.140625" style="25" bestFit="1" customWidth="1"/>
    <col min="12549" max="12549" width="14.28515625" style="25" customWidth="1"/>
    <col min="12550" max="12550" width="12.85546875" style="25" bestFit="1" customWidth="1"/>
    <col min="12551" max="12551" width="14.5703125" style="25" customWidth="1"/>
    <col min="12552" max="12552" width="13.140625" style="25" bestFit="1" customWidth="1"/>
    <col min="12553" max="12553" width="12.85546875" style="25" bestFit="1" customWidth="1"/>
    <col min="12554" max="12554" width="12.5703125" style="25" customWidth="1"/>
    <col min="12555" max="12555" width="13.140625" style="25" customWidth="1"/>
    <col min="12556" max="12556" width="13.85546875" style="25" customWidth="1"/>
    <col min="12557" max="12800" width="11.42578125" style="25"/>
    <col min="12801" max="12801" width="35.5703125" style="25" customWidth="1"/>
    <col min="12802" max="12802" width="11.7109375" style="25" bestFit="1" customWidth="1"/>
    <col min="12803" max="12803" width="17.28515625" style="25" customWidth="1"/>
    <col min="12804" max="12804" width="13.140625" style="25" bestFit="1" customWidth="1"/>
    <col min="12805" max="12805" width="14.28515625" style="25" customWidth="1"/>
    <col min="12806" max="12806" width="12.85546875" style="25" bestFit="1" customWidth="1"/>
    <col min="12807" max="12807" width="14.5703125" style="25" customWidth="1"/>
    <col min="12808" max="12808" width="13.140625" style="25" bestFit="1" customWidth="1"/>
    <col min="12809" max="12809" width="12.85546875" style="25" bestFit="1" customWidth="1"/>
    <col min="12810" max="12810" width="12.5703125" style="25" customWidth="1"/>
    <col min="12811" max="12811" width="13.140625" style="25" customWidth="1"/>
    <col min="12812" max="12812" width="13.85546875" style="25" customWidth="1"/>
    <col min="12813" max="13056" width="11.42578125" style="25"/>
    <col min="13057" max="13057" width="35.5703125" style="25" customWidth="1"/>
    <col min="13058" max="13058" width="11.7109375" style="25" bestFit="1" customWidth="1"/>
    <col min="13059" max="13059" width="17.28515625" style="25" customWidth="1"/>
    <col min="13060" max="13060" width="13.140625" style="25" bestFit="1" customWidth="1"/>
    <col min="13061" max="13061" width="14.28515625" style="25" customWidth="1"/>
    <col min="13062" max="13062" width="12.85546875" style="25" bestFit="1" customWidth="1"/>
    <col min="13063" max="13063" width="14.5703125" style="25" customWidth="1"/>
    <col min="13064" max="13064" width="13.140625" style="25" bestFit="1" customWidth="1"/>
    <col min="13065" max="13065" width="12.85546875" style="25" bestFit="1" customWidth="1"/>
    <col min="13066" max="13066" width="12.5703125" style="25" customWidth="1"/>
    <col min="13067" max="13067" width="13.140625" style="25" customWidth="1"/>
    <col min="13068" max="13068" width="13.85546875" style="25" customWidth="1"/>
    <col min="13069" max="13312" width="11.42578125" style="25"/>
    <col min="13313" max="13313" width="35.5703125" style="25" customWidth="1"/>
    <col min="13314" max="13314" width="11.7109375" style="25" bestFit="1" customWidth="1"/>
    <col min="13315" max="13315" width="17.28515625" style="25" customWidth="1"/>
    <col min="13316" max="13316" width="13.140625" style="25" bestFit="1" customWidth="1"/>
    <col min="13317" max="13317" width="14.28515625" style="25" customWidth="1"/>
    <col min="13318" max="13318" width="12.85546875" style="25" bestFit="1" customWidth="1"/>
    <col min="13319" max="13319" width="14.5703125" style="25" customWidth="1"/>
    <col min="13320" max="13320" width="13.140625" style="25" bestFit="1" customWidth="1"/>
    <col min="13321" max="13321" width="12.85546875" style="25" bestFit="1" customWidth="1"/>
    <col min="13322" max="13322" width="12.5703125" style="25" customWidth="1"/>
    <col min="13323" max="13323" width="13.140625" style="25" customWidth="1"/>
    <col min="13324" max="13324" width="13.85546875" style="25" customWidth="1"/>
    <col min="13325" max="13568" width="11.42578125" style="25"/>
    <col min="13569" max="13569" width="35.5703125" style="25" customWidth="1"/>
    <col min="13570" max="13570" width="11.7109375" style="25" bestFit="1" customWidth="1"/>
    <col min="13571" max="13571" width="17.28515625" style="25" customWidth="1"/>
    <col min="13572" max="13572" width="13.140625" style="25" bestFit="1" customWidth="1"/>
    <col min="13573" max="13573" width="14.28515625" style="25" customWidth="1"/>
    <col min="13574" max="13574" width="12.85546875" style="25" bestFit="1" customWidth="1"/>
    <col min="13575" max="13575" width="14.5703125" style="25" customWidth="1"/>
    <col min="13576" max="13576" width="13.140625" style="25" bestFit="1" customWidth="1"/>
    <col min="13577" max="13577" width="12.85546875" style="25" bestFit="1" customWidth="1"/>
    <col min="13578" max="13578" width="12.5703125" style="25" customWidth="1"/>
    <col min="13579" max="13579" width="13.140625" style="25" customWidth="1"/>
    <col min="13580" max="13580" width="13.85546875" style="25" customWidth="1"/>
    <col min="13581" max="13824" width="11.42578125" style="25"/>
    <col min="13825" max="13825" width="35.5703125" style="25" customWidth="1"/>
    <col min="13826" max="13826" width="11.7109375" style="25" bestFit="1" customWidth="1"/>
    <col min="13827" max="13827" width="17.28515625" style="25" customWidth="1"/>
    <col min="13828" max="13828" width="13.140625" style="25" bestFit="1" customWidth="1"/>
    <col min="13829" max="13829" width="14.28515625" style="25" customWidth="1"/>
    <col min="13830" max="13830" width="12.85546875" style="25" bestFit="1" customWidth="1"/>
    <col min="13831" max="13831" width="14.5703125" style="25" customWidth="1"/>
    <col min="13832" max="13832" width="13.140625" style="25" bestFit="1" customWidth="1"/>
    <col min="13833" max="13833" width="12.85546875" style="25" bestFit="1" customWidth="1"/>
    <col min="13834" max="13834" width="12.5703125" style="25" customWidth="1"/>
    <col min="13835" max="13835" width="13.140625" style="25" customWidth="1"/>
    <col min="13836" max="13836" width="13.85546875" style="25" customWidth="1"/>
    <col min="13837" max="14080" width="11.42578125" style="25"/>
    <col min="14081" max="14081" width="35.5703125" style="25" customWidth="1"/>
    <col min="14082" max="14082" width="11.7109375" style="25" bestFit="1" customWidth="1"/>
    <col min="14083" max="14083" width="17.28515625" style="25" customWidth="1"/>
    <col min="14084" max="14084" width="13.140625" style="25" bestFit="1" customWidth="1"/>
    <col min="14085" max="14085" width="14.28515625" style="25" customWidth="1"/>
    <col min="14086" max="14086" width="12.85546875" style="25" bestFit="1" customWidth="1"/>
    <col min="14087" max="14087" width="14.5703125" style="25" customWidth="1"/>
    <col min="14088" max="14088" width="13.140625" style="25" bestFit="1" customWidth="1"/>
    <col min="14089" max="14089" width="12.85546875" style="25" bestFit="1" customWidth="1"/>
    <col min="14090" max="14090" width="12.5703125" style="25" customWidth="1"/>
    <col min="14091" max="14091" width="13.140625" style="25" customWidth="1"/>
    <col min="14092" max="14092" width="13.85546875" style="25" customWidth="1"/>
    <col min="14093" max="14336" width="11.42578125" style="25"/>
    <col min="14337" max="14337" width="35.5703125" style="25" customWidth="1"/>
    <col min="14338" max="14338" width="11.7109375" style="25" bestFit="1" customWidth="1"/>
    <col min="14339" max="14339" width="17.28515625" style="25" customWidth="1"/>
    <col min="14340" max="14340" width="13.140625" style="25" bestFit="1" customWidth="1"/>
    <col min="14341" max="14341" width="14.28515625" style="25" customWidth="1"/>
    <col min="14342" max="14342" width="12.85546875" style="25" bestFit="1" customWidth="1"/>
    <col min="14343" max="14343" width="14.5703125" style="25" customWidth="1"/>
    <col min="14344" max="14344" width="13.140625" style="25" bestFit="1" customWidth="1"/>
    <col min="14345" max="14345" width="12.85546875" style="25" bestFit="1" customWidth="1"/>
    <col min="14346" max="14346" width="12.5703125" style="25" customWidth="1"/>
    <col min="14347" max="14347" width="13.140625" style="25" customWidth="1"/>
    <col min="14348" max="14348" width="13.85546875" style="25" customWidth="1"/>
    <col min="14349" max="14592" width="11.42578125" style="25"/>
    <col min="14593" max="14593" width="35.5703125" style="25" customWidth="1"/>
    <col min="14594" max="14594" width="11.7109375" style="25" bestFit="1" customWidth="1"/>
    <col min="14595" max="14595" width="17.28515625" style="25" customWidth="1"/>
    <col min="14596" max="14596" width="13.140625" style="25" bestFit="1" customWidth="1"/>
    <col min="14597" max="14597" width="14.28515625" style="25" customWidth="1"/>
    <col min="14598" max="14598" width="12.85546875" style="25" bestFit="1" customWidth="1"/>
    <col min="14599" max="14599" width="14.5703125" style="25" customWidth="1"/>
    <col min="14600" max="14600" width="13.140625" style="25" bestFit="1" customWidth="1"/>
    <col min="14601" max="14601" width="12.85546875" style="25" bestFit="1" customWidth="1"/>
    <col min="14602" max="14602" width="12.5703125" style="25" customWidth="1"/>
    <col min="14603" max="14603" width="13.140625" style="25" customWidth="1"/>
    <col min="14604" max="14604" width="13.85546875" style="25" customWidth="1"/>
    <col min="14605" max="14848" width="11.42578125" style="25"/>
    <col min="14849" max="14849" width="35.5703125" style="25" customWidth="1"/>
    <col min="14850" max="14850" width="11.7109375" style="25" bestFit="1" customWidth="1"/>
    <col min="14851" max="14851" width="17.28515625" style="25" customWidth="1"/>
    <col min="14852" max="14852" width="13.140625" style="25" bestFit="1" customWidth="1"/>
    <col min="14853" max="14853" width="14.28515625" style="25" customWidth="1"/>
    <col min="14854" max="14854" width="12.85546875" style="25" bestFit="1" customWidth="1"/>
    <col min="14855" max="14855" width="14.5703125" style="25" customWidth="1"/>
    <col min="14856" max="14856" width="13.140625" style="25" bestFit="1" customWidth="1"/>
    <col min="14857" max="14857" width="12.85546875" style="25" bestFit="1" customWidth="1"/>
    <col min="14858" max="14858" width="12.5703125" style="25" customWidth="1"/>
    <col min="14859" max="14859" width="13.140625" style="25" customWidth="1"/>
    <col min="14860" max="14860" width="13.85546875" style="25" customWidth="1"/>
    <col min="14861" max="15104" width="11.42578125" style="25"/>
    <col min="15105" max="15105" width="35.5703125" style="25" customWidth="1"/>
    <col min="15106" max="15106" width="11.7109375" style="25" bestFit="1" customWidth="1"/>
    <col min="15107" max="15107" width="17.28515625" style="25" customWidth="1"/>
    <col min="15108" max="15108" width="13.140625" style="25" bestFit="1" customWidth="1"/>
    <col min="15109" max="15109" width="14.28515625" style="25" customWidth="1"/>
    <col min="15110" max="15110" width="12.85546875" style="25" bestFit="1" customWidth="1"/>
    <col min="15111" max="15111" width="14.5703125" style="25" customWidth="1"/>
    <col min="15112" max="15112" width="13.140625" style="25" bestFit="1" customWidth="1"/>
    <col min="15113" max="15113" width="12.85546875" style="25" bestFit="1" customWidth="1"/>
    <col min="15114" max="15114" width="12.5703125" style="25" customWidth="1"/>
    <col min="15115" max="15115" width="13.140625" style="25" customWidth="1"/>
    <col min="15116" max="15116" width="13.85546875" style="25" customWidth="1"/>
    <col min="15117" max="15360" width="11.42578125" style="25"/>
    <col min="15361" max="15361" width="35.5703125" style="25" customWidth="1"/>
    <col min="15362" max="15362" width="11.7109375" style="25" bestFit="1" customWidth="1"/>
    <col min="15363" max="15363" width="17.28515625" style="25" customWidth="1"/>
    <col min="15364" max="15364" width="13.140625" style="25" bestFit="1" customWidth="1"/>
    <col min="15365" max="15365" width="14.28515625" style="25" customWidth="1"/>
    <col min="15366" max="15366" width="12.85546875" style="25" bestFit="1" customWidth="1"/>
    <col min="15367" max="15367" width="14.5703125" style="25" customWidth="1"/>
    <col min="15368" max="15368" width="13.140625" style="25" bestFit="1" customWidth="1"/>
    <col min="15369" max="15369" width="12.85546875" style="25" bestFit="1" customWidth="1"/>
    <col min="15370" max="15370" width="12.5703125" style="25" customWidth="1"/>
    <col min="15371" max="15371" width="13.140625" style="25" customWidth="1"/>
    <col min="15372" max="15372" width="13.85546875" style="25" customWidth="1"/>
    <col min="15373" max="15616" width="11.42578125" style="25"/>
    <col min="15617" max="15617" width="35.5703125" style="25" customWidth="1"/>
    <col min="15618" max="15618" width="11.7109375" style="25" bestFit="1" customWidth="1"/>
    <col min="15619" max="15619" width="17.28515625" style="25" customWidth="1"/>
    <col min="15620" max="15620" width="13.140625" style="25" bestFit="1" customWidth="1"/>
    <col min="15621" max="15621" width="14.28515625" style="25" customWidth="1"/>
    <col min="15622" max="15622" width="12.85546875" style="25" bestFit="1" customWidth="1"/>
    <col min="15623" max="15623" width="14.5703125" style="25" customWidth="1"/>
    <col min="15624" max="15624" width="13.140625" style="25" bestFit="1" customWidth="1"/>
    <col min="15625" max="15625" width="12.85546875" style="25" bestFit="1" customWidth="1"/>
    <col min="15626" max="15626" width="12.5703125" style="25" customWidth="1"/>
    <col min="15627" max="15627" width="13.140625" style="25" customWidth="1"/>
    <col min="15628" max="15628" width="13.85546875" style="25" customWidth="1"/>
    <col min="15629" max="15872" width="11.42578125" style="25"/>
    <col min="15873" max="15873" width="35.5703125" style="25" customWidth="1"/>
    <col min="15874" max="15874" width="11.7109375" style="25" bestFit="1" customWidth="1"/>
    <col min="15875" max="15875" width="17.28515625" style="25" customWidth="1"/>
    <col min="15876" max="15876" width="13.140625" style="25" bestFit="1" customWidth="1"/>
    <col min="15877" max="15877" width="14.28515625" style="25" customWidth="1"/>
    <col min="15878" max="15878" width="12.85546875" style="25" bestFit="1" customWidth="1"/>
    <col min="15879" max="15879" width="14.5703125" style="25" customWidth="1"/>
    <col min="15880" max="15880" width="13.140625" style="25" bestFit="1" customWidth="1"/>
    <col min="15881" max="15881" width="12.85546875" style="25" bestFit="1" customWidth="1"/>
    <col min="15882" max="15882" width="12.5703125" style="25" customWidth="1"/>
    <col min="15883" max="15883" width="13.140625" style="25" customWidth="1"/>
    <col min="15884" max="15884" width="13.85546875" style="25" customWidth="1"/>
    <col min="15885" max="16128" width="11.42578125" style="25"/>
    <col min="16129" max="16129" width="35.5703125" style="25" customWidth="1"/>
    <col min="16130" max="16130" width="11.7109375" style="25" bestFit="1" customWidth="1"/>
    <col min="16131" max="16131" width="17.28515625" style="25" customWidth="1"/>
    <col min="16132" max="16132" width="13.140625" style="25" bestFit="1" customWidth="1"/>
    <col min="16133" max="16133" width="14.28515625" style="25" customWidth="1"/>
    <col min="16134" max="16134" width="12.85546875" style="25" bestFit="1" customWidth="1"/>
    <col min="16135" max="16135" width="14.5703125" style="25" customWidth="1"/>
    <col min="16136" max="16136" width="13.140625" style="25" bestFit="1" customWidth="1"/>
    <col min="16137" max="16137" width="12.85546875" style="25" bestFit="1" customWidth="1"/>
    <col min="16138" max="16138" width="12.5703125" style="25" customWidth="1"/>
    <col min="16139" max="16139" width="13.140625" style="25" customWidth="1"/>
    <col min="16140" max="16140" width="13.85546875" style="25" customWidth="1"/>
    <col min="16141" max="16384" width="11.42578125" style="25"/>
  </cols>
  <sheetData>
    <row r="3" spans="1:10" ht="13.5" thickBot="1" x14ac:dyDescent="0.25"/>
    <row r="4" spans="1:10" ht="15.75" thickBot="1" x14ac:dyDescent="0.25">
      <c r="A4" s="19"/>
      <c r="B4" s="34" t="s">
        <v>220</v>
      </c>
      <c r="C4" s="35"/>
      <c r="D4" s="35"/>
      <c r="E4" s="35"/>
      <c r="F4" s="35"/>
      <c r="G4" s="35"/>
      <c r="H4" s="36"/>
      <c r="J4" s="24"/>
    </row>
    <row r="7" spans="1:10" x14ac:dyDescent="0.2">
      <c r="A7" s="824" t="s">
        <v>221</v>
      </c>
      <c r="B7" s="825"/>
      <c r="C7" s="825"/>
      <c r="D7" s="825"/>
      <c r="E7" s="825"/>
      <c r="F7" s="825"/>
      <c r="G7" s="825"/>
    </row>
    <row r="9" spans="1:10" ht="13.5" thickBot="1" x14ac:dyDescent="0.25"/>
    <row r="10" spans="1:10" ht="13.5" thickBot="1" x14ac:dyDescent="0.25">
      <c r="A10" s="79"/>
      <c r="B10" s="88" t="s">
        <v>131</v>
      </c>
      <c r="C10" s="88" t="s">
        <v>132</v>
      </c>
      <c r="D10" s="88" t="s">
        <v>13</v>
      </c>
    </row>
    <row r="11" spans="1:10" x14ac:dyDescent="0.2">
      <c r="A11" s="140" t="s">
        <v>133</v>
      </c>
      <c r="B11" s="141">
        <f>K41</f>
        <v>2541087</v>
      </c>
      <c r="C11" s="141">
        <f>K42</f>
        <v>383473</v>
      </c>
      <c r="D11" s="142">
        <f>SUM(B11:C11)</f>
        <v>2924560</v>
      </c>
      <c r="E11" s="31"/>
    </row>
    <row r="12" spans="1:10" x14ac:dyDescent="0.2">
      <c r="A12" s="143" t="s">
        <v>134</v>
      </c>
      <c r="B12" s="144">
        <f>K44</f>
        <v>4701962</v>
      </c>
      <c r="C12" s="144">
        <f>K45</f>
        <v>623493</v>
      </c>
      <c r="D12" s="142">
        <f>SUM(B12:C12)</f>
        <v>5325455</v>
      </c>
      <c r="E12" s="31"/>
    </row>
    <row r="13" spans="1:10" ht="13.5" thickBot="1" x14ac:dyDescent="0.25">
      <c r="A13" s="145" t="s">
        <v>3</v>
      </c>
      <c r="B13" s="146">
        <f>K47</f>
        <v>1.8503742689644236</v>
      </c>
      <c r="C13" s="146">
        <f>K48</f>
        <v>1.6259110810930626</v>
      </c>
      <c r="D13" s="647">
        <f>K46</f>
        <v>1.8209422955931833</v>
      </c>
      <c r="E13" s="120"/>
    </row>
    <row r="14" spans="1:10" x14ac:dyDescent="0.2">
      <c r="B14" s="24"/>
      <c r="C14" s="24"/>
      <c r="D14" s="24"/>
    </row>
    <row r="15" spans="1:10" ht="13.5" thickBot="1" x14ac:dyDescent="0.25"/>
    <row r="16" spans="1:10" ht="18.75" thickBot="1" x14ac:dyDescent="0.3">
      <c r="A16" s="818" t="s">
        <v>190</v>
      </c>
      <c r="B16" s="819"/>
      <c r="C16" s="819"/>
      <c r="D16" s="820"/>
      <c r="F16" s="818" t="s">
        <v>190</v>
      </c>
      <c r="G16" s="819"/>
      <c r="H16" s="819"/>
      <c r="I16" s="820"/>
    </row>
    <row r="17" spans="1:9" ht="13.5" thickBot="1" x14ac:dyDescent="0.25">
      <c r="A17" s="147"/>
      <c r="B17" s="147"/>
      <c r="C17" s="147" t="s">
        <v>29</v>
      </c>
      <c r="D17" s="147" t="s">
        <v>30</v>
      </c>
      <c r="F17" s="147"/>
      <c r="G17" s="147"/>
      <c r="H17" s="147" t="s">
        <v>34</v>
      </c>
      <c r="I17" s="147" t="s">
        <v>35</v>
      </c>
    </row>
    <row r="18" spans="1:9" x14ac:dyDescent="0.2">
      <c r="A18" s="148" t="s">
        <v>211</v>
      </c>
      <c r="B18" s="149"/>
      <c r="C18" s="150">
        <f>B11/$D$11</f>
        <v>0.86887839538255329</v>
      </c>
      <c r="D18" s="150">
        <f>C11/$D$11</f>
        <v>0.13112160461744674</v>
      </c>
      <c r="F18" s="151" t="s">
        <v>222</v>
      </c>
      <c r="G18" s="149"/>
      <c r="H18" s="150">
        <f>B12/$D$12</f>
        <v>0.882922116513988</v>
      </c>
      <c r="I18" s="150">
        <f>C12/$D$12</f>
        <v>0.11707788348601199</v>
      </c>
    </row>
    <row r="19" spans="1:9" x14ac:dyDescent="0.2">
      <c r="A19" s="152"/>
      <c r="B19" s="152"/>
      <c r="C19" s="152"/>
      <c r="D19" s="152"/>
      <c r="F19" s="152"/>
      <c r="G19" s="152"/>
      <c r="H19" s="152"/>
      <c r="I19" s="152"/>
    </row>
    <row r="36" spans="1:11" x14ac:dyDescent="0.2">
      <c r="A36" s="824" t="s">
        <v>223</v>
      </c>
      <c r="B36" s="825"/>
      <c r="C36" s="825"/>
      <c r="D36" s="825"/>
      <c r="E36" s="825"/>
      <c r="F36" s="825"/>
      <c r="G36" s="825"/>
    </row>
    <row r="37" spans="1:11" x14ac:dyDescent="0.2">
      <c r="A37" s="153"/>
      <c r="B37" s="153"/>
      <c r="C37" s="153"/>
      <c r="D37" s="153"/>
      <c r="E37" s="153"/>
      <c r="F37" s="153"/>
      <c r="G37" s="153"/>
    </row>
    <row r="38" spans="1:11" ht="13.5" thickBot="1" x14ac:dyDescent="0.25"/>
    <row r="39" spans="1:11" ht="13.5" thickBot="1" x14ac:dyDescent="0.25">
      <c r="A39" s="79"/>
      <c r="B39" s="79"/>
      <c r="C39" s="88" t="s">
        <v>14</v>
      </c>
      <c r="D39" s="88" t="s">
        <v>15</v>
      </c>
      <c r="E39" s="88" t="s">
        <v>142</v>
      </c>
      <c r="F39" s="88" t="s">
        <v>567</v>
      </c>
      <c r="G39" s="88" t="s">
        <v>224</v>
      </c>
      <c r="H39" s="88" t="s">
        <v>128</v>
      </c>
      <c r="I39" s="88" t="s">
        <v>197</v>
      </c>
      <c r="J39" s="88" t="s">
        <v>198</v>
      </c>
      <c r="K39" s="88" t="s">
        <v>13</v>
      </c>
    </row>
    <row r="40" spans="1:11" x14ac:dyDescent="0.2">
      <c r="A40" s="37" t="s">
        <v>133</v>
      </c>
      <c r="B40" s="133"/>
      <c r="C40" s="45">
        <f>'M.V. TIPO ALOJ.'!E13</f>
        <v>2092865</v>
      </c>
      <c r="D40" s="45">
        <f>'M.V. TIPO ALOJ.'!C102</f>
        <v>58023</v>
      </c>
      <c r="E40" s="45">
        <f t="shared" ref="E40:E45" si="0">SUM(C40:D40)</f>
        <v>2150888</v>
      </c>
      <c r="F40" s="45">
        <f>'M.V. TIPO ALOJ.'!C191</f>
        <v>118779</v>
      </c>
      <c r="G40" s="45">
        <f>'M.V. TIPO ALOJ.'!C284</f>
        <v>379429</v>
      </c>
      <c r="H40" s="45">
        <f>'M.V. TIPO ALOJ.'!C366</f>
        <v>39019</v>
      </c>
      <c r="I40" s="45">
        <f>'M.V. TIPO ALOJ.'!C451</f>
        <v>141976</v>
      </c>
      <c r="J40" s="45">
        <f>'M.V. TIPO ALOJ.'!C536</f>
        <v>94469</v>
      </c>
      <c r="K40" s="45">
        <f>SUM(E40:J40)</f>
        <v>2924560</v>
      </c>
    </row>
    <row r="41" spans="1:11" x14ac:dyDescent="0.2">
      <c r="A41" s="40" t="s">
        <v>184</v>
      </c>
      <c r="B41" s="41"/>
      <c r="C41" s="42">
        <f>'M.V. TIPO ALOJ.'!E14</f>
        <v>1793289</v>
      </c>
      <c r="D41" s="42">
        <f>'M.V. TIPO ALOJ.'!C103</f>
        <v>49290</v>
      </c>
      <c r="E41" s="42">
        <f t="shared" si="0"/>
        <v>1842579</v>
      </c>
      <c r="F41" s="42">
        <f>'M.V. TIPO ALOJ.'!C192</f>
        <v>99201</v>
      </c>
      <c r="G41" s="42">
        <f>'M.V. TIPO ALOJ.'!C285</f>
        <v>359620</v>
      </c>
      <c r="H41" s="42">
        <f>'M.V. TIPO ALOJ.'!C367</f>
        <v>28446</v>
      </c>
      <c r="I41" s="42">
        <f>'M.V. TIPO ALOJ.'!C452</f>
        <v>125463</v>
      </c>
      <c r="J41" s="42">
        <f>'M.V. TIPO ALOJ.'!C537</f>
        <v>85778</v>
      </c>
      <c r="K41" s="45">
        <f t="shared" ref="K41:K45" si="1">SUM(E41:J41)</f>
        <v>2541087</v>
      </c>
    </row>
    <row r="42" spans="1:11" x14ac:dyDescent="0.2">
      <c r="A42" s="40" t="s">
        <v>185</v>
      </c>
      <c r="B42" s="41"/>
      <c r="C42" s="42">
        <f>'M.V. TIPO ALOJ.'!E15</f>
        <v>299576</v>
      </c>
      <c r="D42" s="42">
        <f>'M.V. TIPO ALOJ.'!C104</f>
        <v>8733</v>
      </c>
      <c r="E42" s="42">
        <f t="shared" si="0"/>
        <v>308309</v>
      </c>
      <c r="F42" s="42">
        <f>'M.V. TIPO ALOJ.'!C193</f>
        <v>19578</v>
      </c>
      <c r="G42" s="42">
        <f>'M.V. TIPO ALOJ.'!C286</f>
        <v>19809</v>
      </c>
      <c r="H42" s="42">
        <f>'M.V. TIPO ALOJ.'!C368</f>
        <v>10573</v>
      </c>
      <c r="I42" s="42">
        <f>'M.V. TIPO ALOJ.'!C453</f>
        <v>16513</v>
      </c>
      <c r="J42" s="42">
        <f>'M.V. TIPO ALOJ.'!C538</f>
        <v>8691</v>
      </c>
      <c r="K42" s="45">
        <f t="shared" si="1"/>
        <v>383473</v>
      </c>
    </row>
    <row r="43" spans="1:11" x14ac:dyDescent="0.2">
      <c r="A43" s="43" t="s">
        <v>134</v>
      </c>
      <c r="B43" s="41"/>
      <c r="C43" s="45">
        <f>'M.V. TIPO ALOJ.'!E16</f>
        <v>3368178</v>
      </c>
      <c r="D43" s="45">
        <f>'M.V. TIPO ALOJ.'!C105</f>
        <v>128944</v>
      </c>
      <c r="E43" s="45">
        <f t="shared" si="0"/>
        <v>3497122</v>
      </c>
      <c r="F43" s="45">
        <f>'M.V. TIPO ALOJ.'!C194</f>
        <v>321999</v>
      </c>
      <c r="G43" s="45">
        <f>'M.V. TIPO ALOJ.'!C287</f>
        <v>884343</v>
      </c>
      <c r="H43" s="45">
        <f>'M.V. TIPO ALOJ.'!C369</f>
        <v>61342</v>
      </c>
      <c r="I43" s="45">
        <f>'M.V. TIPO ALOJ.'!C454</f>
        <v>329096</v>
      </c>
      <c r="J43" s="45">
        <f>'M.V. TIPO ALOJ.'!C539</f>
        <v>231553</v>
      </c>
      <c r="K43" s="45">
        <f t="shared" si="1"/>
        <v>5325455</v>
      </c>
    </row>
    <row r="44" spans="1:11" x14ac:dyDescent="0.2">
      <c r="A44" s="40" t="s">
        <v>186</v>
      </c>
      <c r="B44" s="41"/>
      <c r="C44" s="42">
        <f>'M.V. TIPO ALOJ.'!E17</f>
        <v>2903215</v>
      </c>
      <c r="D44" s="42">
        <f>'M.V. TIPO ALOJ.'!C106</f>
        <v>107560</v>
      </c>
      <c r="E44" s="42">
        <f t="shared" si="0"/>
        <v>3010775</v>
      </c>
      <c r="F44" s="42">
        <f>'M.V. TIPO ALOJ.'!C195</f>
        <v>293355</v>
      </c>
      <c r="G44" s="42">
        <f>'M.V. TIPO ALOJ.'!C288</f>
        <v>846295</v>
      </c>
      <c r="H44" s="42">
        <f>'M.V. TIPO ALOJ.'!C370</f>
        <v>46632</v>
      </c>
      <c r="I44" s="42">
        <f>'M.V. TIPO ALOJ.'!C455</f>
        <v>294509</v>
      </c>
      <c r="J44" s="42">
        <f>'M.V. TIPO ALOJ.'!C540</f>
        <v>210396</v>
      </c>
      <c r="K44" s="45">
        <f t="shared" si="1"/>
        <v>4701962</v>
      </c>
    </row>
    <row r="45" spans="1:11" x14ac:dyDescent="0.2">
      <c r="A45" s="40" t="s">
        <v>187</v>
      </c>
      <c r="B45" s="41"/>
      <c r="C45" s="42">
        <f>'M.V. TIPO ALOJ.'!E18</f>
        <v>464963</v>
      </c>
      <c r="D45" s="42">
        <f>'M.V. TIPO ALOJ.'!C107</f>
        <v>21384</v>
      </c>
      <c r="E45" s="42">
        <f t="shared" si="0"/>
        <v>486347</v>
      </c>
      <c r="F45" s="42">
        <f>'M.V. TIPO ALOJ.'!C196</f>
        <v>28644</v>
      </c>
      <c r="G45" s="42">
        <f>'M.V. TIPO ALOJ.'!C289</f>
        <v>38048</v>
      </c>
      <c r="H45" s="42">
        <f>'M.V. TIPO ALOJ.'!C371</f>
        <v>14710</v>
      </c>
      <c r="I45" s="42">
        <f>'M.V. TIPO ALOJ.'!C456</f>
        <v>34587</v>
      </c>
      <c r="J45" s="42">
        <f>'M.V. TIPO ALOJ.'!C541</f>
        <v>21157</v>
      </c>
      <c r="K45" s="45">
        <f t="shared" si="1"/>
        <v>623493</v>
      </c>
    </row>
    <row r="46" spans="1:11" ht="13.5" thickBot="1" x14ac:dyDescent="0.25">
      <c r="A46" s="93" t="s">
        <v>3</v>
      </c>
      <c r="B46" s="41"/>
      <c r="C46" s="49">
        <f>'M.V. TIPO ALOJ.'!E20</f>
        <v>1.6093622856705998</v>
      </c>
      <c r="D46" s="49">
        <f>'M.V. TIPO ALOJ.'!C109</f>
        <v>2.2222911604019098</v>
      </c>
      <c r="E46" s="49">
        <f>E43/E40</f>
        <v>1.6258968388870085</v>
      </c>
      <c r="F46" s="49">
        <f>'M.V. TIPO ALOJ.'!C198</f>
        <v>2.710908493925694</v>
      </c>
      <c r="G46" s="49">
        <f>'M.V. TIPO ALOJ.'!C291</f>
        <v>2.3307206354812098</v>
      </c>
      <c r="H46" s="49">
        <f>'M.V. TIPO ALOJ.'!C373</f>
        <v>1.5721058971270407</v>
      </c>
      <c r="I46" s="49">
        <f>'M.V. TIPO ALOJ.'!C458</f>
        <v>2.3179692342367724</v>
      </c>
      <c r="J46" s="49">
        <f>'M.V. TIPO ALOJ.'!C543</f>
        <v>2.4511003609649729</v>
      </c>
      <c r="K46" s="49">
        <f>K43/K40</f>
        <v>1.8209422955931833</v>
      </c>
    </row>
    <row r="47" spans="1:11" x14ac:dyDescent="0.2">
      <c r="A47" s="51" t="s">
        <v>188</v>
      </c>
      <c r="B47" s="52"/>
      <c r="C47" s="53">
        <f>'M.V. TIPO ALOJ.'!E21</f>
        <v>1.6189331446297837</v>
      </c>
      <c r="D47" s="53">
        <f>'M.V. TIPO ALOJ.'!C110</f>
        <v>2.1821870561980119</v>
      </c>
      <c r="E47" s="53">
        <f>E44/E41</f>
        <v>1.6340004960438603</v>
      </c>
      <c r="F47" s="53">
        <f>'M.V. TIPO ALOJ.'!C199</f>
        <v>2.9571778510297277</v>
      </c>
      <c r="G47" s="53">
        <f>'M.V. TIPO ALOJ.'!C292</f>
        <v>2.3533034870140703</v>
      </c>
      <c r="H47" s="53">
        <f>'M.V. TIPO ALOJ.'!C374</f>
        <v>1.6393165998734445</v>
      </c>
      <c r="I47" s="53">
        <f>'M.V. TIPO ALOJ.'!C459</f>
        <v>2.3473773144273609</v>
      </c>
      <c r="J47" s="53">
        <f>'M.V. TIPO ALOJ.'!C544</f>
        <v>2.4527967544125535</v>
      </c>
      <c r="K47" s="49">
        <f t="shared" ref="K47:K48" si="2">K44/K41</f>
        <v>1.8503742689644236</v>
      </c>
    </row>
    <row r="48" spans="1:11" ht="13.5" thickBot="1" x14ac:dyDescent="0.25">
      <c r="A48" s="54" t="s">
        <v>189</v>
      </c>
      <c r="B48" s="55"/>
      <c r="C48" s="56">
        <f>'M.V. TIPO ALOJ.'!E22</f>
        <v>1.5520702592998104</v>
      </c>
      <c r="D48" s="56">
        <f>'M.V. TIPO ALOJ.'!C111</f>
        <v>2.4486430779800754</v>
      </c>
      <c r="E48" s="56">
        <f>E45/E42</f>
        <v>1.5774661135419337</v>
      </c>
      <c r="F48" s="56">
        <f>'M.V. TIPO ALOJ.'!C200</f>
        <v>1.4630707937480847</v>
      </c>
      <c r="G48" s="56">
        <f>'M.V. TIPO ALOJ.'!C293</f>
        <v>1.9207430965722652</v>
      </c>
      <c r="H48" s="56">
        <f>'M.V. TIPO ALOJ.'!C375</f>
        <v>1.3912796746429585</v>
      </c>
      <c r="I48" s="56">
        <f>'M.V. TIPO ALOJ.'!C460</f>
        <v>2.0945315811784653</v>
      </c>
      <c r="J48" s="56">
        <f>'M.V. TIPO ALOJ.'!C545</f>
        <v>2.4343573811989416</v>
      </c>
      <c r="K48" s="154">
        <f t="shared" si="2"/>
        <v>1.6259110810930626</v>
      </c>
    </row>
    <row r="50" spans="1:6" ht="13.5" thickBot="1" x14ac:dyDescent="0.25"/>
    <row r="51" spans="1:6" ht="18.75" thickBot="1" x14ac:dyDescent="0.3">
      <c r="A51" s="818" t="s">
        <v>190</v>
      </c>
      <c r="B51" s="819"/>
      <c r="C51" s="819"/>
      <c r="D51" s="819"/>
      <c r="E51" s="819"/>
      <c r="F51" s="820"/>
    </row>
    <row r="52" spans="1:6" ht="13.5" thickBot="1" x14ac:dyDescent="0.25">
      <c r="A52" s="81"/>
      <c r="B52" s="155"/>
      <c r="C52" s="156" t="s">
        <v>29</v>
      </c>
      <c r="D52" s="156" t="s">
        <v>30</v>
      </c>
    </row>
    <row r="53" spans="1:6" x14ac:dyDescent="0.2">
      <c r="A53" s="157" t="s">
        <v>142</v>
      </c>
      <c r="B53" s="157"/>
      <c r="C53" s="158">
        <f>E41/$E$40</f>
        <v>0.85665966800688831</v>
      </c>
      <c r="D53" s="158">
        <f>E42/$E$40</f>
        <v>0.14334033199311169</v>
      </c>
    </row>
    <row r="54" spans="1:6" x14ac:dyDescent="0.2">
      <c r="A54" s="159" t="s">
        <v>195</v>
      </c>
      <c r="B54" s="159"/>
      <c r="C54" s="158">
        <f>F41/F40</f>
        <v>0.83517288409567347</v>
      </c>
      <c r="D54" s="158">
        <f>F42/F40</f>
        <v>0.16482711590432653</v>
      </c>
    </row>
    <row r="55" spans="1:6" ht="13.5" thickBot="1" x14ac:dyDescent="0.25">
      <c r="A55" s="160" t="s">
        <v>224</v>
      </c>
      <c r="B55" s="160"/>
      <c r="C55" s="161">
        <f>G41/G40</f>
        <v>0.94779260414992006</v>
      </c>
      <c r="D55" s="161">
        <f>G42/G40</f>
        <v>5.2207395850079989E-2</v>
      </c>
    </row>
    <row r="56" spans="1:6" ht="13.5" thickBot="1" x14ac:dyDescent="0.25">
      <c r="A56" s="160" t="s">
        <v>128</v>
      </c>
      <c r="B56" s="160"/>
      <c r="C56" s="161">
        <f>H41/H40</f>
        <v>0.72902944719239349</v>
      </c>
      <c r="D56" s="161">
        <f>H42/H40</f>
        <v>0.27097055280760657</v>
      </c>
    </row>
    <row r="57" spans="1:6" ht="13.5" thickBot="1" x14ac:dyDescent="0.25">
      <c r="A57" s="160" t="s">
        <v>197</v>
      </c>
      <c r="B57" s="160"/>
      <c r="C57" s="161">
        <f>I41/I40</f>
        <v>0.88369160984955208</v>
      </c>
      <c r="D57" s="161">
        <f>I42/I40</f>
        <v>0.11630839015044796</v>
      </c>
    </row>
    <row r="58" spans="1:6" ht="13.5" thickBot="1" x14ac:dyDescent="0.25">
      <c r="A58" s="160" t="s">
        <v>198</v>
      </c>
      <c r="B58" s="160"/>
      <c r="C58" s="161">
        <f>J41/J40</f>
        <v>0.90800156665149412</v>
      </c>
      <c r="D58" s="161">
        <f>J42/J40</f>
        <v>9.1998433348505854E-2</v>
      </c>
    </row>
    <row r="59" spans="1:6" ht="13.5" thickBot="1" x14ac:dyDescent="0.25">
      <c r="A59" s="160" t="s">
        <v>225</v>
      </c>
      <c r="B59" s="160"/>
      <c r="C59" s="161">
        <f>C18</f>
        <v>0.86887839538255329</v>
      </c>
      <c r="D59" s="161">
        <f>D18</f>
        <v>0.13112160461744674</v>
      </c>
    </row>
    <row r="76" spans="1:8" ht="15.75" x14ac:dyDescent="0.25">
      <c r="F76" s="823"/>
      <c r="G76" s="823"/>
      <c r="H76" s="823"/>
    </row>
    <row r="79" spans="1:8" x14ac:dyDescent="0.2">
      <c r="A79" s="824" t="s">
        <v>226</v>
      </c>
      <c r="B79" s="825"/>
      <c r="C79" s="825"/>
      <c r="D79" s="825"/>
      <c r="E79" s="825"/>
      <c r="F79" s="825"/>
      <c r="G79" s="825"/>
    </row>
    <row r="81" spans="1:13" ht="13.5" thickBot="1" x14ac:dyDescent="0.25"/>
    <row r="82" spans="1:13" ht="13.5" thickBot="1" x14ac:dyDescent="0.25">
      <c r="A82" s="59"/>
      <c r="B82" s="59"/>
      <c r="C82" s="87" t="s">
        <v>191</v>
      </c>
      <c r="D82" s="88" t="s">
        <v>6</v>
      </c>
      <c r="E82" s="88" t="s">
        <v>18</v>
      </c>
      <c r="F82" s="88" t="s">
        <v>7</v>
      </c>
      <c r="G82" s="88" t="s">
        <v>8</v>
      </c>
      <c r="H82" s="88" t="s">
        <v>9</v>
      </c>
      <c r="I82" s="89" t="s">
        <v>10</v>
      </c>
      <c r="J82" s="89" t="s">
        <v>11</v>
      </c>
      <c r="K82" s="87" t="s">
        <v>12</v>
      </c>
      <c r="L82" s="162" t="s">
        <v>76</v>
      </c>
    </row>
    <row r="83" spans="1:13" s="19" customFormat="1" x14ac:dyDescent="0.2">
      <c r="A83" s="37" t="s">
        <v>192</v>
      </c>
      <c r="B83" s="38"/>
      <c r="C83" s="39">
        <f>'M.V. CyL'!C22</f>
        <v>340828</v>
      </c>
      <c r="D83" s="39">
        <f>'M.V. CyL'!D22</f>
        <v>387853</v>
      </c>
      <c r="E83" s="39">
        <f>'M.V. CyL'!E22</f>
        <v>490367</v>
      </c>
      <c r="F83" s="39">
        <f>'M.V. CyL'!F22</f>
        <v>151246</v>
      </c>
      <c r="G83" s="39">
        <f>'M.V. CyL'!G22</f>
        <v>498757</v>
      </c>
      <c r="H83" s="39">
        <f>'M.V. CyL'!H22</f>
        <v>325616</v>
      </c>
      <c r="I83" s="39">
        <f>'M.V. CyL'!I22</f>
        <v>197687</v>
      </c>
      <c r="J83" s="39">
        <f>'M.V. CyL'!J22</f>
        <v>351241</v>
      </c>
      <c r="K83" s="39">
        <f>'M.V. CyL'!K22</f>
        <v>180965</v>
      </c>
      <c r="L83" s="112">
        <f t="shared" ref="L83:L88" si="3">SUM(C83:K83)</f>
        <v>2924560</v>
      </c>
      <c r="M83" s="50"/>
    </row>
    <row r="84" spans="1:13" x14ac:dyDescent="0.2">
      <c r="A84" s="40" t="s">
        <v>184</v>
      </c>
      <c r="B84" s="41"/>
      <c r="C84" s="42">
        <f>'M.V. CyL'!C23</f>
        <v>322622</v>
      </c>
      <c r="D84" s="42">
        <f>'M.V. CyL'!D23</f>
        <v>290236</v>
      </c>
      <c r="E84" s="42">
        <f>'M.V. CyL'!E23</f>
        <v>446756</v>
      </c>
      <c r="F84" s="42">
        <f>'M.V. CyL'!F23</f>
        <v>128085</v>
      </c>
      <c r="G84" s="42">
        <f>'M.V. CyL'!G23</f>
        <v>392644</v>
      </c>
      <c r="H84" s="42">
        <f>'M.V. CyL'!H23</f>
        <v>302713</v>
      </c>
      <c r="I84" s="42">
        <f>'M.V. CyL'!I23</f>
        <v>188114</v>
      </c>
      <c r="J84" s="42">
        <f>'M.V. CyL'!J23</f>
        <v>301339</v>
      </c>
      <c r="K84" s="42">
        <f>'M.V. CyL'!K23</f>
        <v>168578</v>
      </c>
      <c r="L84" s="163">
        <f t="shared" si="3"/>
        <v>2541087</v>
      </c>
      <c r="M84" s="50"/>
    </row>
    <row r="85" spans="1:13" x14ac:dyDescent="0.2">
      <c r="A85" s="40" t="s">
        <v>185</v>
      </c>
      <c r="B85" s="41"/>
      <c r="C85" s="42">
        <f>'M.V. CyL'!C24</f>
        <v>18206</v>
      </c>
      <c r="D85" s="42">
        <f>'M.V. CyL'!D24</f>
        <v>97617</v>
      </c>
      <c r="E85" s="42">
        <f>'M.V. CyL'!E24</f>
        <v>43611</v>
      </c>
      <c r="F85" s="42">
        <f>'M.V. CyL'!F24</f>
        <v>23161</v>
      </c>
      <c r="G85" s="42">
        <f>'M.V. CyL'!G24</f>
        <v>106113</v>
      </c>
      <c r="H85" s="42">
        <f>'M.V. CyL'!H24</f>
        <v>22903</v>
      </c>
      <c r="I85" s="42">
        <f>'M.V. CyL'!I24</f>
        <v>9573</v>
      </c>
      <c r="J85" s="42">
        <f>'M.V. CyL'!J24</f>
        <v>49902</v>
      </c>
      <c r="K85" s="42">
        <f>'M.V. CyL'!K24</f>
        <v>12387</v>
      </c>
      <c r="L85" s="163">
        <f t="shared" si="3"/>
        <v>383473</v>
      </c>
      <c r="M85" s="50"/>
    </row>
    <row r="86" spans="1:13" s="19" customFormat="1" x14ac:dyDescent="0.2">
      <c r="A86" s="43" t="s">
        <v>193</v>
      </c>
      <c r="B86" s="44"/>
      <c r="C86" s="45">
        <f>'M.V. CyL'!C25</f>
        <v>633135</v>
      </c>
      <c r="D86" s="45">
        <f>'M.V. CyL'!D25</f>
        <v>654827</v>
      </c>
      <c r="E86" s="45">
        <f>'M.V. CyL'!E25</f>
        <v>939060</v>
      </c>
      <c r="F86" s="45">
        <f>'M.V. CyL'!F25</f>
        <v>302711</v>
      </c>
      <c r="G86" s="45">
        <f>'M.V. CyL'!G25</f>
        <v>861928</v>
      </c>
      <c r="H86" s="45">
        <f>'M.V. CyL'!H25</f>
        <v>552267</v>
      </c>
      <c r="I86" s="45">
        <f>'M.V. CyL'!I25</f>
        <v>418588</v>
      </c>
      <c r="J86" s="45">
        <f>'M.V. CyL'!J25</f>
        <v>635075</v>
      </c>
      <c r="K86" s="45">
        <f>'M.V. CyL'!K25</f>
        <v>327864</v>
      </c>
      <c r="L86" s="112">
        <f t="shared" si="3"/>
        <v>5325455</v>
      </c>
      <c r="M86" s="50"/>
    </row>
    <row r="87" spans="1:13" x14ac:dyDescent="0.2">
      <c r="A87" s="40" t="s">
        <v>186</v>
      </c>
      <c r="B87" s="41"/>
      <c r="C87" s="42">
        <f>'M.V. CyL'!C26</f>
        <v>594149</v>
      </c>
      <c r="D87" s="42">
        <f>'M.V. CyL'!D26</f>
        <v>515423</v>
      </c>
      <c r="E87" s="42">
        <f>'M.V. CyL'!E26</f>
        <v>867887</v>
      </c>
      <c r="F87" s="42">
        <f>'M.V. CyL'!F26</f>
        <v>266892</v>
      </c>
      <c r="G87" s="42">
        <f>'M.V. CyL'!G26</f>
        <v>690172</v>
      </c>
      <c r="H87" s="42">
        <f>'M.V. CyL'!H26</f>
        <v>521226</v>
      </c>
      <c r="I87" s="42">
        <f>'M.V. CyL'!I26</f>
        <v>402042</v>
      </c>
      <c r="J87" s="42">
        <f>'M.V. CyL'!J26</f>
        <v>535575</v>
      </c>
      <c r="K87" s="42">
        <f>'M.V. CyL'!K26</f>
        <v>308596</v>
      </c>
      <c r="L87" s="163">
        <f t="shared" si="3"/>
        <v>4701962</v>
      </c>
      <c r="M87" s="50"/>
    </row>
    <row r="88" spans="1:13" x14ac:dyDescent="0.2">
      <c r="A88" s="40" t="s">
        <v>187</v>
      </c>
      <c r="B88" s="41"/>
      <c r="C88" s="42">
        <f>'M.V. CyL'!C27</f>
        <v>38986</v>
      </c>
      <c r="D88" s="42">
        <f>'M.V. CyL'!D27</f>
        <v>139404</v>
      </c>
      <c r="E88" s="42">
        <f>'M.V. CyL'!E27</f>
        <v>71173</v>
      </c>
      <c r="F88" s="42">
        <f>'M.V. CyL'!F27</f>
        <v>35819</v>
      </c>
      <c r="G88" s="42">
        <f>'M.V. CyL'!G27</f>
        <v>171756</v>
      </c>
      <c r="H88" s="42">
        <f>'M.V. CyL'!H27</f>
        <v>31041</v>
      </c>
      <c r="I88" s="42">
        <f>'M.V. CyL'!I27</f>
        <v>16546</v>
      </c>
      <c r="J88" s="42">
        <f>'M.V. CyL'!J27</f>
        <v>99500</v>
      </c>
      <c r="K88" s="42">
        <f>'M.V. CyL'!K27</f>
        <v>19268</v>
      </c>
      <c r="L88" s="163">
        <f t="shared" si="3"/>
        <v>623493</v>
      </c>
      <c r="M88" s="50"/>
    </row>
    <row r="89" spans="1:13" s="19" customFormat="1" x14ac:dyDescent="0.2">
      <c r="A89" s="43" t="s">
        <v>67</v>
      </c>
      <c r="B89" s="44"/>
      <c r="C89" s="46">
        <f>'M.V. CyL'!C28</f>
        <v>0.1251564514299757</v>
      </c>
      <c r="D89" s="46">
        <f>'M.V. CyL'!D28</f>
        <v>0.12865565569825504</v>
      </c>
      <c r="E89" s="46">
        <f>'M.V. CyL'!E28</f>
        <v>0.17806478515890814</v>
      </c>
      <c r="F89" s="65">
        <f>'M.V. CyL'!F28</f>
        <v>0.18735232113178307</v>
      </c>
      <c r="G89" s="65">
        <f>'M.V. CyL'!G28</f>
        <v>0.18408785390918539</v>
      </c>
      <c r="H89" s="65">
        <f>'M.V. CyL'!H28</f>
        <v>0.14337795008418602</v>
      </c>
      <c r="I89" s="65">
        <f>'M.V. CyL'!I28</f>
        <v>0.1731781494946649</v>
      </c>
      <c r="J89" s="65">
        <f>'M.V. CyL'!J28</f>
        <v>0.18693645949000431</v>
      </c>
      <c r="K89" s="65">
        <f>'M.V. CyL'!K28</f>
        <v>0.17259300511043116</v>
      </c>
      <c r="L89" s="164">
        <f>'M.V. CyL'!C14</f>
        <v>0.15999115468503655</v>
      </c>
    </row>
    <row r="90" spans="1:13" s="19" customFormat="1" x14ac:dyDescent="0.2">
      <c r="A90" s="47" t="s">
        <v>3</v>
      </c>
      <c r="B90" s="48"/>
      <c r="C90" s="49">
        <f>'M.V. CyL'!C29</f>
        <v>1.8576378701280412</v>
      </c>
      <c r="D90" s="49">
        <f>'M.V. CyL'!D29</f>
        <v>1.6883381074788644</v>
      </c>
      <c r="E90" s="49">
        <f>'M.V. CyL'!E29</f>
        <v>1.9150146726839286</v>
      </c>
      <c r="F90" s="66">
        <f>'M.V. CyL'!F29</f>
        <v>2.0014479721777767</v>
      </c>
      <c r="G90" s="66">
        <f>'M.V. CyL'!G29</f>
        <v>1.7281521863352294</v>
      </c>
      <c r="H90" s="66">
        <f>'M.V. CyL'!H29</f>
        <v>1.6960683750184267</v>
      </c>
      <c r="I90" s="66">
        <f>'M.V. CyL'!I29</f>
        <v>2.1174280554614113</v>
      </c>
      <c r="J90" s="66">
        <f>'M.V. CyL'!J29</f>
        <v>1.8080890328862518</v>
      </c>
      <c r="K90" s="66">
        <f>'M.V. CyL'!K29</f>
        <v>1.8117536540214958</v>
      </c>
      <c r="L90" s="165">
        <f>L86/L83</f>
        <v>1.8209422955931833</v>
      </c>
    </row>
    <row r="91" spans="1:13" x14ac:dyDescent="0.2">
      <c r="A91" s="51" t="s">
        <v>188</v>
      </c>
      <c r="B91" s="52"/>
      <c r="C91" s="53">
        <f>'M.V. CyL'!C30</f>
        <v>1.8416258035719821</v>
      </c>
      <c r="D91" s="53">
        <f>'M.V. CyL'!D30</f>
        <v>1.7758754944252264</v>
      </c>
      <c r="E91" s="53">
        <f>'M.V. CyL'!E30</f>
        <v>1.9426420686012051</v>
      </c>
      <c r="F91" s="67">
        <f>'M.V. CyL'!F30</f>
        <v>2.0837100363040171</v>
      </c>
      <c r="G91" s="67">
        <f>'M.V. CyL'!G30</f>
        <v>1.7577551165941667</v>
      </c>
      <c r="H91" s="67">
        <f>'M.V. CyL'!H30</f>
        <v>1.7218487478238464</v>
      </c>
      <c r="I91" s="67">
        <f>'M.V. CyL'!I30</f>
        <v>2.1372252995523993</v>
      </c>
      <c r="J91" s="67">
        <f>'M.V. CyL'!J30</f>
        <v>1.7773172407156059</v>
      </c>
      <c r="K91" s="67">
        <f>'M.V. CyL'!K30</f>
        <v>1.8305828755828162</v>
      </c>
      <c r="L91" s="166">
        <f>L87/L84</f>
        <v>1.8503742689644236</v>
      </c>
    </row>
    <row r="92" spans="1:13" ht="13.5" thickBot="1" x14ac:dyDescent="0.25">
      <c r="A92" s="54" t="s">
        <v>189</v>
      </c>
      <c r="B92" s="55"/>
      <c r="C92" s="56">
        <f>'M.V. CyL'!C31</f>
        <v>2.1413819619905525</v>
      </c>
      <c r="D92" s="56">
        <f>'M.V. CyL'!D31</f>
        <v>1.4280709302682935</v>
      </c>
      <c r="E92" s="56">
        <f>'M.V. CyL'!E31</f>
        <v>1.6319965146408015</v>
      </c>
      <c r="F92" s="68">
        <f>'M.V. CyL'!F31</f>
        <v>1.5465221708907215</v>
      </c>
      <c r="G92" s="68">
        <f>'M.V. CyL'!G31</f>
        <v>1.6186141189109722</v>
      </c>
      <c r="H92" s="68">
        <f>'M.V. CyL'!H31</f>
        <v>1.3553246299611406</v>
      </c>
      <c r="I92" s="68">
        <f>'M.V. CyL'!I31</f>
        <v>1.7284027995403739</v>
      </c>
      <c r="J92" s="68">
        <f>'M.V. CyL'!J31</f>
        <v>1.9939080597972025</v>
      </c>
      <c r="K92" s="68">
        <f>'M.V. CyL'!K31</f>
        <v>1.5555017356906433</v>
      </c>
      <c r="L92" s="166">
        <f>L88/L85</f>
        <v>1.6259110810930626</v>
      </c>
    </row>
    <row r="93" spans="1:13" x14ac:dyDescent="0.2">
      <c r="A93" s="167" t="s">
        <v>184</v>
      </c>
      <c r="B93" s="147"/>
      <c r="C93" s="168">
        <f>C84/C83</f>
        <v>0.94658302721607379</v>
      </c>
      <c r="D93" s="168">
        <f t="shared" ref="D93:K93" si="4">D84/D83</f>
        <v>0.7483144387177616</v>
      </c>
      <c r="E93" s="168">
        <f t="shared" si="4"/>
        <v>0.91106457000573038</v>
      </c>
      <c r="F93" s="168">
        <f t="shared" si="4"/>
        <v>0.84686537164619224</v>
      </c>
      <c r="G93" s="168">
        <f t="shared" si="4"/>
        <v>0.78724509129696429</v>
      </c>
      <c r="H93" s="168">
        <f t="shared" si="4"/>
        <v>0.92966254729497322</v>
      </c>
      <c r="I93" s="168">
        <f t="shared" si="4"/>
        <v>0.95157496446402645</v>
      </c>
      <c r="J93" s="168">
        <f t="shared" si="4"/>
        <v>0.85792660879567018</v>
      </c>
      <c r="K93" s="168">
        <f t="shared" si="4"/>
        <v>0.93155029978172577</v>
      </c>
      <c r="L93" s="169">
        <f>C59</f>
        <v>0.86887839538255329</v>
      </c>
    </row>
    <row r="94" spans="1:13" x14ac:dyDescent="0.2">
      <c r="A94" s="167" t="s">
        <v>185</v>
      </c>
      <c r="B94" s="147"/>
      <c r="C94" s="168">
        <f>C85/C83</f>
        <v>5.3416972783926202E-2</v>
      </c>
      <c r="D94" s="168">
        <f t="shared" ref="D94:K94" si="5">D85/D83</f>
        <v>0.2516855612822384</v>
      </c>
      <c r="E94" s="168">
        <f t="shared" si="5"/>
        <v>8.8935429994269594E-2</v>
      </c>
      <c r="F94" s="168">
        <f t="shared" si="5"/>
        <v>0.1531346283538077</v>
      </c>
      <c r="G94" s="168">
        <f t="shared" si="5"/>
        <v>0.21275490870303573</v>
      </c>
      <c r="H94" s="168">
        <f t="shared" si="5"/>
        <v>7.0337452705026782E-2</v>
      </c>
      <c r="I94" s="168">
        <f t="shared" si="5"/>
        <v>4.8425035535973535E-2</v>
      </c>
      <c r="J94" s="168">
        <f t="shared" si="5"/>
        <v>0.1420733912043298</v>
      </c>
      <c r="K94" s="168">
        <f t="shared" si="5"/>
        <v>6.8449700218274248E-2</v>
      </c>
      <c r="L94" s="169">
        <f>D59</f>
        <v>0.13112160461744674</v>
      </c>
    </row>
    <row r="116" spans="1:10" x14ac:dyDescent="0.2">
      <c r="A116" s="824" t="s">
        <v>227</v>
      </c>
      <c r="B116" s="825"/>
      <c r="C116" s="825"/>
      <c r="D116" s="825"/>
      <c r="E116" s="825"/>
      <c r="F116" s="825"/>
      <c r="G116" s="825"/>
    </row>
    <row r="118" spans="1:10" ht="13.5" thickBot="1" x14ac:dyDescent="0.25"/>
    <row r="119" spans="1:10" ht="13.5" thickBot="1" x14ac:dyDescent="0.25">
      <c r="A119" s="170" t="s">
        <v>29</v>
      </c>
      <c r="B119" s="87" t="s">
        <v>228</v>
      </c>
    </row>
    <row r="120" spans="1:10" x14ac:dyDescent="0.2">
      <c r="A120" s="171" t="str">
        <f>A143</f>
        <v>Madrid (Comunidad de)</v>
      </c>
      <c r="B120" s="172">
        <f>J143</f>
        <v>0.29306856259714997</v>
      </c>
      <c r="D120" s="173"/>
      <c r="E120" s="174"/>
      <c r="G120" s="57"/>
      <c r="J120" s="57"/>
    </row>
    <row r="121" spans="1:10" x14ac:dyDescent="0.2">
      <c r="A121" s="171" t="str">
        <f t="shared" ref="A121:A138" si="6">A144</f>
        <v>Castilla y León</v>
      </c>
      <c r="B121" s="172">
        <f t="shared" ref="B121:B138" si="7">J144</f>
        <v>0.16433214002061</v>
      </c>
      <c r="D121" s="173"/>
      <c r="E121" s="174"/>
      <c r="G121" s="57"/>
      <c r="J121" s="57"/>
    </row>
    <row r="122" spans="1:10" x14ac:dyDescent="0.2">
      <c r="A122" s="171" t="str">
        <f t="shared" si="6"/>
        <v>Andalucía</v>
      </c>
      <c r="B122" s="172">
        <f t="shared" si="7"/>
        <v>7.2211890123937E-2</v>
      </c>
      <c r="D122" s="173"/>
      <c r="E122" s="174"/>
      <c r="G122" s="57"/>
      <c r="J122" s="57"/>
    </row>
    <row r="123" spans="1:10" x14ac:dyDescent="0.2">
      <c r="A123" s="171" t="str">
        <f t="shared" si="6"/>
        <v>País Vasco</v>
      </c>
      <c r="B123" s="172">
        <f t="shared" si="7"/>
        <v>6.9770267297318E-2</v>
      </c>
      <c r="D123" s="173"/>
      <c r="E123" s="174"/>
      <c r="G123" s="57"/>
      <c r="J123" s="57"/>
    </row>
    <row r="124" spans="1:10" x14ac:dyDescent="0.2">
      <c r="A124" s="171" t="str">
        <f t="shared" si="6"/>
        <v>Cataluña</v>
      </c>
      <c r="B124" s="172">
        <f t="shared" si="7"/>
        <v>6.5218735440549999E-2</v>
      </c>
      <c r="D124" s="173"/>
      <c r="E124" s="174"/>
      <c r="G124" s="57"/>
      <c r="J124" s="57"/>
    </row>
    <row r="125" spans="1:10" x14ac:dyDescent="0.2">
      <c r="A125" s="171" t="str">
        <f t="shared" si="6"/>
        <v>Galicia</v>
      </c>
      <c r="B125" s="172">
        <f t="shared" si="7"/>
        <v>5.7577104160218003E-2</v>
      </c>
      <c r="D125" s="173"/>
      <c r="E125" s="174"/>
      <c r="G125" s="57"/>
      <c r="J125" s="57"/>
    </row>
    <row r="126" spans="1:10" x14ac:dyDescent="0.2">
      <c r="A126" s="171" t="str">
        <f t="shared" si="6"/>
        <v>Comunidad Valenciana</v>
      </c>
      <c r="B126" s="172">
        <f t="shared" si="7"/>
        <v>5.3939454205243001E-2</v>
      </c>
      <c r="D126" s="173"/>
      <c r="E126" s="174"/>
      <c r="G126" s="57"/>
      <c r="J126" s="57"/>
    </row>
    <row r="127" spans="1:10" x14ac:dyDescent="0.2">
      <c r="A127" s="171" t="str">
        <f t="shared" si="6"/>
        <v>Asturias (Principado de)</v>
      </c>
      <c r="B127" s="172">
        <f t="shared" si="7"/>
        <v>4.7955832676377999E-2</v>
      </c>
      <c r="D127" s="173"/>
      <c r="E127" s="174"/>
      <c r="G127" s="57"/>
      <c r="J127" s="57"/>
    </row>
    <row r="128" spans="1:10" x14ac:dyDescent="0.2">
      <c r="A128" s="171" t="str">
        <f t="shared" si="6"/>
        <v>Castilla - La Mancha</v>
      </c>
      <c r="B128" s="172">
        <f t="shared" si="7"/>
        <v>4.5047978582797001E-2</v>
      </c>
      <c r="D128" s="173"/>
      <c r="E128" s="174"/>
      <c r="G128" s="57"/>
      <c r="J128" s="57"/>
    </row>
    <row r="129" spans="1:12" x14ac:dyDescent="0.2">
      <c r="A129" s="171" t="str">
        <f t="shared" si="6"/>
        <v>Cantabria</v>
      </c>
      <c r="B129" s="172">
        <f t="shared" si="7"/>
        <v>2.6003375538616001E-2</v>
      </c>
      <c r="D129" s="173"/>
      <c r="E129" s="174"/>
      <c r="G129" s="57"/>
      <c r="J129" s="57"/>
    </row>
    <row r="130" spans="1:12" x14ac:dyDescent="0.2">
      <c r="A130" s="171" t="str">
        <f t="shared" si="6"/>
        <v>Extremadura</v>
      </c>
      <c r="B130" s="172">
        <f t="shared" si="7"/>
        <v>2.2124978003274998E-2</v>
      </c>
      <c r="D130" s="173"/>
      <c r="E130" s="174"/>
      <c r="G130" s="57"/>
      <c r="J130" s="57"/>
    </row>
    <row r="131" spans="1:12" x14ac:dyDescent="0.2">
      <c r="A131" s="171" t="str">
        <f t="shared" si="6"/>
        <v>Aragón</v>
      </c>
      <c r="B131" s="172">
        <f t="shared" si="7"/>
        <v>2.2097921651276001E-2</v>
      </c>
      <c r="D131" s="173"/>
      <c r="E131" s="174"/>
      <c r="G131" s="57"/>
      <c r="J131" s="57"/>
    </row>
    <row r="132" spans="1:12" x14ac:dyDescent="0.2">
      <c r="A132" s="171" t="str">
        <f t="shared" si="6"/>
        <v>Navarra (Comunidad Foral de)</v>
      </c>
      <c r="B132" s="172">
        <f t="shared" si="7"/>
        <v>1.9838163378407998E-2</v>
      </c>
      <c r="D132" s="173"/>
      <c r="E132" s="174"/>
      <c r="G132" s="57"/>
      <c r="J132" s="57"/>
    </row>
    <row r="133" spans="1:12" x14ac:dyDescent="0.2">
      <c r="A133" s="171" t="str">
        <f t="shared" si="6"/>
        <v>Murcia (Región de)</v>
      </c>
      <c r="B133" s="172">
        <f t="shared" si="7"/>
        <v>1.3010107161008E-2</v>
      </c>
      <c r="D133" s="173"/>
      <c r="E133" s="174"/>
      <c r="G133" s="57"/>
      <c r="J133" s="57"/>
    </row>
    <row r="134" spans="1:12" x14ac:dyDescent="0.2">
      <c r="A134" s="171" t="str">
        <f t="shared" si="6"/>
        <v>Rioja (La)</v>
      </c>
      <c r="B134" s="172">
        <f t="shared" si="7"/>
        <v>1.2328865852995001E-2</v>
      </c>
      <c r="D134" s="173"/>
      <c r="E134" s="174"/>
      <c r="G134" s="57"/>
      <c r="J134" s="57"/>
    </row>
    <row r="135" spans="1:12" x14ac:dyDescent="0.2">
      <c r="A135" s="171" t="str">
        <f t="shared" si="6"/>
        <v>Canarias</v>
      </c>
      <c r="B135" s="172">
        <f t="shared" si="7"/>
        <v>6.9761720414553002E-3</v>
      </c>
      <c r="D135" s="173"/>
      <c r="E135" s="174"/>
      <c r="G135" s="57"/>
      <c r="J135" s="57"/>
    </row>
    <row r="136" spans="1:12" x14ac:dyDescent="0.2">
      <c r="A136" s="171" t="str">
        <f t="shared" si="6"/>
        <v>Baleares (Islas)</v>
      </c>
      <c r="B136" s="172">
        <f t="shared" si="7"/>
        <v>6.8718053046403996E-3</v>
      </c>
      <c r="D136" s="173"/>
      <c r="E136" s="174"/>
      <c r="G136" s="57"/>
      <c r="J136" s="57"/>
    </row>
    <row r="137" spans="1:12" x14ac:dyDescent="0.2">
      <c r="A137" s="171" t="str">
        <f t="shared" si="6"/>
        <v>Ceuta</v>
      </c>
      <c r="B137" s="172">
        <f t="shared" si="7"/>
        <v>9.5917325321054001E-4</v>
      </c>
      <c r="D137" s="173"/>
      <c r="E137" s="174"/>
      <c r="G137" s="57"/>
      <c r="J137" s="57"/>
    </row>
    <row r="138" spans="1:12" ht="13.5" thickBot="1" x14ac:dyDescent="0.25">
      <c r="A138" s="171" t="str">
        <f t="shared" si="6"/>
        <v>Melilla</v>
      </c>
      <c r="B138" s="172">
        <f t="shared" si="7"/>
        <v>6.6747271090701003E-4</v>
      </c>
      <c r="D138" s="173"/>
      <c r="E138" s="174"/>
      <c r="G138" s="57"/>
      <c r="J138" s="57"/>
    </row>
    <row r="139" spans="1:12" ht="13.5" thickBot="1" x14ac:dyDescent="0.25">
      <c r="A139" s="85" t="s">
        <v>13</v>
      </c>
      <c r="B139" s="176">
        <v>1</v>
      </c>
      <c r="D139" s="173"/>
      <c r="E139" s="174"/>
    </row>
    <row r="140" spans="1:12" ht="13.5" thickBot="1" x14ac:dyDescent="0.25"/>
    <row r="141" spans="1:12" ht="18.75" thickBot="1" x14ac:dyDescent="0.3">
      <c r="A141" s="818" t="s">
        <v>190</v>
      </c>
      <c r="B141" s="819"/>
      <c r="C141" s="819"/>
      <c r="D141" s="819"/>
      <c r="E141" s="819"/>
      <c r="F141" s="819"/>
      <c r="G141" s="819"/>
      <c r="H141" s="820"/>
    </row>
    <row r="142" spans="1:12" ht="13.5" thickBot="1" x14ac:dyDescent="0.25">
      <c r="A142" s="177"/>
      <c r="B142" s="178" t="s">
        <v>16</v>
      </c>
      <c r="C142" s="178" t="s">
        <v>17</v>
      </c>
      <c r="D142" s="178" t="s">
        <v>15</v>
      </c>
      <c r="E142" s="178" t="s">
        <v>567</v>
      </c>
      <c r="F142" s="178" t="s">
        <v>128</v>
      </c>
      <c r="G142" s="178" t="s">
        <v>248</v>
      </c>
      <c r="H142" s="178" t="s">
        <v>197</v>
      </c>
      <c r="I142" s="178" t="s">
        <v>198</v>
      </c>
      <c r="J142" s="178" t="s">
        <v>225</v>
      </c>
    </row>
    <row r="143" spans="1:12" x14ac:dyDescent="0.2">
      <c r="A143" s="171" t="s">
        <v>229</v>
      </c>
      <c r="B143" s="179">
        <v>0.28674440430944997</v>
      </c>
      <c r="C143" s="179">
        <v>0.21650944173357001</v>
      </c>
      <c r="D143" s="179">
        <v>0.23451227628334001</v>
      </c>
      <c r="E143" s="179">
        <v>0.29853772308510002</v>
      </c>
      <c r="F143" s="179">
        <v>0.38091390966914002</v>
      </c>
      <c r="G143" s="179">
        <v>0.31239858646098001</v>
      </c>
      <c r="H143" s="179">
        <v>0.52331690241062001</v>
      </c>
      <c r="I143" s="179">
        <v>0.33368544077166001</v>
      </c>
      <c r="J143" s="179">
        <v>0.29306856259714997</v>
      </c>
      <c r="K143" s="63"/>
      <c r="L143" s="180"/>
    </row>
    <row r="144" spans="1:12" x14ac:dyDescent="0.2">
      <c r="A144" s="171" t="s">
        <v>230</v>
      </c>
      <c r="B144" s="179">
        <v>0.14468905497317</v>
      </c>
      <c r="C144" s="179">
        <v>0.25456202981762999</v>
      </c>
      <c r="D144" s="179">
        <v>0.26178735282414001</v>
      </c>
      <c r="E144" s="179">
        <v>0.1763357808754</v>
      </c>
      <c r="F144" s="179">
        <v>0.19605759622821001</v>
      </c>
      <c r="G144" s="179">
        <v>0.18885046392633001</v>
      </c>
      <c r="H144" s="179">
        <v>0.18016647976621999</v>
      </c>
      <c r="I144" s="179">
        <v>0.21067997994741999</v>
      </c>
      <c r="J144" s="179">
        <v>0.16433214002061</v>
      </c>
      <c r="K144" s="63"/>
      <c r="L144" s="180"/>
    </row>
    <row r="145" spans="1:12" x14ac:dyDescent="0.2">
      <c r="A145" s="171" t="s">
        <v>231</v>
      </c>
      <c r="B145" s="179">
        <v>8.3479412313940002E-2</v>
      </c>
      <c r="C145" s="179">
        <v>5.494315962554E-2</v>
      </c>
      <c r="D145" s="179">
        <v>5.2246208613640002E-2</v>
      </c>
      <c r="E145" s="179">
        <v>3.2502368577864003E-2</v>
      </c>
      <c r="F145" s="179">
        <v>4.8484653563207997E-2</v>
      </c>
      <c r="G145" s="179">
        <v>4.4990936383948001E-2</v>
      </c>
      <c r="H145" s="179">
        <v>3.6123361631989002E-2</v>
      </c>
      <c r="I145" s="179">
        <v>6.4167019946448994E-2</v>
      </c>
      <c r="J145" s="179">
        <v>7.2211890123937E-2</v>
      </c>
      <c r="K145" s="63"/>
      <c r="L145" s="180"/>
    </row>
    <row r="146" spans="1:12" x14ac:dyDescent="0.2">
      <c r="A146" s="171" t="s">
        <v>233</v>
      </c>
      <c r="B146" s="179">
        <v>6.4357917034694997E-2</v>
      </c>
      <c r="C146" s="179">
        <v>5.5588564817579997E-2</v>
      </c>
      <c r="D146" s="179">
        <v>7.3875281247755997E-2</v>
      </c>
      <c r="E146" s="179">
        <v>0.12467384413968</v>
      </c>
      <c r="F146" s="179">
        <v>8.0380994945560003E-2</v>
      </c>
      <c r="G146" s="179">
        <v>6.2520864580061994E-2</v>
      </c>
      <c r="H146" s="179">
        <v>5.4609817614341E-2</v>
      </c>
      <c r="I146" s="179">
        <v>5.983624735128E-2</v>
      </c>
      <c r="J146" s="179">
        <v>6.9770267297318E-2</v>
      </c>
      <c r="K146" s="63"/>
      <c r="L146" s="180"/>
    </row>
    <row r="147" spans="1:12" x14ac:dyDescent="0.2">
      <c r="A147" s="171" t="s">
        <v>232</v>
      </c>
      <c r="B147" s="179">
        <v>7.3137380420399994E-2</v>
      </c>
      <c r="C147" s="179">
        <v>4.7573711666655E-2</v>
      </c>
      <c r="D147" s="179">
        <v>7.5072617332132996E-2</v>
      </c>
      <c r="E147" s="179">
        <v>4.0025947439574001E-2</v>
      </c>
      <c r="F147" s="179">
        <v>4.7372024547933003E-2</v>
      </c>
      <c r="G147" s="179">
        <v>9.4631612567648002E-2</v>
      </c>
      <c r="H147" s="179">
        <v>2.1269261695738E-2</v>
      </c>
      <c r="I147" s="179">
        <v>4.1760097269632E-2</v>
      </c>
      <c r="J147" s="179">
        <v>6.5218735440549999E-2</v>
      </c>
      <c r="K147" s="63"/>
      <c r="L147" s="180"/>
    </row>
    <row r="148" spans="1:12" x14ac:dyDescent="0.2">
      <c r="A148" s="171" t="s">
        <v>234</v>
      </c>
      <c r="B148" s="179">
        <v>5.9950631582909003E-2</v>
      </c>
      <c r="C148" s="179">
        <v>9.7489280796189001E-2</v>
      </c>
      <c r="D148" s="179">
        <v>8.1658078935283998E-2</v>
      </c>
      <c r="E148" s="179">
        <v>1.3232261340664001E-2</v>
      </c>
      <c r="F148" s="179">
        <v>4.4075692138540998E-2</v>
      </c>
      <c r="G148" s="179">
        <v>4.9112156373284997E-2</v>
      </c>
      <c r="H148" s="179">
        <v>3.7780724270748002E-2</v>
      </c>
      <c r="I148" s="179">
        <v>5.6690511384970999E-2</v>
      </c>
      <c r="J148" s="179">
        <v>5.7577104160218003E-2</v>
      </c>
      <c r="K148" s="63"/>
      <c r="L148" s="180"/>
    </row>
    <row r="149" spans="1:12" x14ac:dyDescent="0.2">
      <c r="A149" s="171" t="s">
        <v>235</v>
      </c>
      <c r="B149" s="179">
        <v>6.0420833155937999E-2</v>
      </c>
      <c r="C149" s="179">
        <v>4.4179605725306999E-2</v>
      </c>
      <c r="D149" s="179">
        <v>4.2054168412000999E-2</v>
      </c>
      <c r="E149" s="179">
        <v>3.7684229472016002E-2</v>
      </c>
      <c r="F149" s="179">
        <v>4.1512925205008003E-2</v>
      </c>
      <c r="G149" s="179">
        <v>2.7384869282610001E-2</v>
      </c>
      <c r="H149" s="179">
        <v>2.1379032799192999E-2</v>
      </c>
      <c r="I149" s="179">
        <v>3.6728896055008002E-2</v>
      </c>
      <c r="J149" s="179">
        <v>5.3939454205243001E-2</v>
      </c>
      <c r="K149" s="63"/>
      <c r="L149" s="180"/>
    </row>
    <row r="150" spans="1:12" x14ac:dyDescent="0.2">
      <c r="A150" s="171" t="s">
        <v>236</v>
      </c>
      <c r="B150" s="179">
        <v>4.2834698050289E-2</v>
      </c>
      <c r="C150" s="179">
        <v>5.4558513757416001E-2</v>
      </c>
      <c r="D150" s="179">
        <v>4.8728714739800998E-2</v>
      </c>
      <c r="E150" s="179">
        <v>9.7769664523078004E-2</v>
      </c>
      <c r="F150" s="179">
        <v>3.6313620983893E-2</v>
      </c>
      <c r="G150" s="179">
        <v>6.3380315388920999E-2</v>
      </c>
      <c r="H150" s="179">
        <v>2.4033769114847E-2</v>
      </c>
      <c r="I150" s="179">
        <v>3.8651004795317002E-2</v>
      </c>
      <c r="J150" s="179">
        <v>4.7955832676377999E-2</v>
      </c>
      <c r="K150" s="63"/>
      <c r="L150" s="180"/>
    </row>
    <row r="151" spans="1:12" x14ac:dyDescent="0.2">
      <c r="A151" s="171" t="s">
        <v>237</v>
      </c>
      <c r="B151" s="179">
        <v>4.7273932072576998E-2</v>
      </c>
      <c r="C151" s="179">
        <v>4.4566014369472003E-2</v>
      </c>
      <c r="D151" s="179">
        <v>3.8095215701664999E-2</v>
      </c>
      <c r="E151" s="179">
        <v>3.9362797577981001E-2</v>
      </c>
      <c r="F151" s="179">
        <v>3.4791478711139003E-2</v>
      </c>
      <c r="G151" s="179">
        <v>3.7725893145601E-2</v>
      </c>
      <c r="H151" s="179">
        <v>3.2934886186988997E-2</v>
      </c>
      <c r="I151" s="179">
        <v>4.7945521088051002E-2</v>
      </c>
      <c r="J151" s="179">
        <v>4.5047978582797001E-2</v>
      </c>
      <c r="K151" s="63"/>
      <c r="L151" s="180"/>
    </row>
    <row r="152" spans="1:12" x14ac:dyDescent="0.2">
      <c r="A152" s="171" t="s">
        <v>238</v>
      </c>
      <c r="B152" s="179">
        <v>2.7450499368579E-2</v>
      </c>
      <c r="C152" s="179">
        <v>2.7025642899676999E-2</v>
      </c>
      <c r="D152" s="179">
        <v>2.0376741120607E-2</v>
      </c>
      <c r="E152" s="179">
        <v>2.1231721255431001E-2</v>
      </c>
      <c r="F152" s="179">
        <v>2.0614295288775002E-2</v>
      </c>
      <c r="G152" s="179">
        <v>3.1934027295046997E-2</v>
      </c>
      <c r="H152" s="179">
        <v>1.2979145291247E-2</v>
      </c>
      <c r="I152" s="179">
        <v>2.0435895388130999E-2</v>
      </c>
      <c r="J152" s="179">
        <v>2.6003375538616001E-2</v>
      </c>
      <c r="K152" s="63"/>
      <c r="L152" s="180"/>
    </row>
    <row r="153" spans="1:12" x14ac:dyDescent="0.2">
      <c r="A153" s="171" t="s">
        <v>239</v>
      </c>
      <c r="B153" s="179">
        <v>2.3741921679725001E-2</v>
      </c>
      <c r="C153" s="179">
        <v>2.3728778464679998E-2</v>
      </c>
      <c r="D153" s="179">
        <v>2.1451936193772E-2</v>
      </c>
      <c r="E153" s="179">
        <v>1.1262870599121001E-2</v>
      </c>
      <c r="F153" s="179">
        <v>1.8158685960273001E-2</v>
      </c>
      <c r="G153" s="179">
        <v>1.2237764613842E-2</v>
      </c>
      <c r="H153" s="179">
        <v>1.3517344688142001E-2</v>
      </c>
      <c r="I153" s="179">
        <v>3.0184616413551999E-2</v>
      </c>
      <c r="J153" s="179">
        <v>2.2124978003274998E-2</v>
      </c>
      <c r="K153" s="63"/>
      <c r="L153" s="180"/>
    </row>
    <row r="154" spans="1:12" x14ac:dyDescent="0.2">
      <c r="A154" s="171" t="s">
        <v>240</v>
      </c>
      <c r="B154" s="179">
        <v>2.3044168877647001E-2</v>
      </c>
      <c r="C154" s="179">
        <v>2.3394615790419002E-2</v>
      </c>
      <c r="D154" s="179">
        <v>1.1045177702184999E-2</v>
      </c>
      <c r="E154" s="179">
        <v>2.3830236415995E-2</v>
      </c>
      <c r="F154" s="179">
        <v>1.4993343450365E-2</v>
      </c>
      <c r="G154" s="179">
        <v>2.5274860315263999E-2</v>
      </c>
      <c r="H154" s="179">
        <v>8.4111034945459004E-3</v>
      </c>
      <c r="I154" s="179">
        <v>1.7199024632235001E-2</v>
      </c>
      <c r="J154" s="179">
        <v>2.2097921651276001E-2</v>
      </c>
      <c r="K154" s="63"/>
      <c r="L154" s="180"/>
    </row>
    <row r="155" spans="1:12" x14ac:dyDescent="0.2">
      <c r="A155" s="171" t="s">
        <v>241</v>
      </c>
      <c r="B155" s="179">
        <v>1.8302707739553E-2</v>
      </c>
      <c r="C155" s="179">
        <v>1.9450807124300001E-2</v>
      </c>
      <c r="D155" s="179">
        <v>1.4260127848533E-2</v>
      </c>
      <c r="E155" s="179">
        <v>4.2350625348855003E-2</v>
      </c>
      <c r="F155" s="179">
        <v>1.3156624170294E-2</v>
      </c>
      <c r="G155" s="179">
        <v>2.3661438971510001E-2</v>
      </c>
      <c r="H155" s="179">
        <v>5.8267983493166002E-3</v>
      </c>
      <c r="I155" s="179">
        <v>1.5320399923707E-2</v>
      </c>
      <c r="J155" s="179">
        <v>1.9838163378407998E-2</v>
      </c>
      <c r="K155" s="63"/>
      <c r="L155" s="180"/>
    </row>
    <row r="156" spans="1:12" x14ac:dyDescent="0.2">
      <c r="A156" s="171" t="s">
        <v>242</v>
      </c>
      <c r="B156" s="179">
        <v>1.4124795834677E-2</v>
      </c>
      <c r="C156" s="179">
        <v>1.3351877285294999E-2</v>
      </c>
      <c r="D156" s="179">
        <v>9.2665822360572993E-3</v>
      </c>
      <c r="E156" s="179">
        <v>1.007183951885E-2</v>
      </c>
      <c r="F156" s="179">
        <v>8.6445823086929007E-3</v>
      </c>
      <c r="G156" s="179">
        <v>6.9567995949829002E-3</v>
      </c>
      <c r="H156" s="179">
        <v>1.4931632076561001E-2</v>
      </c>
      <c r="I156" s="179">
        <v>8.9965104676668992E-3</v>
      </c>
      <c r="J156" s="179">
        <v>1.3010107161008E-2</v>
      </c>
      <c r="K156" s="63"/>
      <c r="L156" s="180"/>
    </row>
    <row r="157" spans="1:12" x14ac:dyDescent="0.2">
      <c r="A157" s="171" t="s">
        <v>243</v>
      </c>
      <c r="B157" s="179">
        <v>1.1470731853004E-2</v>
      </c>
      <c r="C157" s="179">
        <v>1.3044794918974E-2</v>
      </c>
      <c r="D157" s="179">
        <v>4.2530946316580998E-3</v>
      </c>
      <c r="E157" s="179">
        <v>2.6659272713312001E-2</v>
      </c>
      <c r="F157" s="179">
        <v>8.0050454346229996E-3</v>
      </c>
      <c r="G157" s="179">
        <v>6.4908345916969996E-3</v>
      </c>
      <c r="H157" s="179">
        <v>6.7456414578099004E-3</v>
      </c>
      <c r="I157" s="179">
        <v>8.8776541141327003E-3</v>
      </c>
      <c r="J157" s="179">
        <v>1.2328865852995001E-2</v>
      </c>
      <c r="K157" s="63"/>
      <c r="L157" s="180"/>
    </row>
    <row r="158" spans="1:12" x14ac:dyDescent="0.2">
      <c r="A158" s="171" t="s">
        <v>244</v>
      </c>
      <c r="B158" s="179">
        <v>8.3709028783950003E-3</v>
      </c>
      <c r="C158" s="179">
        <v>4.8551476077467997E-3</v>
      </c>
      <c r="D158" s="179">
        <v>6.6092404854784003E-3</v>
      </c>
      <c r="E158" s="179">
        <v>1.4407870452224001E-3</v>
      </c>
      <c r="F158" s="179">
        <v>3.8026523106504001E-3</v>
      </c>
      <c r="G158" s="179">
        <v>7.4887879869853001E-3</v>
      </c>
      <c r="H158" s="179">
        <v>4.7511740371296999E-3</v>
      </c>
      <c r="I158" s="179">
        <v>4.4975522222388004E-3</v>
      </c>
      <c r="J158" s="179">
        <v>6.9761720414553002E-3</v>
      </c>
      <c r="K158" s="63"/>
      <c r="L158" s="180"/>
    </row>
    <row r="159" spans="1:12" x14ac:dyDescent="0.2">
      <c r="A159" s="171" t="s">
        <v>245</v>
      </c>
      <c r="B159" s="179">
        <v>8.5181403212239003E-3</v>
      </c>
      <c r="C159" s="179">
        <v>4.3595973629683999E-3</v>
      </c>
      <c r="D159" s="179">
        <v>4.3353024681211001E-3</v>
      </c>
      <c r="E159" s="179">
        <v>2.7703854320983001E-3</v>
      </c>
      <c r="F159" s="179">
        <v>2.3815315919363E-3</v>
      </c>
      <c r="G159" s="179">
        <v>4.5796602941980003E-3</v>
      </c>
      <c r="H159" s="179">
        <v>7.4890504863936002E-4</v>
      </c>
      <c r="I159" s="179">
        <v>2.5589227094558E-3</v>
      </c>
      <c r="J159" s="179">
        <v>6.8718053046403996E-3</v>
      </c>
      <c r="K159" s="63"/>
      <c r="L159" s="180"/>
    </row>
    <row r="160" spans="1:12" x14ac:dyDescent="0.2">
      <c r="A160" s="171" t="s">
        <v>246</v>
      </c>
      <c r="B160" s="179">
        <v>1.2043664799903E-3</v>
      </c>
      <c r="C160" s="179">
        <v>4.8674314447923E-4</v>
      </c>
      <c r="D160" s="179">
        <v>2.715337824771E-4</v>
      </c>
      <c r="E160" s="179">
        <v>2.5764463975396998E-4</v>
      </c>
      <c r="F160" s="179">
        <v>2.3203465220543001E-4</v>
      </c>
      <c r="G160" s="179">
        <v>3.8012822709044002E-4</v>
      </c>
      <c r="H160" s="179">
        <v>3.2472240736428E-4</v>
      </c>
      <c r="I160" s="179">
        <v>1.1768769549573E-3</v>
      </c>
      <c r="J160" s="179">
        <v>9.5917325321054001E-4</v>
      </c>
      <c r="K160" s="63"/>
      <c r="L160" s="180"/>
    </row>
    <row r="161" spans="1:12" x14ac:dyDescent="0.2">
      <c r="A161" s="175" t="s">
        <v>247</v>
      </c>
      <c r="B161" s="179">
        <v>8.8350105384199995E-4</v>
      </c>
      <c r="C161" s="179">
        <v>3.3167309209834002E-4</v>
      </c>
      <c r="D161" s="179">
        <v>1.0034944135023E-4</v>
      </c>
      <c r="E161" s="179">
        <v>0</v>
      </c>
      <c r="F161" s="179">
        <v>1.0830883955025001E-4</v>
      </c>
      <c r="G161" s="179">
        <v>0</v>
      </c>
      <c r="H161" s="179">
        <v>1.4929765855828999E-4</v>
      </c>
      <c r="I161" s="179">
        <v>6.0782856412966001E-4</v>
      </c>
      <c r="J161" s="179">
        <v>6.6747271090701003E-4</v>
      </c>
      <c r="K161" s="63"/>
      <c r="L161" s="180"/>
    </row>
    <row r="162" spans="1:12" x14ac:dyDescent="0.2">
      <c r="A162" s="181" t="s">
        <v>13</v>
      </c>
      <c r="B162" s="182">
        <v>1</v>
      </c>
      <c r="C162" s="182">
        <v>1</v>
      </c>
      <c r="D162" s="182">
        <v>1</v>
      </c>
      <c r="E162" s="182">
        <v>1</v>
      </c>
      <c r="F162" s="182">
        <v>1</v>
      </c>
      <c r="G162" s="182">
        <v>1</v>
      </c>
      <c r="H162" s="182">
        <v>1</v>
      </c>
      <c r="I162" s="182">
        <v>1</v>
      </c>
      <c r="J162" s="183">
        <v>1</v>
      </c>
      <c r="K162" s="63"/>
      <c r="L162" s="180"/>
    </row>
    <row r="184" spans="1:10" x14ac:dyDescent="0.2">
      <c r="A184" s="824" t="s">
        <v>249</v>
      </c>
      <c r="B184" s="825"/>
      <c r="C184" s="825"/>
      <c r="D184" s="825"/>
      <c r="E184" s="825"/>
      <c r="F184" s="825"/>
      <c r="G184" s="825"/>
    </row>
    <row r="186" spans="1:10" ht="13.5" thickBot="1" x14ac:dyDescent="0.25">
      <c r="F186" s="57"/>
      <c r="G186" s="57"/>
      <c r="H186" s="57"/>
      <c r="I186" s="57"/>
      <c r="J186" s="57"/>
    </row>
    <row r="187" spans="1:10" x14ac:dyDescent="0.2">
      <c r="A187" s="19" t="s">
        <v>30</v>
      </c>
      <c r="B187" s="184" t="s">
        <v>228</v>
      </c>
      <c r="F187" s="57"/>
      <c r="G187" s="57"/>
      <c r="H187" s="57"/>
      <c r="I187" s="57"/>
      <c r="J187" s="57"/>
    </row>
    <row r="188" spans="1:10" x14ac:dyDescent="0.2">
      <c r="A188" s="185" t="str">
        <f>A207</f>
        <v>Francia</v>
      </c>
      <c r="B188" s="172">
        <f>J207</f>
        <v>0.21885647147272999</v>
      </c>
      <c r="D188" s="57"/>
      <c r="E188" s="57"/>
      <c r="F188" s="57"/>
      <c r="G188" s="57"/>
      <c r="H188" s="57"/>
      <c r="I188" s="57"/>
    </row>
    <row r="189" spans="1:10" x14ac:dyDescent="0.2">
      <c r="A189" s="185" t="str">
        <f t="shared" ref="A189:A203" si="8">A208</f>
        <v>Portugal</v>
      </c>
      <c r="B189" s="172">
        <f t="shared" ref="B189:B202" si="9">J208</f>
        <v>0.14509294991322</v>
      </c>
      <c r="D189" s="57"/>
      <c r="E189" s="57"/>
      <c r="F189" s="57"/>
      <c r="G189" s="57"/>
      <c r="H189" s="57"/>
      <c r="I189" s="57"/>
    </row>
    <row r="190" spans="1:10" x14ac:dyDescent="0.2">
      <c r="A190" s="185" t="str">
        <f t="shared" si="8"/>
        <v>Reino Unido</v>
      </c>
      <c r="B190" s="172">
        <f t="shared" si="9"/>
        <v>0.12297380016719001</v>
      </c>
      <c r="D190" s="57"/>
      <c r="E190" s="57"/>
      <c r="F190" s="57"/>
      <c r="G190" s="57"/>
      <c r="H190" s="57"/>
      <c r="I190" s="57"/>
    </row>
    <row r="191" spans="1:10" x14ac:dyDescent="0.2">
      <c r="A191" s="185" t="str">
        <f t="shared" si="8"/>
        <v>Resto de Europa</v>
      </c>
      <c r="B191" s="172">
        <f t="shared" si="9"/>
        <v>0.10013862766825</v>
      </c>
      <c r="D191" s="57"/>
      <c r="E191" s="57"/>
      <c r="F191" s="57"/>
      <c r="G191" s="57"/>
      <c r="H191" s="57"/>
      <c r="I191" s="57"/>
    </row>
    <row r="192" spans="1:10" x14ac:dyDescent="0.2">
      <c r="A192" s="185" t="str">
        <f t="shared" si="8"/>
        <v>Benelux (Bélgica, Holanda y Luxemburgo)</v>
      </c>
      <c r="B192" s="172">
        <f t="shared" si="9"/>
        <v>8.0687097948761E-2</v>
      </c>
      <c r="D192" s="57"/>
      <c r="E192" s="57"/>
      <c r="F192" s="57"/>
      <c r="G192" s="57"/>
      <c r="H192" s="57"/>
      <c r="I192" s="57"/>
    </row>
    <row r="193" spans="1:12" x14ac:dyDescent="0.2">
      <c r="A193" s="185" t="str">
        <f t="shared" si="8"/>
        <v>Resto del mundo</v>
      </c>
      <c r="B193" s="172">
        <f t="shared" si="9"/>
        <v>7.2638303581469998E-2</v>
      </c>
      <c r="C193" s="57"/>
      <c r="D193" s="57"/>
      <c r="E193" s="57"/>
      <c r="F193" s="57"/>
      <c r="G193" s="57"/>
      <c r="H193" s="57"/>
      <c r="I193" s="57"/>
    </row>
    <row r="194" spans="1:12" x14ac:dyDescent="0.2">
      <c r="A194" s="185" t="str">
        <f t="shared" si="8"/>
        <v>Alemania</v>
      </c>
      <c r="B194" s="172">
        <f t="shared" si="9"/>
        <v>7.2137316536290005E-2</v>
      </c>
      <c r="C194" s="57"/>
      <c r="D194" s="57"/>
      <c r="E194" s="57"/>
      <c r="F194" s="57"/>
      <c r="G194" s="57"/>
      <c r="H194" s="57"/>
      <c r="I194" s="57"/>
    </row>
    <row r="195" spans="1:12" x14ac:dyDescent="0.2">
      <c r="A195" s="185" t="str">
        <f t="shared" si="8"/>
        <v>Italia</v>
      </c>
      <c r="B195" s="172">
        <f t="shared" si="9"/>
        <v>4.8590521503680997E-2</v>
      </c>
      <c r="C195" s="57"/>
      <c r="D195" s="57"/>
      <c r="E195" s="57"/>
      <c r="F195" s="57"/>
      <c r="G195" s="57"/>
      <c r="H195" s="57"/>
      <c r="I195" s="57"/>
    </row>
    <row r="196" spans="1:12" x14ac:dyDescent="0.2">
      <c r="A196" s="185" t="str">
        <f t="shared" si="8"/>
        <v>Resto de América</v>
      </c>
      <c r="B196" s="172">
        <f t="shared" si="9"/>
        <v>4.7313154337186997E-2</v>
      </c>
      <c r="D196" s="57"/>
      <c r="E196" s="57"/>
      <c r="F196" s="57"/>
      <c r="G196" s="57"/>
      <c r="H196" s="57"/>
      <c r="I196" s="57"/>
    </row>
    <row r="197" spans="1:12" x14ac:dyDescent="0.2">
      <c r="A197" s="185" t="str">
        <f t="shared" si="8"/>
        <v>EEUU</v>
      </c>
      <c r="B197" s="172">
        <f t="shared" si="9"/>
        <v>2.8507901945070999E-2</v>
      </c>
      <c r="D197" s="57"/>
      <c r="E197" s="57"/>
      <c r="H197" s="57"/>
      <c r="I197" s="57"/>
    </row>
    <row r="198" spans="1:12" x14ac:dyDescent="0.2">
      <c r="A198" s="185" t="str">
        <f t="shared" si="8"/>
        <v>China</v>
      </c>
      <c r="B198" s="172">
        <f t="shared" si="9"/>
        <v>2.0450091972697999E-2</v>
      </c>
      <c r="D198" s="57"/>
      <c r="E198" s="57"/>
      <c r="H198" s="57"/>
      <c r="I198" s="57"/>
    </row>
    <row r="199" spans="1:12" x14ac:dyDescent="0.2">
      <c r="A199" s="185" t="str">
        <f t="shared" si="8"/>
        <v>Brasil</v>
      </c>
      <c r="B199" s="172">
        <f t="shared" si="9"/>
        <v>1.8083773719637E-2</v>
      </c>
      <c r="D199" s="57"/>
      <c r="E199" s="57"/>
      <c r="H199" s="57"/>
    </row>
    <row r="200" spans="1:12" x14ac:dyDescent="0.2">
      <c r="A200" s="185" t="str">
        <f t="shared" si="8"/>
        <v>Méjico</v>
      </c>
      <c r="B200" s="172">
        <f t="shared" si="9"/>
        <v>1.0897686566166E-2</v>
      </c>
      <c r="D200" s="57"/>
      <c r="E200" s="57"/>
      <c r="F200" s="57"/>
      <c r="G200" s="57"/>
      <c r="H200" s="186"/>
      <c r="I200" s="117"/>
      <c r="J200" s="57"/>
    </row>
    <row r="201" spans="1:12" x14ac:dyDescent="0.2">
      <c r="A201" s="185" t="str">
        <f t="shared" si="8"/>
        <v>Japón</v>
      </c>
      <c r="B201" s="172">
        <f t="shared" si="9"/>
        <v>8.3936736624636993E-3</v>
      </c>
      <c r="E201" s="57"/>
      <c r="H201" s="186"/>
      <c r="I201" s="117"/>
      <c r="J201" s="57"/>
    </row>
    <row r="202" spans="1:12" ht="13.5" thickBot="1" x14ac:dyDescent="0.25">
      <c r="A202" s="185" t="str">
        <f t="shared" si="8"/>
        <v>Canadá</v>
      </c>
      <c r="B202" s="172">
        <f t="shared" si="9"/>
        <v>5.2386290051770999E-3</v>
      </c>
      <c r="D202" s="57"/>
      <c r="E202" s="57"/>
      <c r="H202" s="186"/>
      <c r="I202" s="117"/>
      <c r="J202" s="57"/>
    </row>
    <row r="203" spans="1:12" ht="13.5" thickBot="1" x14ac:dyDescent="0.25">
      <c r="A203" s="185" t="str">
        <f t="shared" si="8"/>
        <v>TOTAL</v>
      </c>
      <c r="B203" s="176">
        <v>1</v>
      </c>
      <c r="F203" s="57"/>
      <c r="G203" s="57"/>
      <c r="H203" s="186"/>
      <c r="I203" s="117"/>
      <c r="J203" s="57"/>
    </row>
    <row r="204" spans="1:12" ht="13.5" thickBot="1" x14ac:dyDescent="0.25"/>
    <row r="205" spans="1:12" ht="18.75" thickBot="1" x14ac:dyDescent="0.3">
      <c r="A205" s="818" t="s">
        <v>190</v>
      </c>
      <c r="B205" s="819"/>
      <c r="C205" s="819"/>
      <c r="D205" s="819"/>
      <c r="E205" s="819"/>
      <c r="F205" s="819"/>
      <c r="G205" s="820"/>
    </row>
    <row r="206" spans="1:12" ht="13.5" thickBot="1" x14ac:dyDescent="0.25">
      <c r="A206" s="187"/>
      <c r="B206" s="178" t="s">
        <v>16</v>
      </c>
      <c r="C206" s="178" t="s">
        <v>17</v>
      </c>
      <c r="D206" s="178" t="s">
        <v>15</v>
      </c>
      <c r="E206" s="178" t="s">
        <v>567</v>
      </c>
      <c r="F206" s="178" t="s">
        <v>128</v>
      </c>
      <c r="G206" s="178" t="s">
        <v>248</v>
      </c>
      <c r="H206" s="178" t="s">
        <v>197</v>
      </c>
      <c r="I206" s="178" t="s">
        <v>198</v>
      </c>
      <c r="J206" s="178" t="s">
        <v>225</v>
      </c>
    </row>
    <row r="207" spans="1:12" x14ac:dyDescent="0.2">
      <c r="A207" s="185" t="s">
        <v>250</v>
      </c>
      <c r="B207" s="188">
        <v>0.22167051699601001</v>
      </c>
      <c r="C207" s="188">
        <v>0.18304648817008001</v>
      </c>
      <c r="D207" s="188">
        <v>0.220971174267</v>
      </c>
      <c r="E207" s="188">
        <v>0.22102814121042999</v>
      </c>
      <c r="F207" s="188">
        <v>0.24970941952239001</v>
      </c>
      <c r="G207" s="188">
        <v>0.19779505890627999</v>
      </c>
      <c r="H207" s="188">
        <v>0.17896391257097</v>
      </c>
      <c r="I207" s="188">
        <v>0.19124478720384999</v>
      </c>
      <c r="J207" s="189">
        <v>0.21885647147272999</v>
      </c>
      <c r="K207" s="63"/>
      <c r="L207" s="180"/>
    </row>
    <row r="208" spans="1:12" x14ac:dyDescent="0.2">
      <c r="A208" s="185" t="s">
        <v>252</v>
      </c>
      <c r="B208" s="188">
        <v>0.16057922932921001</v>
      </c>
      <c r="C208" s="188">
        <v>0.19228605629404999</v>
      </c>
      <c r="D208" s="188">
        <v>0.10282652463208</v>
      </c>
      <c r="E208" s="188">
        <v>3.9039044146799998E-2</v>
      </c>
      <c r="F208" s="188">
        <v>0.10895098552109</v>
      </c>
      <c r="G208" s="188">
        <v>4.6668893968700997E-2</v>
      </c>
      <c r="H208" s="188">
        <v>0.14841064419771999</v>
      </c>
      <c r="I208" s="188">
        <v>0.16661531795081999</v>
      </c>
      <c r="J208" s="189">
        <v>0.14509294991322</v>
      </c>
      <c r="K208" s="63"/>
      <c r="L208" s="180"/>
    </row>
    <row r="209" spans="1:18" x14ac:dyDescent="0.2">
      <c r="A209" s="185" t="s">
        <v>251</v>
      </c>
      <c r="B209" s="188">
        <v>0.11713499797096</v>
      </c>
      <c r="C209" s="188">
        <v>5.7074894832619003E-2</v>
      </c>
      <c r="D209" s="188">
        <v>4.2424229463319002E-2</v>
      </c>
      <c r="E209" s="188">
        <v>0.26377426300237999</v>
      </c>
      <c r="F209" s="188">
        <v>0.13529744453251</v>
      </c>
      <c r="G209" s="188">
        <v>3.9081941269562E-2</v>
      </c>
      <c r="H209" s="188">
        <v>6.7712903851778999E-2</v>
      </c>
      <c r="I209" s="188">
        <v>7.0643399698087E-2</v>
      </c>
      <c r="J209" s="189">
        <v>0.12297380016719001</v>
      </c>
      <c r="K209" s="63"/>
      <c r="L209" s="180"/>
      <c r="M209" s="57"/>
      <c r="N209" s="57"/>
      <c r="O209" s="57"/>
      <c r="P209" s="57"/>
      <c r="Q209" s="57"/>
      <c r="R209" s="57"/>
    </row>
    <row r="210" spans="1:18" x14ac:dyDescent="0.2">
      <c r="A210" s="185" t="s">
        <v>254</v>
      </c>
      <c r="B210" s="188">
        <v>9.5076667619218E-2</v>
      </c>
      <c r="C210" s="188">
        <v>0.13277304217611999</v>
      </c>
      <c r="D210" s="188">
        <v>0.13660379663705999</v>
      </c>
      <c r="E210" s="188">
        <v>0.10878374047809999</v>
      </c>
      <c r="F210" s="188">
        <v>0.11602292092859</v>
      </c>
      <c r="G210" s="188">
        <v>0.12441181642342</v>
      </c>
      <c r="H210" s="188">
        <v>6.8194545470210005E-2</v>
      </c>
      <c r="I210" s="188">
        <v>9.3811853747202995E-2</v>
      </c>
      <c r="J210" s="189">
        <v>0.10013862766825</v>
      </c>
      <c r="K210" s="63"/>
      <c r="M210" s="190"/>
      <c r="N210" s="190"/>
      <c r="O210" s="190"/>
      <c r="P210" s="190"/>
      <c r="Q210" s="190"/>
      <c r="R210" s="190"/>
    </row>
    <row r="211" spans="1:18" x14ac:dyDescent="0.2">
      <c r="A211" s="185" t="s">
        <v>256</v>
      </c>
      <c r="B211" s="188">
        <v>7.3043963740514001E-2</v>
      </c>
      <c r="C211" s="188">
        <v>5.1886086642340998E-2</v>
      </c>
      <c r="D211" s="188">
        <v>3.4526834601293001E-2</v>
      </c>
      <c r="E211" s="188">
        <v>0.18596310813972</v>
      </c>
      <c r="F211" s="188">
        <v>9.6095257103962994E-2</v>
      </c>
      <c r="G211" s="188">
        <v>4.2452083699666E-2</v>
      </c>
      <c r="H211" s="188">
        <v>3.7805277298803001E-2</v>
      </c>
      <c r="I211" s="188">
        <v>6.0652295430394E-2</v>
      </c>
      <c r="J211" s="189">
        <v>8.0687097948761E-2</v>
      </c>
      <c r="K211" s="63"/>
      <c r="L211" s="180"/>
      <c r="M211" s="57"/>
      <c r="N211" s="57"/>
      <c r="O211" s="57"/>
      <c r="P211" s="57"/>
      <c r="Q211" s="57"/>
      <c r="R211" s="57"/>
    </row>
    <row r="212" spans="1:18" x14ac:dyDescent="0.2">
      <c r="A212" s="185" t="s">
        <v>255</v>
      </c>
      <c r="B212" s="188">
        <v>6.8676946504442005E-2</v>
      </c>
      <c r="C212" s="188">
        <v>8.3420199177826004E-2</v>
      </c>
      <c r="D212" s="188">
        <v>0.12272868307296</v>
      </c>
      <c r="E212" s="188">
        <v>3.7551831554188002E-2</v>
      </c>
      <c r="F212" s="188">
        <v>6.3198112024701006E-2</v>
      </c>
      <c r="G212" s="188">
        <v>0.18088306664321999</v>
      </c>
      <c r="H212" s="188">
        <v>8.9928315809209E-2</v>
      </c>
      <c r="I212" s="188">
        <v>0.15688665466203</v>
      </c>
      <c r="J212" s="189">
        <v>7.2638303581469998E-2</v>
      </c>
      <c r="K212" s="63"/>
      <c r="L212" s="180"/>
      <c r="M212" s="57"/>
      <c r="N212" s="57"/>
      <c r="O212" s="57"/>
      <c r="P212" s="57"/>
      <c r="Q212" s="57"/>
      <c r="R212" s="57"/>
    </row>
    <row r="213" spans="1:18" x14ac:dyDescent="0.2">
      <c r="A213" s="185" t="s">
        <v>253</v>
      </c>
      <c r="B213" s="188">
        <v>6.6487451003594003E-2</v>
      </c>
      <c r="C213" s="188">
        <v>5.9544290142891997E-2</v>
      </c>
      <c r="D213" s="188">
        <v>0.10186003844373</v>
      </c>
      <c r="E213" s="188">
        <v>0.11389025242735</v>
      </c>
      <c r="F213" s="188">
        <v>7.3474654534266007E-2</v>
      </c>
      <c r="G213" s="188">
        <v>0.1191524529629</v>
      </c>
      <c r="H213" s="188">
        <v>4.3015437557461997E-2</v>
      </c>
      <c r="I213" s="188">
        <v>2.185347978564E-2</v>
      </c>
      <c r="J213" s="189">
        <v>7.2137316536290005E-2</v>
      </c>
      <c r="K213" s="63"/>
      <c r="M213" s="190"/>
      <c r="N213" s="190"/>
      <c r="O213" s="190"/>
      <c r="P213" s="190"/>
      <c r="Q213" s="190"/>
      <c r="R213" s="190"/>
    </row>
    <row r="214" spans="1:18" x14ac:dyDescent="0.2">
      <c r="A214" s="185" t="s">
        <v>258</v>
      </c>
      <c r="B214" s="188">
        <v>4.8340692448218002E-2</v>
      </c>
      <c r="C214" s="188">
        <v>4.4847227229788997E-2</v>
      </c>
      <c r="D214" s="188">
        <v>5.8949195341786997E-2</v>
      </c>
      <c r="E214" s="188">
        <v>1.3204816379017E-2</v>
      </c>
      <c r="F214" s="188">
        <v>4.5110923278342999E-2</v>
      </c>
      <c r="G214" s="188">
        <v>0.15486722349217999</v>
      </c>
      <c r="H214" s="188">
        <v>3.3805169811491002E-2</v>
      </c>
      <c r="I214" s="188">
        <v>3.3582060166444001E-2</v>
      </c>
      <c r="J214" s="189">
        <v>4.8590521503680997E-2</v>
      </c>
      <c r="K214" s="63"/>
      <c r="L214" s="180"/>
      <c r="M214" s="57"/>
      <c r="N214" s="57"/>
      <c r="O214" s="57"/>
      <c r="P214" s="57"/>
      <c r="Q214" s="57"/>
      <c r="R214" s="57"/>
    </row>
    <row r="215" spans="1:18" x14ac:dyDescent="0.2">
      <c r="A215" s="185" t="s">
        <v>259</v>
      </c>
      <c r="B215" s="188">
        <v>4.4956163668310997E-2</v>
      </c>
      <c r="C215" s="188">
        <v>0.13366182267422</v>
      </c>
      <c r="D215" s="188">
        <v>0.11867384835934</v>
      </c>
      <c r="E215" s="188">
        <v>3.1537630673171002E-3</v>
      </c>
      <c r="F215" s="188">
        <v>4.0742750932214002E-2</v>
      </c>
      <c r="G215" s="188">
        <v>3.5950342887286997E-2</v>
      </c>
      <c r="H215" s="188">
        <v>8.2511998989127006E-2</v>
      </c>
      <c r="I215" s="188">
        <v>0.10757786751495001</v>
      </c>
      <c r="J215" s="189">
        <v>4.7313154337186997E-2</v>
      </c>
      <c r="K215" s="63"/>
      <c r="L215" s="180"/>
      <c r="M215" s="57"/>
      <c r="N215" s="57"/>
      <c r="O215" s="57"/>
      <c r="P215" s="57"/>
      <c r="Q215" s="57"/>
      <c r="R215" s="57"/>
    </row>
    <row r="216" spans="1:18" x14ac:dyDescent="0.2">
      <c r="A216" s="185" t="s">
        <v>257</v>
      </c>
      <c r="B216" s="188">
        <v>3.1412624464921997E-2</v>
      </c>
      <c r="C216" s="188">
        <v>1.3069400622495999E-2</v>
      </c>
      <c r="D216" s="188">
        <v>1.8303218642150999E-2</v>
      </c>
      <c r="E216" s="188">
        <v>5.5401742263728997E-3</v>
      </c>
      <c r="F216" s="188">
        <v>3.3504793916597997E-2</v>
      </c>
      <c r="G216" s="188">
        <v>2.4513451732019999E-2</v>
      </c>
      <c r="H216" s="188">
        <v>0.16115937783718001</v>
      </c>
      <c r="I216" s="188">
        <v>2.4099740899572002E-2</v>
      </c>
      <c r="J216" s="189">
        <v>2.8507901945070999E-2</v>
      </c>
      <c r="K216" s="63"/>
      <c r="L216" s="180"/>
      <c r="M216" s="57"/>
      <c r="N216" s="57"/>
      <c r="O216" s="57"/>
      <c r="P216" s="57"/>
      <c r="Q216" s="57"/>
      <c r="R216" s="57"/>
    </row>
    <row r="217" spans="1:18" x14ac:dyDescent="0.2">
      <c r="A217" s="185" t="s">
        <v>260</v>
      </c>
      <c r="B217" s="188">
        <v>2.4194727057178001E-2</v>
      </c>
      <c r="C217" s="188">
        <v>1.488914167836E-2</v>
      </c>
      <c r="D217" s="188">
        <v>1.4000544308062E-2</v>
      </c>
      <c r="E217" s="188">
        <v>0</v>
      </c>
      <c r="F217" s="188">
        <v>1.5807329315220001E-2</v>
      </c>
      <c r="G217" s="188">
        <v>6.1227360647089996E-3</v>
      </c>
      <c r="H217" s="188">
        <v>1.6010276115212E-2</v>
      </c>
      <c r="I217" s="188">
        <v>1.9587227289638999E-2</v>
      </c>
      <c r="J217" s="189">
        <v>2.0450091972697999E-2</v>
      </c>
      <c r="K217" s="63"/>
      <c r="L217" s="180"/>
      <c r="M217" s="57"/>
      <c r="N217" s="57"/>
      <c r="O217" s="57"/>
      <c r="P217" s="57"/>
      <c r="Q217" s="57"/>
      <c r="R217" s="57"/>
    </row>
    <row r="218" spans="1:18" x14ac:dyDescent="0.2">
      <c r="A218" s="185" t="s">
        <v>261</v>
      </c>
      <c r="B218" s="188">
        <v>2.0377555860005E-2</v>
      </c>
      <c r="C218" s="188">
        <v>1.4922489215744E-2</v>
      </c>
      <c r="D218" s="188">
        <v>1.9633305219118002E-2</v>
      </c>
      <c r="E218" s="188">
        <v>5.6133684850389002E-3</v>
      </c>
      <c r="F218" s="188">
        <v>7.7767349215384996E-3</v>
      </c>
      <c r="G218" s="188">
        <v>6.2046773342711E-3</v>
      </c>
      <c r="H218" s="188">
        <v>1.6553866527836001E-2</v>
      </c>
      <c r="I218" s="188">
        <v>3.1634804355767002E-2</v>
      </c>
      <c r="J218" s="189">
        <v>1.8083773719637E-2</v>
      </c>
      <c r="K218" s="63"/>
      <c r="L218" s="180"/>
      <c r="M218" s="57"/>
      <c r="N218" s="57"/>
      <c r="O218" s="57"/>
      <c r="P218" s="57"/>
      <c r="Q218" s="57"/>
      <c r="R218" s="57"/>
    </row>
    <row r="219" spans="1:18" x14ac:dyDescent="0.2">
      <c r="A219" s="185" t="s">
        <v>263</v>
      </c>
      <c r="B219" s="188">
        <v>1.2192241006454999E-2</v>
      </c>
      <c r="C219" s="188">
        <v>9.5001084684572003E-3</v>
      </c>
      <c r="D219" s="188">
        <v>3.5011821080529002E-3</v>
      </c>
      <c r="E219" s="188">
        <v>1.9006469960598999E-3</v>
      </c>
      <c r="F219" s="188">
        <v>1.0810761525514001E-2</v>
      </c>
      <c r="G219" s="188">
        <v>6.8552839810093E-3</v>
      </c>
      <c r="H219" s="188">
        <v>2.9035933172431E-2</v>
      </c>
      <c r="I219" s="188">
        <v>1.2250995869400001E-2</v>
      </c>
      <c r="J219" s="189">
        <v>1.0897686566166E-2</v>
      </c>
      <c r="K219" s="63"/>
      <c r="L219" s="180"/>
      <c r="M219" s="57"/>
      <c r="N219" s="57"/>
      <c r="O219" s="57"/>
      <c r="P219" s="57"/>
      <c r="Q219" s="57"/>
      <c r="R219" s="57"/>
    </row>
    <row r="220" spans="1:18" x14ac:dyDescent="0.2">
      <c r="A220" s="185" t="s">
        <v>264</v>
      </c>
      <c r="B220" s="188">
        <v>1.0103653032026001E-2</v>
      </c>
      <c r="C220" s="188">
        <v>5.1934087270658E-3</v>
      </c>
      <c r="D220" s="188">
        <v>1.3947080499480001E-3</v>
      </c>
      <c r="E220" s="188">
        <v>0</v>
      </c>
      <c r="F220" s="188">
        <v>4.8758181531439001E-4</v>
      </c>
      <c r="G220" s="188">
        <v>6.5377176015473997E-3</v>
      </c>
      <c r="H220" s="188">
        <v>4.0615434603611996E-3</v>
      </c>
      <c r="I220" s="188">
        <v>7.9152026152535995E-3</v>
      </c>
      <c r="J220" s="189">
        <v>8.3936736624636993E-3</v>
      </c>
      <c r="K220" s="63"/>
      <c r="L220" s="180"/>
      <c r="M220" s="57"/>
      <c r="N220" s="57"/>
      <c r="O220" s="57"/>
      <c r="P220" s="57"/>
      <c r="Q220" s="57"/>
      <c r="R220" s="57"/>
    </row>
    <row r="221" spans="1:18" x14ac:dyDescent="0.2">
      <c r="A221" s="185" t="s">
        <v>262</v>
      </c>
      <c r="B221" s="188">
        <v>5.7525692989394001E-3</v>
      </c>
      <c r="C221" s="188">
        <v>3.8853439479493998E-3</v>
      </c>
      <c r="D221" s="188">
        <v>3.6027168540891E-3</v>
      </c>
      <c r="E221" s="188">
        <v>5.5684988722750001E-4</v>
      </c>
      <c r="F221" s="188">
        <v>3.0103301277510999E-3</v>
      </c>
      <c r="G221" s="188">
        <v>8.5032530332336993E-3</v>
      </c>
      <c r="H221" s="188">
        <v>2.2830797330212E-2</v>
      </c>
      <c r="I221" s="188">
        <v>1.6443128109536E-3</v>
      </c>
      <c r="J221" s="189">
        <v>5.2386290051770999E-3</v>
      </c>
      <c r="K221" s="63"/>
      <c r="L221" s="180"/>
      <c r="M221" s="57"/>
      <c r="N221" s="57"/>
      <c r="O221" s="57"/>
      <c r="P221" s="57"/>
      <c r="Q221" s="57"/>
      <c r="R221" s="57"/>
    </row>
    <row r="222" spans="1:18" x14ac:dyDescent="0.2">
      <c r="A222" s="181" t="s">
        <v>13</v>
      </c>
      <c r="B222" s="191">
        <v>1</v>
      </c>
      <c r="C222" s="191">
        <v>1</v>
      </c>
      <c r="D222" s="191">
        <v>1</v>
      </c>
      <c r="E222" s="191">
        <v>1</v>
      </c>
      <c r="F222" s="191">
        <v>1</v>
      </c>
      <c r="G222" s="191">
        <v>1</v>
      </c>
      <c r="H222" s="191">
        <v>1</v>
      </c>
      <c r="I222" s="191">
        <v>1</v>
      </c>
      <c r="J222" s="192">
        <v>1</v>
      </c>
      <c r="K222" s="63"/>
      <c r="M222" s="57"/>
      <c r="N222" s="57"/>
      <c r="O222" s="57"/>
      <c r="P222" s="57"/>
      <c r="Q222" s="57"/>
      <c r="R222" s="57"/>
    </row>
    <row r="223" spans="1:18" x14ac:dyDescent="0.2">
      <c r="I223" s="180"/>
      <c r="J223" s="57"/>
      <c r="K223" s="57"/>
      <c r="L223" s="57"/>
      <c r="M223" s="57"/>
      <c r="N223" s="57"/>
      <c r="O223" s="57"/>
    </row>
  </sheetData>
  <sortState ref="A207:J221">
    <sortCondition descending="1" ref="J207:J221"/>
  </sortState>
  <mergeCells count="11">
    <mergeCell ref="F76:H76"/>
    <mergeCell ref="A7:G7"/>
    <mergeCell ref="A16:D16"/>
    <mergeCell ref="F16:I16"/>
    <mergeCell ref="A36:G36"/>
    <mergeCell ref="A51:F51"/>
    <mergeCell ref="A79:G79"/>
    <mergeCell ref="A116:G116"/>
    <mergeCell ref="A141:H141"/>
    <mergeCell ref="A184:G184"/>
    <mergeCell ref="A205:G205"/>
  </mergeCells>
  <pageMargins left="0.75" right="0.75" top="1" bottom="1" header="0" footer="0"/>
  <pageSetup paperSize="9" scale="47" orientation="portrait" r:id="rId1"/>
  <headerFooter alignWithMargins="0"/>
  <rowBreaks count="1" manualBreakCount="1">
    <brk id="11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37"/>
  <sheetViews>
    <sheetView workbookViewId="0">
      <selection activeCell="N4" sqref="N4"/>
    </sheetView>
  </sheetViews>
  <sheetFormatPr baseColWidth="10" defaultRowHeight="12.75" x14ac:dyDescent="0.2"/>
  <cols>
    <col min="1" max="1" width="11.42578125" style="25"/>
    <col min="2" max="2" width="18.5703125" style="25" customWidth="1"/>
    <col min="3" max="6" width="11.42578125" style="25"/>
    <col min="7" max="7" width="12.7109375" style="25" bestFit="1" customWidth="1"/>
    <col min="8" max="257" width="11.42578125" style="25"/>
    <col min="258" max="258" width="18.5703125" style="25" customWidth="1"/>
    <col min="259" max="262" width="11.42578125" style="25"/>
    <col min="263" max="263" width="12.7109375" style="25" bestFit="1" customWidth="1"/>
    <col min="264" max="513" width="11.42578125" style="25"/>
    <col min="514" max="514" width="18.5703125" style="25" customWidth="1"/>
    <col min="515" max="518" width="11.42578125" style="25"/>
    <col min="519" max="519" width="12.7109375" style="25" bestFit="1" customWidth="1"/>
    <col min="520" max="769" width="11.42578125" style="25"/>
    <col min="770" max="770" width="18.5703125" style="25" customWidth="1"/>
    <col min="771" max="774" width="11.42578125" style="25"/>
    <col min="775" max="775" width="12.7109375" style="25" bestFit="1" customWidth="1"/>
    <col min="776" max="1025" width="11.42578125" style="25"/>
    <col min="1026" max="1026" width="18.5703125" style="25" customWidth="1"/>
    <col min="1027" max="1030" width="11.42578125" style="25"/>
    <col min="1031" max="1031" width="12.7109375" style="25" bestFit="1" customWidth="1"/>
    <col min="1032" max="1281" width="11.42578125" style="25"/>
    <col min="1282" max="1282" width="18.5703125" style="25" customWidth="1"/>
    <col min="1283" max="1286" width="11.42578125" style="25"/>
    <col min="1287" max="1287" width="12.7109375" style="25" bestFit="1" customWidth="1"/>
    <col min="1288" max="1537" width="11.42578125" style="25"/>
    <col min="1538" max="1538" width="18.5703125" style="25" customWidth="1"/>
    <col min="1539" max="1542" width="11.42578125" style="25"/>
    <col min="1543" max="1543" width="12.7109375" style="25" bestFit="1" customWidth="1"/>
    <col min="1544" max="1793" width="11.42578125" style="25"/>
    <col min="1794" max="1794" width="18.5703125" style="25" customWidth="1"/>
    <col min="1795" max="1798" width="11.42578125" style="25"/>
    <col min="1799" max="1799" width="12.7109375" style="25" bestFit="1" customWidth="1"/>
    <col min="1800" max="2049" width="11.42578125" style="25"/>
    <col min="2050" max="2050" width="18.5703125" style="25" customWidth="1"/>
    <col min="2051" max="2054" width="11.42578125" style="25"/>
    <col min="2055" max="2055" width="12.7109375" style="25" bestFit="1" customWidth="1"/>
    <col min="2056" max="2305" width="11.42578125" style="25"/>
    <col min="2306" max="2306" width="18.5703125" style="25" customWidth="1"/>
    <col min="2307" max="2310" width="11.42578125" style="25"/>
    <col min="2311" max="2311" width="12.7109375" style="25" bestFit="1" customWidth="1"/>
    <col min="2312" max="2561" width="11.42578125" style="25"/>
    <col min="2562" max="2562" width="18.5703125" style="25" customWidth="1"/>
    <col min="2563" max="2566" width="11.42578125" style="25"/>
    <col min="2567" max="2567" width="12.7109375" style="25" bestFit="1" customWidth="1"/>
    <col min="2568" max="2817" width="11.42578125" style="25"/>
    <col min="2818" max="2818" width="18.5703125" style="25" customWidth="1"/>
    <col min="2819" max="2822" width="11.42578125" style="25"/>
    <col min="2823" max="2823" width="12.7109375" style="25" bestFit="1" customWidth="1"/>
    <col min="2824" max="3073" width="11.42578125" style="25"/>
    <col min="3074" max="3074" width="18.5703125" style="25" customWidth="1"/>
    <col min="3075" max="3078" width="11.42578125" style="25"/>
    <col min="3079" max="3079" width="12.7109375" style="25" bestFit="1" customWidth="1"/>
    <col min="3080" max="3329" width="11.42578125" style="25"/>
    <col min="3330" max="3330" width="18.5703125" style="25" customWidth="1"/>
    <col min="3331" max="3334" width="11.42578125" style="25"/>
    <col min="3335" max="3335" width="12.7109375" style="25" bestFit="1" customWidth="1"/>
    <col min="3336" max="3585" width="11.42578125" style="25"/>
    <col min="3586" max="3586" width="18.5703125" style="25" customWidth="1"/>
    <col min="3587" max="3590" width="11.42578125" style="25"/>
    <col min="3591" max="3591" width="12.7109375" style="25" bestFit="1" customWidth="1"/>
    <col min="3592" max="3841" width="11.42578125" style="25"/>
    <col min="3842" max="3842" width="18.5703125" style="25" customWidth="1"/>
    <col min="3843" max="3846" width="11.42578125" style="25"/>
    <col min="3847" max="3847" width="12.7109375" style="25" bestFit="1" customWidth="1"/>
    <col min="3848" max="4097" width="11.42578125" style="25"/>
    <col min="4098" max="4098" width="18.5703125" style="25" customWidth="1"/>
    <col min="4099" max="4102" width="11.42578125" style="25"/>
    <col min="4103" max="4103" width="12.7109375" style="25" bestFit="1" customWidth="1"/>
    <col min="4104" max="4353" width="11.42578125" style="25"/>
    <col min="4354" max="4354" width="18.5703125" style="25" customWidth="1"/>
    <col min="4355" max="4358" width="11.42578125" style="25"/>
    <col min="4359" max="4359" width="12.7109375" style="25" bestFit="1" customWidth="1"/>
    <col min="4360" max="4609" width="11.42578125" style="25"/>
    <col min="4610" max="4610" width="18.5703125" style="25" customWidth="1"/>
    <col min="4611" max="4614" width="11.42578125" style="25"/>
    <col min="4615" max="4615" width="12.7109375" style="25" bestFit="1" customWidth="1"/>
    <col min="4616" max="4865" width="11.42578125" style="25"/>
    <col min="4866" max="4866" width="18.5703125" style="25" customWidth="1"/>
    <col min="4867" max="4870" width="11.42578125" style="25"/>
    <col min="4871" max="4871" width="12.7109375" style="25" bestFit="1" customWidth="1"/>
    <col min="4872" max="5121" width="11.42578125" style="25"/>
    <col min="5122" max="5122" width="18.5703125" style="25" customWidth="1"/>
    <col min="5123" max="5126" width="11.42578125" style="25"/>
    <col min="5127" max="5127" width="12.7109375" style="25" bestFit="1" customWidth="1"/>
    <col min="5128" max="5377" width="11.42578125" style="25"/>
    <col min="5378" max="5378" width="18.5703125" style="25" customWidth="1"/>
    <col min="5379" max="5382" width="11.42578125" style="25"/>
    <col min="5383" max="5383" width="12.7109375" style="25" bestFit="1" customWidth="1"/>
    <col min="5384" max="5633" width="11.42578125" style="25"/>
    <col min="5634" max="5634" width="18.5703125" style="25" customWidth="1"/>
    <col min="5635" max="5638" width="11.42578125" style="25"/>
    <col min="5639" max="5639" width="12.7109375" style="25" bestFit="1" customWidth="1"/>
    <col min="5640" max="5889" width="11.42578125" style="25"/>
    <col min="5890" max="5890" width="18.5703125" style="25" customWidth="1"/>
    <col min="5891" max="5894" width="11.42578125" style="25"/>
    <col min="5895" max="5895" width="12.7109375" style="25" bestFit="1" customWidth="1"/>
    <col min="5896" max="6145" width="11.42578125" style="25"/>
    <col min="6146" max="6146" width="18.5703125" style="25" customWidth="1"/>
    <col min="6147" max="6150" width="11.42578125" style="25"/>
    <col min="6151" max="6151" width="12.7109375" style="25" bestFit="1" customWidth="1"/>
    <col min="6152" max="6401" width="11.42578125" style="25"/>
    <col min="6402" max="6402" width="18.5703125" style="25" customWidth="1"/>
    <col min="6403" max="6406" width="11.42578125" style="25"/>
    <col min="6407" max="6407" width="12.7109375" style="25" bestFit="1" customWidth="1"/>
    <col min="6408" max="6657" width="11.42578125" style="25"/>
    <col min="6658" max="6658" width="18.5703125" style="25" customWidth="1"/>
    <col min="6659" max="6662" width="11.42578125" style="25"/>
    <col min="6663" max="6663" width="12.7109375" style="25" bestFit="1" customWidth="1"/>
    <col min="6664" max="6913" width="11.42578125" style="25"/>
    <col min="6914" max="6914" width="18.5703125" style="25" customWidth="1"/>
    <col min="6915" max="6918" width="11.42578125" style="25"/>
    <col min="6919" max="6919" width="12.7109375" style="25" bestFit="1" customWidth="1"/>
    <col min="6920" max="7169" width="11.42578125" style="25"/>
    <col min="7170" max="7170" width="18.5703125" style="25" customWidth="1"/>
    <col min="7171" max="7174" width="11.42578125" style="25"/>
    <col min="7175" max="7175" width="12.7109375" style="25" bestFit="1" customWidth="1"/>
    <col min="7176" max="7425" width="11.42578125" style="25"/>
    <col min="7426" max="7426" width="18.5703125" style="25" customWidth="1"/>
    <col min="7427" max="7430" width="11.42578125" style="25"/>
    <col min="7431" max="7431" width="12.7109375" style="25" bestFit="1" customWidth="1"/>
    <col min="7432" max="7681" width="11.42578125" style="25"/>
    <col min="7682" max="7682" width="18.5703125" style="25" customWidth="1"/>
    <col min="7683" max="7686" width="11.42578125" style="25"/>
    <col min="7687" max="7687" width="12.7109375" style="25" bestFit="1" customWidth="1"/>
    <col min="7688" max="7937" width="11.42578125" style="25"/>
    <col min="7938" max="7938" width="18.5703125" style="25" customWidth="1"/>
    <col min="7939" max="7942" width="11.42578125" style="25"/>
    <col min="7943" max="7943" width="12.7109375" style="25" bestFit="1" customWidth="1"/>
    <col min="7944" max="8193" width="11.42578125" style="25"/>
    <col min="8194" max="8194" width="18.5703125" style="25" customWidth="1"/>
    <col min="8195" max="8198" width="11.42578125" style="25"/>
    <col min="8199" max="8199" width="12.7109375" style="25" bestFit="1" customWidth="1"/>
    <col min="8200" max="8449" width="11.42578125" style="25"/>
    <col min="8450" max="8450" width="18.5703125" style="25" customWidth="1"/>
    <col min="8451" max="8454" width="11.42578125" style="25"/>
    <col min="8455" max="8455" width="12.7109375" style="25" bestFit="1" customWidth="1"/>
    <col min="8456" max="8705" width="11.42578125" style="25"/>
    <col min="8706" max="8706" width="18.5703125" style="25" customWidth="1"/>
    <col min="8707" max="8710" width="11.42578125" style="25"/>
    <col min="8711" max="8711" width="12.7109375" style="25" bestFit="1" customWidth="1"/>
    <col min="8712" max="8961" width="11.42578125" style="25"/>
    <col min="8962" max="8962" width="18.5703125" style="25" customWidth="1"/>
    <col min="8963" max="8966" width="11.42578125" style="25"/>
    <col min="8967" max="8967" width="12.7109375" style="25" bestFit="1" customWidth="1"/>
    <col min="8968" max="9217" width="11.42578125" style="25"/>
    <col min="9218" max="9218" width="18.5703125" style="25" customWidth="1"/>
    <col min="9219" max="9222" width="11.42578125" style="25"/>
    <col min="9223" max="9223" width="12.7109375" style="25" bestFit="1" customWidth="1"/>
    <col min="9224" max="9473" width="11.42578125" style="25"/>
    <col min="9474" max="9474" width="18.5703125" style="25" customWidth="1"/>
    <col min="9475" max="9478" width="11.42578125" style="25"/>
    <col min="9479" max="9479" width="12.7109375" style="25" bestFit="1" customWidth="1"/>
    <col min="9480" max="9729" width="11.42578125" style="25"/>
    <col min="9730" max="9730" width="18.5703125" style="25" customWidth="1"/>
    <col min="9731" max="9734" width="11.42578125" style="25"/>
    <col min="9735" max="9735" width="12.7109375" style="25" bestFit="1" customWidth="1"/>
    <col min="9736" max="9985" width="11.42578125" style="25"/>
    <col min="9986" max="9986" width="18.5703125" style="25" customWidth="1"/>
    <col min="9987" max="9990" width="11.42578125" style="25"/>
    <col min="9991" max="9991" width="12.7109375" style="25" bestFit="1" customWidth="1"/>
    <col min="9992" max="10241" width="11.42578125" style="25"/>
    <col min="10242" max="10242" width="18.5703125" style="25" customWidth="1"/>
    <col min="10243" max="10246" width="11.42578125" style="25"/>
    <col min="10247" max="10247" width="12.7109375" style="25" bestFit="1" customWidth="1"/>
    <col min="10248" max="10497" width="11.42578125" style="25"/>
    <col min="10498" max="10498" width="18.5703125" style="25" customWidth="1"/>
    <col min="10499" max="10502" width="11.42578125" style="25"/>
    <col min="10503" max="10503" width="12.7109375" style="25" bestFit="1" customWidth="1"/>
    <col min="10504" max="10753" width="11.42578125" style="25"/>
    <col min="10754" max="10754" width="18.5703125" style="25" customWidth="1"/>
    <col min="10755" max="10758" width="11.42578125" style="25"/>
    <col min="10759" max="10759" width="12.7109375" style="25" bestFit="1" customWidth="1"/>
    <col min="10760" max="11009" width="11.42578125" style="25"/>
    <col min="11010" max="11010" width="18.5703125" style="25" customWidth="1"/>
    <col min="11011" max="11014" width="11.42578125" style="25"/>
    <col min="11015" max="11015" width="12.7109375" style="25" bestFit="1" customWidth="1"/>
    <col min="11016" max="11265" width="11.42578125" style="25"/>
    <col min="11266" max="11266" width="18.5703125" style="25" customWidth="1"/>
    <col min="11267" max="11270" width="11.42578125" style="25"/>
    <col min="11271" max="11271" width="12.7109375" style="25" bestFit="1" customWidth="1"/>
    <col min="11272" max="11521" width="11.42578125" style="25"/>
    <col min="11522" max="11522" width="18.5703125" style="25" customWidth="1"/>
    <col min="11523" max="11526" width="11.42578125" style="25"/>
    <col min="11527" max="11527" width="12.7109375" style="25" bestFit="1" customWidth="1"/>
    <col min="11528" max="11777" width="11.42578125" style="25"/>
    <col min="11778" max="11778" width="18.5703125" style="25" customWidth="1"/>
    <col min="11779" max="11782" width="11.42578125" style="25"/>
    <col min="11783" max="11783" width="12.7109375" style="25" bestFit="1" customWidth="1"/>
    <col min="11784" max="12033" width="11.42578125" style="25"/>
    <col min="12034" max="12034" width="18.5703125" style="25" customWidth="1"/>
    <col min="12035" max="12038" width="11.42578125" style="25"/>
    <col min="12039" max="12039" width="12.7109375" style="25" bestFit="1" customWidth="1"/>
    <col min="12040" max="12289" width="11.42578125" style="25"/>
    <col min="12290" max="12290" width="18.5703125" style="25" customWidth="1"/>
    <col min="12291" max="12294" width="11.42578125" style="25"/>
    <col min="12295" max="12295" width="12.7109375" style="25" bestFit="1" customWidth="1"/>
    <col min="12296" max="12545" width="11.42578125" style="25"/>
    <col min="12546" max="12546" width="18.5703125" style="25" customWidth="1"/>
    <col min="12547" max="12550" width="11.42578125" style="25"/>
    <col min="12551" max="12551" width="12.7109375" style="25" bestFit="1" customWidth="1"/>
    <col min="12552" max="12801" width="11.42578125" style="25"/>
    <col min="12802" max="12802" width="18.5703125" style="25" customWidth="1"/>
    <col min="12803" max="12806" width="11.42578125" style="25"/>
    <col min="12807" max="12807" width="12.7109375" style="25" bestFit="1" customWidth="1"/>
    <col min="12808" max="13057" width="11.42578125" style="25"/>
    <col min="13058" max="13058" width="18.5703125" style="25" customWidth="1"/>
    <col min="13059" max="13062" width="11.42578125" style="25"/>
    <col min="13063" max="13063" width="12.7109375" style="25" bestFit="1" customWidth="1"/>
    <col min="13064" max="13313" width="11.42578125" style="25"/>
    <col min="13314" max="13314" width="18.5703125" style="25" customWidth="1"/>
    <col min="13315" max="13318" width="11.42578125" style="25"/>
    <col min="13319" max="13319" width="12.7109375" style="25" bestFit="1" customWidth="1"/>
    <col min="13320" max="13569" width="11.42578125" style="25"/>
    <col min="13570" max="13570" width="18.5703125" style="25" customWidth="1"/>
    <col min="13571" max="13574" width="11.42578125" style="25"/>
    <col min="13575" max="13575" width="12.7109375" style="25" bestFit="1" customWidth="1"/>
    <col min="13576" max="13825" width="11.42578125" style="25"/>
    <col min="13826" max="13826" width="18.5703125" style="25" customWidth="1"/>
    <col min="13827" max="13830" width="11.42578125" style="25"/>
    <col min="13831" max="13831" width="12.7109375" style="25" bestFit="1" customWidth="1"/>
    <col min="13832" max="14081" width="11.42578125" style="25"/>
    <col min="14082" max="14082" width="18.5703125" style="25" customWidth="1"/>
    <col min="14083" max="14086" width="11.42578125" style="25"/>
    <col min="14087" max="14087" width="12.7109375" style="25" bestFit="1" customWidth="1"/>
    <col min="14088" max="14337" width="11.42578125" style="25"/>
    <col min="14338" max="14338" width="18.5703125" style="25" customWidth="1"/>
    <col min="14339" max="14342" width="11.42578125" style="25"/>
    <col min="14343" max="14343" width="12.7109375" style="25" bestFit="1" customWidth="1"/>
    <col min="14344" max="14593" width="11.42578125" style="25"/>
    <col min="14594" max="14594" width="18.5703125" style="25" customWidth="1"/>
    <col min="14595" max="14598" width="11.42578125" style="25"/>
    <col min="14599" max="14599" width="12.7109375" style="25" bestFit="1" customWidth="1"/>
    <col min="14600" max="14849" width="11.42578125" style="25"/>
    <col min="14850" max="14850" width="18.5703125" style="25" customWidth="1"/>
    <col min="14851" max="14854" width="11.42578125" style="25"/>
    <col min="14855" max="14855" width="12.7109375" style="25" bestFit="1" customWidth="1"/>
    <col min="14856" max="15105" width="11.42578125" style="25"/>
    <col min="15106" max="15106" width="18.5703125" style="25" customWidth="1"/>
    <col min="15107" max="15110" width="11.42578125" style="25"/>
    <col min="15111" max="15111" width="12.7109375" style="25" bestFit="1" customWidth="1"/>
    <col min="15112" max="15361" width="11.42578125" style="25"/>
    <col min="15362" max="15362" width="18.5703125" style="25" customWidth="1"/>
    <col min="15363" max="15366" width="11.42578125" style="25"/>
    <col min="15367" max="15367" width="12.7109375" style="25" bestFit="1" customWidth="1"/>
    <col min="15368" max="15617" width="11.42578125" style="25"/>
    <col min="15618" max="15618" width="18.5703125" style="25" customWidth="1"/>
    <col min="15619" max="15622" width="11.42578125" style="25"/>
    <col min="15623" max="15623" width="12.7109375" style="25" bestFit="1" customWidth="1"/>
    <col min="15624" max="15873" width="11.42578125" style="25"/>
    <col min="15874" max="15874" width="18.5703125" style="25" customWidth="1"/>
    <col min="15875" max="15878" width="11.42578125" style="25"/>
    <col min="15879" max="15879" width="12.7109375" style="25" bestFit="1" customWidth="1"/>
    <col min="15880" max="16129" width="11.42578125" style="25"/>
    <col min="16130" max="16130" width="18.5703125" style="25" customWidth="1"/>
    <col min="16131" max="16134" width="11.42578125" style="25"/>
    <col min="16135" max="16135" width="12.7109375" style="25" bestFit="1" customWidth="1"/>
    <col min="16136" max="16384" width="11.42578125" style="25"/>
  </cols>
  <sheetData>
    <row r="4" spans="1:14" ht="12.75" customHeight="1" x14ac:dyDescent="0.2">
      <c r="A4" s="836" t="s">
        <v>265</v>
      </c>
      <c r="B4" s="836"/>
      <c r="C4" s="836"/>
      <c r="D4" s="836"/>
      <c r="E4" s="836"/>
      <c r="F4" s="836"/>
      <c r="G4" s="836"/>
      <c r="H4" s="836"/>
      <c r="I4" s="836"/>
      <c r="J4" s="836"/>
    </row>
    <row r="5" spans="1:14" x14ac:dyDescent="0.2">
      <c r="A5" s="19"/>
      <c r="B5" s="30"/>
      <c r="C5" s="31"/>
      <c r="D5" s="31"/>
      <c r="E5" s="31"/>
      <c r="F5" s="31"/>
      <c r="J5" s="24"/>
    </row>
    <row r="6" spans="1:14" x14ac:dyDescent="0.2">
      <c r="A6" s="19"/>
      <c r="B6" s="30"/>
      <c r="C6" s="31"/>
      <c r="D6" s="31"/>
      <c r="E6" s="31"/>
      <c r="F6" s="31"/>
      <c r="J6" s="24"/>
    </row>
    <row r="7" spans="1:14" ht="15.75" x14ac:dyDescent="0.25">
      <c r="A7" s="823" t="s">
        <v>266</v>
      </c>
      <c r="B7" s="823"/>
      <c r="C7" s="823"/>
      <c r="D7" s="823"/>
      <c r="E7" s="823"/>
      <c r="F7" s="823"/>
      <c r="G7" s="125"/>
      <c r="H7" s="125"/>
      <c r="I7" s="125"/>
      <c r="J7" s="125"/>
      <c r="K7" s="125"/>
      <c r="L7" s="125"/>
      <c r="M7" s="125"/>
      <c r="N7" s="125"/>
    </row>
    <row r="8" spans="1:14" ht="16.5" thickBot="1" x14ac:dyDescent="0.3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</row>
    <row r="9" spans="1:14" ht="16.5" thickBot="1" x14ac:dyDescent="0.3">
      <c r="A9" s="125"/>
      <c r="B9" s="88" t="s">
        <v>19</v>
      </c>
      <c r="C9" s="88" t="s">
        <v>267</v>
      </c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</row>
    <row r="10" spans="1:14" x14ac:dyDescent="0.2">
      <c r="A10" s="193" t="s">
        <v>78</v>
      </c>
      <c r="B10" s="194">
        <v>1675</v>
      </c>
      <c r="C10" s="194">
        <v>77398</v>
      </c>
    </row>
    <row r="11" spans="1:14" x14ac:dyDescent="0.2">
      <c r="A11" s="195" t="s">
        <v>79</v>
      </c>
      <c r="B11" s="196">
        <v>1777</v>
      </c>
      <c r="C11" s="196">
        <v>80744</v>
      </c>
    </row>
    <row r="12" spans="1:14" x14ac:dyDescent="0.2">
      <c r="A12" s="195" t="s">
        <v>80</v>
      </c>
      <c r="B12" s="196">
        <v>1865</v>
      </c>
      <c r="C12" s="196">
        <v>83454</v>
      </c>
    </row>
    <row r="13" spans="1:14" x14ac:dyDescent="0.2">
      <c r="A13" s="195" t="s">
        <v>81</v>
      </c>
      <c r="B13" s="196">
        <v>1964</v>
      </c>
      <c r="C13" s="196">
        <v>87638</v>
      </c>
    </row>
    <row r="14" spans="1:14" x14ac:dyDescent="0.2">
      <c r="A14" s="195" t="s">
        <v>82</v>
      </c>
      <c r="B14" s="196">
        <v>2173</v>
      </c>
      <c r="C14" s="196">
        <v>91046</v>
      </c>
    </row>
    <row r="15" spans="1:14" x14ac:dyDescent="0.2">
      <c r="A15" s="195" t="s">
        <v>83</v>
      </c>
      <c r="B15" s="196">
        <v>2434</v>
      </c>
      <c r="C15" s="196">
        <v>96908</v>
      </c>
    </row>
    <row r="16" spans="1:14" x14ac:dyDescent="0.2">
      <c r="A16" s="195" t="s">
        <v>84</v>
      </c>
      <c r="B16" s="196">
        <v>2755</v>
      </c>
      <c r="C16" s="196">
        <v>103311</v>
      </c>
    </row>
    <row r="17" spans="1:6" x14ac:dyDescent="0.2">
      <c r="A17" s="195" t="s">
        <v>85</v>
      </c>
      <c r="B17" s="196">
        <v>2973</v>
      </c>
      <c r="C17" s="196">
        <v>107991</v>
      </c>
    </row>
    <row r="18" spans="1:6" x14ac:dyDescent="0.2">
      <c r="A18" s="197" t="s">
        <v>86</v>
      </c>
      <c r="B18" s="198">
        <v>3198</v>
      </c>
      <c r="C18" s="198">
        <v>111908</v>
      </c>
    </row>
    <row r="19" spans="1:6" x14ac:dyDescent="0.2">
      <c r="A19" s="197" t="s">
        <v>87</v>
      </c>
      <c r="B19" s="198">
        <v>3513</v>
      </c>
      <c r="C19" s="198">
        <v>116182</v>
      </c>
    </row>
    <row r="20" spans="1:6" x14ac:dyDescent="0.2">
      <c r="A20" s="197" t="s">
        <v>88</v>
      </c>
      <c r="B20" s="198">
        <v>3905</v>
      </c>
      <c r="C20" s="198">
        <v>121103</v>
      </c>
    </row>
    <row r="21" spans="1:6" x14ac:dyDescent="0.2">
      <c r="A21" s="197" t="s">
        <v>89</v>
      </c>
      <c r="B21" s="198">
        <v>4265</v>
      </c>
      <c r="C21" s="198">
        <v>127787</v>
      </c>
      <c r="E21" s="31"/>
      <c r="F21" s="31"/>
    </row>
    <row r="22" spans="1:6" x14ac:dyDescent="0.2">
      <c r="A22" s="197" t="s">
        <v>90</v>
      </c>
      <c r="B22" s="198">
        <v>4569</v>
      </c>
      <c r="C22" s="198">
        <v>130847</v>
      </c>
    </row>
    <row r="23" spans="1:6" x14ac:dyDescent="0.2">
      <c r="A23" s="199" t="s">
        <v>91</v>
      </c>
      <c r="B23" s="198">
        <v>4944</v>
      </c>
      <c r="C23" s="198">
        <v>135974</v>
      </c>
    </row>
    <row r="24" spans="1:6" x14ac:dyDescent="0.2">
      <c r="A24" s="199" t="s">
        <v>92</v>
      </c>
      <c r="B24" s="198">
        <v>5244</v>
      </c>
      <c r="C24" s="198">
        <v>139910</v>
      </c>
    </row>
    <row r="25" spans="1:6" x14ac:dyDescent="0.2">
      <c r="A25" s="199" t="s">
        <v>93</v>
      </c>
      <c r="B25" s="198">
        <v>5569</v>
      </c>
      <c r="C25" s="198">
        <v>143859</v>
      </c>
    </row>
    <row r="26" spans="1:6" x14ac:dyDescent="0.2">
      <c r="A26" s="199" t="s">
        <v>94</v>
      </c>
      <c r="B26" s="198">
        <v>5806</v>
      </c>
      <c r="C26" s="198">
        <v>146790</v>
      </c>
    </row>
    <row r="27" spans="1:6" x14ac:dyDescent="0.2">
      <c r="A27" s="199" t="s">
        <v>95</v>
      </c>
      <c r="B27" s="200">
        <v>6026</v>
      </c>
      <c r="C27" s="200">
        <v>148506</v>
      </c>
    </row>
    <row r="28" spans="1:6" x14ac:dyDescent="0.2">
      <c r="A28" s="201" t="s">
        <v>96</v>
      </c>
      <c r="B28" s="200">
        <v>6130</v>
      </c>
      <c r="C28" s="200">
        <v>149812</v>
      </c>
    </row>
    <row r="29" spans="1:6" x14ac:dyDescent="0.2">
      <c r="A29" s="201" t="s">
        <v>97</v>
      </c>
      <c r="B29" s="200">
        <v>6160</v>
      </c>
      <c r="C29" s="200">
        <v>151053</v>
      </c>
    </row>
    <row r="30" spans="1:6" x14ac:dyDescent="0.2">
      <c r="A30" s="201" t="s">
        <v>98</v>
      </c>
      <c r="B30" s="200">
        <v>6152</v>
      </c>
      <c r="C30" s="200">
        <v>150484</v>
      </c>
    </row>
    <row r="31" spans="1:6" x14ac:dyDescent="0.2">
      <c r="A31" s="201" t="s">
        <v>59</v>
      </c>
      <c r="B31" s="202">
        <v>5851</v>
      </c>
      <c r="C31" s="202">
        <v>147949</v>
      </c>
    </row>
    <row r="32" spans="1:6" ht="13.5" thickBot="1" x14ac:dyDescent="0.25">
      <c r="A32" s="203" t="s">
        <v>122</v>
      </c>
      <c r="B32" s="204">
        <v>6241</v>
      </c>
      <c r="C32" s="204">
        <v>160864</v>
      </c>
    </row>
    <row r="33" spans="1:14" ht="13.5" thickBot="1" x14ac:dyDescent="0.25">
      <c r="A33" s="203" t="s">
        <v>130</v>
      </c>
      <c r="B33" s="204">
        <v>8127</v>
      </c>
      <c r="C33" s="204">
        <v>178718</v>
      </c>
    </row>
    <row r="34" spans="1:14" ht="13.5" thickBot="1" x14ac:dyDescent="0.25">
      <c r="A34" s="203" t="s">
        <v>183</v>
      </c>
      <c r="B34" s="204">
        <v>8987</v>
      </c>
      <c r="C34" s="204">
        <v>184571</v>
      </c>
    </row>
    <row r="35" spans="1:14" ht="13.5" thickBot="1" x14ac:dyDescent="0.25">
      <c r="A35" s="695" t="s">
        <v>610</v>
      </c>
      <c r="B35" s="204">
        <v>9300</v>
      </c>
      <c r="C35" s="204">
        <v>187203</v>
      </c>
    </row>
    <row r="36" spans="1:14" ht="14.25" x14ac:dyDescent="0.2">
      <c r="A36" s="837" t="s">
        <v>553</v>
      </c>
      <c r="B36" s="837"/>
      <c r="C36" s="837"/>
      <c r="D36" s="837"/>
      <c r="E36" s="837"/>
      <c r="F36" s="837"/>
      <c r="G36" s="837"/>
      <c r="H36" s="837"/>
      <c r="I36" s="837"/>
      <c r="J36" s="837"/>
      <c r="K36" s="837"/>
      <c r="L36" s="837"/>
      <c r="M36" s="837"/>
      <c r="N36" s="837"/>
    </row>
    <row r="37" spans="1:14" x14ac:dyDescent="0.2">
      <c r="B37" s="205"/>
      <c r="C37" s="205"/>
    </row>
  </sheetData>
  <mergeCells count="3">
    <mergeCell ref="A4:J4"/>
    <mergeCell ref="A7:F7"/>
    <mergeCell ref="A36:N36"/>
  </mergeCells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61"/>
  <sheetViews>
    <sheetView zoomScale="80" zoomScaleNormal="80" workbookViewId="0">
      <selection activeCell="N4" sqref="N4"/>
    </sheetView>
  </sheetViews>
  <sheetFormatPr baseColWidth="10" defaultRowHeight="12.75" x14ac:dyDescent="0.2"/>
  <cols>
    <col min="1" max="1" width="14.42578125" style="25" customWidth="1"/>
    <col min="2" max="5" width="11.42578125" style="25"/>
    <col min="6" max="6" width="12.7109375" style="25" bestFit="1" customWidth="1"/>
    <col min="7" max="256" width="11.42578125" style="25"/>
    <col min="257" max="257" width="14.42578125" style="25" customWidth="1"/>
    <col min="258" max="261" width="11.42578125" style="25"/>
    <col min="262" max="262" width="12.7109375" style="25" bestFit="1" customWidth="1"/>
    <col min="263" max="512" width="11.42578125" style="25"/>
    <col min="513" max="513" width="14.42578125" style="25" customWidth="1"/>
    <col min="514" max="517" width="11.42578125" style="25"/>
    <col min="518" max="518" width="12.7109375" style="25" bestFit="1" customWidth="1"/>
    <col min="519" max="768" width="11.42578125" style="25"/>
    <col min="769" max="769" width="14.42578125" style="25" customWidth="1"/>
    <col min="770" max="773" width="11.42578125" style="25"/>
    <col min="774" max="774" width="12.7109375" style="25" bestFit="1" customWidth="1"/>
    <col min="775" max="1024" width="11.42578125" style="25"/>
    <col min="1025" max="1025" width="14.42578125" style="25" customWidth="1"/>
    <col min="1026" max="1029" width="11.42578125" style="25"/>
    <col min="1030" max="1030" width="12.7109375" style="25" bestFit="1" customWidth="1"/>
    <col min="1031" max="1280" width="11.42578125" style="25"/>
    <col min="1281" max="1281" width="14.42578125" style="25" customWidth="1"/>
    <col min="1282" max="1285" width="11.42578125" style="25"/>
    <col min="1286" max="1286" width="12.7109375" style="25" bestFit="1" customWidth="1"/>
    <col min="1287" max="1536" width="11.42578125" style="25"/>
    <col min="1537" max="1537" width="14.42578125" style="25" customWidth="1"/>
    <col min="1538" max="1541" width="11.42578125" style="25"/>
    <col min="1542" max="1542" width="12.7109375" style="25" bestFit="1" customWidth="1"/>
    <col min="1543" max="1792" width="11.42578125" style="25"/>
    <col min="1793" max="1793" width="14.42578125" style="25" customWidth="1"/>
    <col min="1794" max="1797" width="11.42578125" style="25"/>
    <col min="1798" max="1798" width="12.7109375" style="25" bestFit="1" customWidth="1"/>
    <col min="1799" max="2048" width="11.42578125" style="25"/>
    <col min="2049" max="2049" width="14.42578125" style="25" customWidth="1"/>
    <col min="2050" max="2053" width="11.42578125" style="25"/>
    <col min="2054" max="2054" width="12.7109375" style="25" bestFit="1" customWidth="1"/>
    <col min="2055" max="2304" width="11.42578125" style="25"/>
    <col min="2305" max="2305" width="14.42578125" style="25" customWidth="1"/>
    <col min="2306" max="2309" width="11.42578125" style="25"/>
    <col min="2310" max="2310" width="12.7109375" style="25" bestFit="1" customWidth="1"/>
    <col min="2311" max="2560" width="11.42578125" style="25"/>
    <col min="2561" max="2561" width="14.42578125" style="25" customWidth="1"/>
    <col min="2562" max="2565" width="11.42578125" style="25"/>
    <col min="2566" max="2566" width="12.7109375" style="25" bestFit="1" customWidth="1"/>
    <col min="2567" max="2816" width="11.42578125" style="25"/>
    <col min="2817" max="2817" width="14.42578125" style="25" customWidth="1"/>
    <col min="2818" max="2821" width="11.42578125" style="25"/>
    <col min="2822" max="2822" width="12.7109375" style="25" bestFit="1" customWidth="1"/>
    <col min="2823" max="3072" width="11.42578125" style="25"/>
    <col min="3073" max="3073" width="14.42578125" style="25" customWidth="1"/>
    <col min="3074" max="3077" width="11.42578125" style="25"/>
    <col min="3078" max="3078" width="12.7109375" style="25" bestFit="1" customWidth="1"/>
    <col min="3079" max="3328" width="11.42578125" style="25"/>
    <col min="3329" max="3329" width="14.42578125" style="25" customWidth="1"/>
    <col min="3330" max="3333" width="11.42578125" style="25"/>
    <col min="3334" max="3334" width="12.7109375" style="25" bestFit="1" customWidth="1"/>
    <col min="3335" max="3584" width="11.42578125" style="25"/>
    <col min="3585" max="3585" width="14.42578125" style="25" customWidth="1"/>
    <col min="3586" max="3589" width="11.42578125" style="25"/>
    <col min="3590" max="3590" width="12.7109375" style="25" bestFit="1" customWidth="1"/>
    <col min="3591" max="3840" width="11.42578125" style="25"/>
    <col min="3841" max="3841" width="14.42578125" style="25" customWidth="1"/>
    <col min="3842" max="3845" width="11.42578125" style="25"/>
    <col min="3846" max="3846" width="12.7109375" style="25" bestFit="1" customWidth="1"/>
    <col min="3847" max="4096" width="11.42578125" style="25"/>
    <col min="4097" max="4097" width="14.42578125" style="25" customWidth="1"/>
    <col min="4098" max="4101" width="11.42578125" style="25"/>
    <col min="4102" max="4102" width="12.7109375" style="25" bestFit="1" customWidth="1"/>
    <col min="4103" max="4352" width="11.42578125" style="25"/>
    <col min="4353" max="4353" width="14.42578125" style="25" customWidth="1"/>
    <col min="4354" max="4357" width="11.42578125" style="25"/>
    <col min="4358" max="4358" width="12.7109375" style="25" bestFit="1" customWidth="1"/>
    <col min="4359" max="4608" width="11.42578125" style="25"/>
    <col min="4609" max="4609" width="14.42578125" style="25" customWidth="1"/>
    <col min="4610" max="4613" width="11.42578125" style="25"/>
    <col min="4614" max="4614" width="12.7109375" style="25" bestFit="1" customWidth="1"/>
    <col min="4615" max="4864" width="11.42578125" style="25"/>
    <col min="4865" max="4865" width="14.42578125" style="25" customWidth="1"/>
    <col min="4866" max="4869" width="11.42578125" style="25"/>
    <col min="4870" max="4870" width="12.7109375" style="25" bestFit="1" customWidth="1"/>
    <col min="4871" max="5120" width="11.42578125" style="25"/>
    <col min="5121" max="5121" width="14.42578125" style="25" customWidth="1"/>
    <col min="5122" max="5125" width="11.42578125" style="25"/>
    <col min="5126" max="5126" width="12.7109375" style="25" bestFit="1" customWidth="1"/>
    <col min="5127" max="5376" width="11.42578125" style="25"/>
    <col min="5377" max="5377" width="14.42578125" style="25" customWidth="1"/>
    <col min="5378" max="5381" width="11.42578125" style="25"/>
    <col min="5382" max="5382" width="12.7109375" style="25" bestFit="1" customWidth="1"/>
    <col min="5383" max="5632" width="11.42578125" style="25"/>
    <col min="5633" max="5633" width="14.42578125" style="25" customWidth="1"/>
    <col min="5634" max="5637" width="11.42578125" style="25"/>
    <col min="5638" max="5638" width="12.7109375" style="25" bestFit="1" customWidth="1"/>
    <col min="5639" max="5888" width="11.42578125" style="25"/>
    <col min="5889" max="5889" width="14.42578125" style="25" customWidth="1"/>
    <col min="5890" max="5893" width="11.42578125" style="25"/>
    <col min="5894" max="5894" width="12.7109375" style="25" bestFit="1" customWidth="1"/>
    <col min="5895" max="6144" width="11.42578125" style="25"/>
    <col min="6145" max="6145" width="14.42578125" style="25" customWidth="1"/>
    <col min="6146" max="6149" width="11.42578125" style="25"/>
    <col min="6150" max="6150" width="12.7109375" style="25" bestFit="1" customWidth="1"/>
    <col min="6151" max="6400" width="11.42578125" style="25"/>
    <col min="6401" max="6401" width="14.42578125" style="25" customWidth="1"/>
    <col min="6402" max="6405" width="11.42578125" style="25"/>
    <col min="6406" max="6406" width="12.7109375" style="25" bestFit="1" customWidth="1"/>
    <col min="6407" max="6656" width="11.42578125" style="25"/>
    <col min="6657" max="6657" width="14.42578125" style="25" customWidth="1"/>
    <col min="6658" max="6661" width="11.42578125" style="25"/>
    <col min="6662" max="6662" width="12.7109375" style="25" bestFit="1" customWidth="1"/>
    <col min="6663" max="6912" width="11.42578125" style="25"/>
    <col min="6913" max="6913" width="14.42578125" style="25" customWidth="1"/>
    <col min="6914" max="6917" width="11.42578125" style="25"/>
    <col min="6918" max="6918" width="12.7109375" style="25" bestFit="1" customWidth="1"/>
    <col min="6919" max="7168" width="11.42578125" style="25"/>
    <col min="7169" max="7169" width="14.42578125" style="25" customWidth="1"/>
    <col min="7170" max="7173" width="11.42578125" style="25"/>
    <col min="7174" max="7174" width="12.7109375" style="25" bestFit="1" customWidth="1"/>
    <col min="7175" max="7424" width="11.42578125" style="25"/>
    <col min="7425" max="7425" width="14.42578125" style="25" customWidth="1"/>
    <col min="7426" max="7429" width="11.42578125" style="25"/>
    <col min="7430" max="7430" width="12.7109375" style="25" bestFit="1" customWidth="1"/>
    <col min="7431" max="7680" width="11.42578125" style="25"/>
    <col min="7681" max="7681" width="14.42578125" style="25" customWidth="1"/>
    <col min="7682" max="7685" width="11.42578125" style="25"/>
    <col min="7686" max="7686" width="12.7109375" style="25" bestFit="1" customWidth="1"/>
    <col min="7687" max="7936" width="11.42578125" style="25"/>
    <col min="7937" max="7937" width="14.42578125" style="25" customWidth="1"/>
    <col min="7938" max="7941" width="11.42578125" style="25"/>
    <col min="7942" max="7942" width="12.7109375" style="25" bestFit="1" customWidth="1"/>
    <col min="7943" max="8192" width="11.42578125" style="25"/>
    <col min="8193" max="8193" width="14.42578125" style="25" customWidth="1"/>
    <col min="8194" max="8197" width="11.42578125" style="25"/>
    <col min="8198" max="8198" width="12.7109375" style="25" bestFit="1" customWidth="1"/>
    <col min="8199" max="8448" width="11.42578125" style="25"/>
    <col min="8449" max="8449" width="14.42578125" style="25" customWidth="1"/>
    <col min="8450" max="8453" width="11.42578125" style="25"/>
    <col min="8454" max="8454" width="12.7109375" style="25" bestFit="1" customWidth="1"/>
    <col min="8455" max="8704" width="11.42578125" style="25"/>
    <col min="8705" max="8705" width="14.42578125" style="25" customWidth="1"/>
    <col min="8706" max="8709" width="11.42578125" style="25"/>
    <col min="8710" max="8710" width="12.7109375" style="25" bestFit="1" customWidth="1"/>
    <col min="8711" max="8960" width="11.42578125" style="25"/>
    <col min="8961" max="8961" width="14.42578125" style="25" customWidth="1"/>
    <col min="8962" max="8965" width="11.42578125" style="25"/>
    <col min="8966" max="8966" width="12.7109375" style="25" bestFit="1" customWidth="1"/>
    <col min="8967" max="9216" width="11.42578125" style="25"/>
    <col min="9217" max="9217" width="14.42578125" style="25" customWidth="1"/>
    <col min="9218" max="9221" width="11.42578125" style="25"/>
    <col min="9222" max="9222" width="12.7109375" style="25" bestFit="1" customWidth="1"/>
    <col min="9223" max="9472" width="11.42578125" style="25"/>
    <col min="9473" max="9473" width="14.42578125" style="25" customWidth="1"/>
    <col min="9474" max="9477" width="11.42578125" style="25"/>
    <col min="9478" max="9478" width="12.7109375" style="25" bestFit="1" customWidth="1"/>
    <col min="9479" max="9728" width="11.42578125" style="25"/>
    <col min="9729" max="9729" width="14.42578125" style="25" customWidth="1"/>
    <col min="9730" max="9733" width="11.42578125" style="25"/>
    <col min="9734" max="9734" width="12.7109375" style="25" bestFit="1" customWidth="1"/>
    <col min="9735" max="9984" width="11.42578125" style="25"/>
    <col min="9985" max="9985" width="14.42578125" style="25" customWidth="1"/>
    <col min="9986" max="9989" width="11.42578125" style="25"/>
    <col min="9990" max="9990" width="12.7109375" style="25" bestFit="1" customWidth="1"/>
    <col min="9991" max="10240" width="11.42578125" style="25"/>
    <col min="10241" max="10241" width="14.42578125" style="25" customWidth="1"/>
    <col min="10242" max="10245" width="11.42578125" style="25"/>
    <col min="10246" max="10246" width="12.7109375" style="25" bestFit="1" customWidth="1"/>
    <col min="10247" max="10496" width="11.42578125" style="25"/>
    <col min="10497" max="10497" width="14.42578125" style="25" customWidth="1"/>
    <col min="10498" max="10501" width="11.42578125" style="25"/>
    <col min="10502" max="10502" width="12.7109375" style="25" bestFit="1" customWidth="1"/>
    <col min="10503" max="10752" width="11.42578125" style="25"/>
    <col min="10753" max="10753" width="14.42578125" style="25" customWidth="1"/>
    <col min="10754" max="10757" width="11.42578125" style="25"/>
    <col min="10758" max="10758" width="12.7109375" style="25" bestFit="1" customWidth="1"/>
    <col min="10759" max="11008" width="11.42578125" style="25"/>
    <col min="11009" max="11009" width="14.42578125" style="25" customWidth="1"/>
    <col min="11010" max="11013" width="11.42578125" style="25"/>
    <col min="11014" max="11014" width="12.7109375" style="25" bestFit="1" customWidth="1"/>
    <col min="11015" max="11264" width="11.42578125" style="25"/>
    <col min="11265" max="11265" width="14.42578125" style="25" customWidth="1"/>
    <col min="11266" max="11269" width="11.42578125" style="25"/>
    <col min="11270" max="11270" width="12.7109375" style="25" bestFit="1" customWidth="1"/>
    <col min="11271" max="11520" width="11.42578125" style="25"/>
    <col min="11521" max="11521" width="14.42578125" style="25" customWidth="1"/>
    <col min="11522" max="11525" width="11.42578125" style="25"/>
    <col min="11526" max="11526" width="12.7109375" style="25" bestFit="1" customWidth="1"/>
    <col min="11527" max="11776" width="11.42578125" style="25"/>
    <col min="11777" max="11777" width="14.42578125" style="25" customWidth="1"/>
    <col min="11778" max="11781" width="11.42578125" style="25"/>
    <col min="11782" max="11782" width="12.7109375" style="25" bestFit="1" customWidth="1"/>
    <col min="11783" max="12032" width="11.42578125" style="25"/>
    <col min="12033" max="12033" width="14.42578125" style="25" customWidth="1"/>
    <col min="12034" max="12037" width="11.42578125" style="25"/>
    <col min="12038" max="12038" width="12.7109375" style="25" bestFit="1" customWidth="1"/>
    <col min="12039" max="12288" width="11.42578125" style="25"/>
    <col min="12289" max="12289" width="14.42578125" style="25" customWidth="1"/>
    <col min="12290" max="12293" width="11.42578125" style="25"/>
    <col min="12294" max="12294" width="12.7109375" style="25" bestFit="1" customWidth="1"/>
    <col min="12295" max="12544" width="11.42578125" style="25"/>
    <col min="12545" max="12545" width="14.42578125" style="25" customWidth="1"/>
    <col min="12546" max="12549" width="11.42578125" style="25"/>
    <col min="12550" max="12550" width="12.7109375" style="25" bestFit="1" customWidth="1"/>
    <col min="12551" max="12800" width="11.42578125" style="25"/>
    <col min="12801" max="12801" width="14.42578125" style="25" customWidth="1"/>
    <col min="12802" max="12805" width="11.42578125" style="25"/>
    <col min="12806" max="12806" width="12.7109375" style="25" bestFit="1" customWidth="1"/>
    <col min="12807" max="13056" width="11.42578125" style="25"/>
    <col min="13057" max="13057" width="14.42578125" style="25" customWidth="1"/>
    <col min="13058" max="13061" width="11.42578125" style="25"/>
    <col min="13062" max="13062" width="12.7109375" style="25" bestFit="1" customWidth="1"/>
    <col min="13063" max="13312" width="11.42578125" style="25"/>
    <col min="13313" max="13313" width="14.42578125" style="25" customWidth="1"/>
    <col min="13314" max="13317" width="11.42578125" style="25"/>
    <col min="13318" max="13318" width="12.7109375" style="25" bestFit="1" customWidth="1"/>
    <col min="13319" max="13568" width="11.42578125" style="25"/>
    <col min="13569" max="13569" width="14.42578125" style="25" customWidth="1"/>
    <col min="13570" max="13573" width="11.42578125" style="25"/>
    <col min="13574" max="13574" width="12.7109375" style="25" bestFit="1" customWidth="1"/>
    <col min="13575" max="13824" width="11.42578125" style="25"/>
    <col min="13825" max="13825" width="14.42578125" style="25" customWidth="1"/>
    <col min="13826" max="13829" width="11.42578125" style="25"/>
    <col min="13830" max="13830" width="12.7109375" style="25" bestFit="1" customWidth="1"/>
    <col min="13831" max="14080" width="11.42578125" style="25"/>
    <col min="14081" max="14081" width="14.42578125" style="25" customWidth="1"/>
    <col min="14082" max="14085" width="11.42578125" style="25"/>
    <col min="14086" max="14086" width="12.7109375" style="25" bestFit="1" customWidth="1"/>
    <col min="14087" max="14336" width="11.42578125" style="25"/>
    <col min="14337" max="14337" width="14.42578125" style="25" customWidth="1"/>
    <col min="14338" max="14341" width="11.42578125" style="25"/>
    <col min="14342" max="14342" width="12.7109375" style="25" bestFit="1" customWidth="1"/>
    <col min="14343" max="14592" width="11.42578125" style="25"/>
    <col min="14593" max="14593" width="14.42578125" style="25" customWidth="1"/>
    <col min="14594" max="14597" width="11.42578125" style="25"/>
    <col min="14598" max="14598" width="12.7109375" style="25" bestFit="1" customWidth="1"/>
    <col min="14599" max="14848" width="11.42578125" style="25"/>
    <col min="14849" max="14849" width="14.42578125" style="25" customWidth="1"/>
    <col min="14850" max="14853" width="11.42578125" style="25"/>
    <col min="14854" max="14854" width="12.7109375" style="25" bestFit="1" customWidth="1"/>
    <col min="14855" max="15104" width="11.42578125" style="25"/>
    <col min="15105" max="15105" width="14.42578125" style="25" customWidth="1"/>
    <col min="15106" max="15109" width="11.42578125" style="25"/>
    <col min="15110" max="15110" width="12.7109375" style="25" bestFit="1" customWidth="1"/>
    <col min="15111" max="15360" width="11.42578125" style="25"/>
    <col min="15361" max="15361" width="14.42578125" style="25" customWidth="1"/>
    <col min="15362" max="15365" width="11.42578125" style="25"/>
    <col min="15366" max="15366" width="12.7109375" style="25" bestFit="1" customWidth="1"/>
    <col min="15367" max="15616" width="11.42578125" style="25"/>
    <col min="15617" max="15617" width="14.42578125" style="25" customWidth="1"/>
    <col min="15618" max="15621" width="11.42578125" style="25"/>
    <col min="15622" max="15622" width="12.7109375" style="25" bestFit="1" customWidth="1"/>
    <col min="15623" max="15872" width="11.42578125" style="25"/>
    <col min="15873" max="15873" width="14.42578125" style="25" customWidth="1"/>
    <col min="15874" max="15877" width="11.42578125" style="25"/>
    <col min="15878" max="15878" width="12.7109375" style="25" bestFit="1" customWidth="1"/>
    <col min="15879" max="16128" width="11.42578125" style="25"/>
    <col min="16129" max="16129" width="14.42578125" style="25" customWidth="1"/>
    <col min="16130" max="16133" width="11.42578125" style="25"/>
    <col min="16134" max="16134" width="12.7109375" style="25" bestFit="1" customWidth="1"/>
    <col min="16135" max="16384" width="11.42578125" style="25"/>
  </cols>
  <sheetData>
    <row r="4" spans="1:14" ht="12.75" customHeight="1" x14ac:dyDescent="0.2">
      <c r="A4" s="836" t="s">
        <v>268</v>
      </c>
      <c r="B4" s="836"/>
      <c r="C4" s="836"/>
      <c r="D4" s="836"/>
      <c r="E4" s="836"/>
      <c r="F4" s="836"/>
      <c r="G4" s="836"/>
      <c r="H4" s="836"/>
      <c r="I4" s="836"/>
      <c r="J4" s="836"/>
    </row>
    <row r="7" spans="1:14" ht="15.75" x14ac:dyDescent="0.25">
      <c r="A7" s="823" t="s">
        <v>266</v>
      </c>
      <c r="B7" s="823"/>
      <c r="C7" s="823"/>
      <c r="D7" s="823"/>
      <c r="E7" s="823"/>
      <c r="F7" s="823"/>
      <c r="G7" s="125"/>
      <c r="H7" s="125"/>
      <c r="I7" s="125"/>
      <c r="J7" s="125"/>
      <c r="K7" s="125"/>
      <c r="L7" s="125"/>
      <c r="M7" s="125"/>
      <c r="N7" s="125"/>
    </row>
    <row r="8" spans="1:14" ht="16.5" thickBot="1" x14ac:dyDescent="0.3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</row>
    <row r="9" spans="1:14" ht="16.5" thickBot="1" x14ac:dyDescent="0.3">
      <c r="A9" s="206" t="s">
        <v>269</v>
      </c>
      <c r="B9" s="207">
        <v>43800</v>
      </c>
      <c r="C9" s="207">
        <v>44166</v>
      </c>
      <c r="D9" s="207" t="s">
        <v>270</v>
      </c>
      <c r="E9" s="125"/>
      <c r="F9" s="125"/>
      <c r="G9" s="125"/>
      <c r="H9" s="125"/>
      <c r="I9" s="125"/>
      <c r="J9" s="125"/>
      <c r="K9" s="125"/>
      <c r="L9" s="125"/>
      <c r="M9" s="125"/>
      <c r="N9" s="125"/>
    </row>
    <row r="10" spans="1:14" x14ac:dyDescent="0.2">
      <c r="A10" s="193" t="s">
        <v>191</v>
      </c>
      <c r="B10" s="42">
        <v>1625</v>
      </c>
      <c r="C10" s="42">
        <v>1705</v>
      </c>
      <c r="D10" s="208">
        <f>(C10-B10)/B10</f>
        <v>4.9230769230769231E-2</v>
      </c>
    </row>
    <row r="11" spans="1:14" x14ac:dyDescent="0.2">
      <c r="A11" s="195" t="s">
        <v>6</v>
      </c>
      <c r="B11" s="42">
        <v>1072</v>
      </c>
      <c r="C11" s="42">
        <v>1113</v>
      </c>
      <c r="D11" s="208">
        <f t="shared" ref="D11:D19" si="0">(C11-B11)/B11</f>
        <v>3.8246268656716417E-2</v>
      </c>
      <c r="G11" s="57"/>
    </row>
    <row r="12" spans="1:14" x14ac:dyDescent="0.2">
      <c r="A12" s="195" t="s">
        <v>18</v>
      </c>
      <c r="B12" s="42">
        <v>1527</v>
      </c>
      <c r="C12" s="42">
        <v>1600</v>
      </c>
      <c r="D12" s="208">
        <f t="shared" si="0"/>
        <v>4.7806155861165683E-2</v>
      </c>
    </row>
    <row r="13" spans="1:14" x14ac:dyDescent="0.2">
      <c r="A13" s="195" t="s">
        <v>7</v>
      </c>
      <c r="B13" s="42">
        <v>445</v>
      </c>
      <c r="C13" s="42">
        <v>459</v>
      </c>
      <c r="D13" s="208">
        <f t="shared" si="0"/>
        <v>3.1460674157303373E-2</v>
      </c>
    </row>
    <row r="14" spans="1:14" x14ac:dyDescent="0.2">
      <c r="A14" s="195" t="s">
        <v>8</v>
      </c>
      <c r="B14" s="42">
        <v>1353</v>
      </c>
      <c r="C14" s="42">
        <v>1342</v>
      </c>
      <c r="D14" s="208">
        <f t="shared" si="0"/>
        <v>-8.130081300813009E-3</v>
      </c>
    </row>
    <row r="15" spans="1:14" x14ac:dyDescent="0.2">
      <c r="A15" s="195" t="s">
        <v>9</v>
      </c>
      <c r="B15" s="42">
        <v>990</v>
      </c>
      <c r="C15" s="42">
        <v>1022</v>
      </c>
      <c r="D15" s="208">
        <f t="shared" si="0"/>
        <v>3.2323232323232323E-2</v>
      </c>
    </row>
    <row r="16" spans="1:14" x14ac:dyDescent="0.2">
      <c r="A16" s="195" t="s">
        <v>10</v>
      </c>
      <c r="B16" s="42">
        <v>659</v>
      </c>
      <c r="C16" s="42">
        <v>682</v>
      </c>
      <c r="D16" s="208">
        <f t="shared" si="0"/>
        <v>3.490136570561457E-2</v>
      </c>
    </row>
    <row r="17" spans="1:14" x14ac:dyDescent="0.2">
      <c r="A17" s="195" t="s">
        <v>11</v>
      </c>
      <c r="B17" s="42">
        <v>637</v>
      </c>
      <c r="C17" s="42">
        <v>661</v>
      </c>
      <c r="D17" s="208">
        <f t="shared" si="0"/>
        <v>3.7676609105180531E-2</v>
      </c>
    </row>
    <row r="18" spans="1:14" x14ac:dyDescent="0.2">
      <c r="A18" s="209" t="s">
        <v>12</v>
      </c>
      <c r="B18" s="42">
        <v>679</v>
      </c>
      <c r="C18" s="42">
        <v>716</v>
      </c>
      <c r="D18" s="208">
        <f t="shared" si="0"/>
        <v>5.4491899852724596E-2</v>
      </c>
    </row>
    <row r="19" spans="1:14" ht="13.5" thickBot="1" x14ac:dyDescent="0.25">
      <c r="A19" s="206" t="s">
        <v>13</v>
      </c>
      <c r="B19" s="210">
        <f>SUM(B10:B18)</f>
        <v>8987</v>
      </c>
      <c r="C19" s="210">
        <f>SUM(C10:C18)</f>
        <v>9300</v>
      </c>
      <c r="D19" s="211">
        <f t="shared" si="0"/>
        <v>3.4828085011683545E-2</v>
      </c>
    </row>
    <row r="20" spans="1:14" x14ac:dyDescent="0.2">
      <c r="A20" s="838" t="s">
        <v>553</v>
      </c>
      <c r="B20" s="838"/>
      <c r="C20" s="838"/>
      <c r="D20" s="838"/>
      <c r="E20" s="838"/>
      <c r="F20" s="838"/>
      <c r="G20" s="838"/>
      <c r="H20" s="838"/>
      <c r="I20" s="838"/>
      <c r="J20" s="838"/>
      <c r="K20" s="838"/>
      <c r="L20" s="838"/>
      <c r="M20" s="838"/>
      <c r="N20" s="838"/>
    </row>
    <row r="48" spans="1:14" ht="15.75" x14ac:dyDescent="0.25">
      <c r="A48" s="823" t="s">
        <v>271</v>
      </c>
      <c r="B48" s="823"/>
      <c r="C48" s="823"/>
      <c r="D48" s="823"/>
      <c r="E48" s="823"/>
      <c r="F48" s="823"/>
      <c r="G48" s="125"/>
      <c r="H48" s="125"/>
      <c r="I48" s="125"/>
      <c r="J48" s="125"/>
      <c r="K48" s="125"/>
      <c r="L48" s="125"/>
      <c r="M48" s="125"/>
      <c r="N48" s="125"/>
    </row>
    <row r="49" spans="1:14" ht="16.5" thickBot="1" x14ac:dyDescent="0.3">
      <c r="A49" s="125"/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</row>
    <row r="50" spans="1:14" ht="16.5" thickBot="1" x14ac:dyDescent="0.3">
      <c r="A50" s="206" t="s">
        <v>269</v>
      </c>
      <c r="B50" s="207">
        <v>43800</v>
      </c>
      <c r="C50" s="207">
        <v>44166</v>
      </c>
      <c r="D50" s="207" t="s">
        <v>270</v>
      </c>
      <c r="E50" s="125"/>
      <c r="F50" s="125"/>
      <c r="G50" s="125"/>
      <c r="H50" s="125"/>
      <c r="I50" s="125"/>
      <c r="J50" s="125"/>
      <c r="K50" s="125"/>
      <c r="L50" s="125"/>
      <c r="M50" s="125"/>
      <c r="N50" s="125"/>
    </row>
    <row r="51" spans="1:14" x14ac:dyDescent="0.2">
      <c r="A51" s="193" t="s">
        <v>191</v>
      </c>
      <c r="B51" s="42">
        <v>25557</v>
      </c>
      <c r="C51" s="42">
        <v>26214</v>
      </c>
      <c r="D51" s="208">
        <f>(C51-B51)/B51</f>
        <v>2.5707242634111983E-2</v>
      </c>
      <c r="E51" s="31"/>
    </row>
    <row r="52" spans="1:14" x14ac:dyDescent="0.2">
      <c r="A52" s="195" t="s">
        <v>6</v>
      </c>
      <c r="B52" s="42">
        <v>28895</v>
      </c>
      <c r="C52" s="42">
        <v>28898</v>
      </c>
      <c r="D52" s="208">
        <f t="shared" ref="D52:D60" si="1">(C52-B52)/B52</f>
        <v>1.0382419103651151E-4</v>
      </c>
      <c r="E52" s="31"/>
    </row>
    <row r="53" spans="1:14" x14ac:dyDescent="0.2">
      <c r="A53" s="195" t="s">
        <v>18</v>
      </c>
      <c r="B53" s="42">
        <v>34583</v>
      </c>
      <c r="C53" s="42">
        <v>34916</v>
      </c>
      <c r="D53" s="208">
        <f t="shared" si="1"/>
        <v>9.6290084723708175E-3</v>
      </c>
      <c r="E53" s="31"/>
    </row>
    <row r="54" spans="1:14" x14ac:dyDescent="0.2">
      <c r="A54" s="195" t="s">
        <v>7</v>
      </c>
      <c r="B54" s="42">
        <v>9160</v>
      </c>
      <c r="C54" s="42">
        <v>9238</v>
      </c>
      <c r="D54" s="208">
        <f t="shared" si="1"/>
        <v>8.5152838427947596E-3</v>
      </c>
      <c r="E54" s="31"/>
    </row>
    <row r="55" spans="1:14" x14ac:dyDescent="0.2">
      <c r="A55" s="195" t="s">
        <v>8</v>
      </c>
      <c r="B55" s="42">
        <v>26588</v>
      </c>
      <c r="C55" s="42">
        <v>26689</v>
      </c>
      <c r="D55" s="208">
        <f t="shared" si="1"/>
        <v>3.7987061832405597E-3</v>
      </c>
      <c r="E55" s="31"/>
    </row>
    <row r="56" spans="1:14" x14ac:dyDescent="0.2">
      <c r="A56" s="195" t="s">
        <v>9</v>
      </c>
      <c r="B56" s="42">
        <v>18505</v>
      </c>
      <c r="C56" s="42">
        <v>18968</v>
      </c>
      <c r="D56" s="208">
        <f t="shared" si="1"/>
        <v>2.5020264793299107E-2</v>
      </c>
      <c r="E56" s="31"/>
    </row>
    <row r="57" spans="1:14" x14ac:dyDescent="0.2">
      <c r="A57" s="195" t="s">
        <v>10</v>
      </c>
      <c r="B57" s="42">
        <v>13612</v>
      </c>
      <c r="C57" s="42">
        <v>14201</v>
      </c>
      <c r="D57" s="208">
        <f t="shared" si="1"/>
        <v>4.3270643549808994E-2</v>
      </c>
      <c r="E57" s="31"/>
    </row>
    <row r="58" spans="1:14" x14ac:dyDescent="0.2">
      <c r="A58" s="195" t="s">
        <v>11</v>
      </c>
      <c r="B58" s="42">
        <v>15423</v>
      </c>
      <c r="C58" s="42">
        <v>15603</v>
      </c>
      <c r="D58" s="208">
        <f t="shared" si="1"/>
        <v>1.167088115152694E-2</v>
      </c>
      <c r="E58" s="31"/>
    </row>
    <row r="59" spans="1:14" x14ac:dyDescent="0.2">
      <c r="A59" s="209" t="s">
        <v>12</v>
      </c>
      <c r="B59" s="42">
        <v>12248</v>
      </c>
      <c r="C59" s="42">
        <v>12476</v>
      </c>
      <c r="D59" s="208">
        <f t="shared" si="1"/>
        <v>1.8615284128020902E-2</v>
      </c>
      <c r="E59" s="31"/>
    </row>
    <row r="60" spans="1:14" ht="13.5" thickBot="1" x14ac:dyDescent="0.25">
      <c r="A60" s="206" t="s">
        <v>13</v>
      </c>
      <c r="B60" s="212">
        <f>SUM(B51:B59)</f>
        <v>184571</v>
      </c>
      <c r="C60" s="212">
        <f>SUM(C51:C59)</f>
        <v>187203</v>
      </c>
      <c r="D60" s="211">
        <f t="shared" si="1"/>
        <v>1.4260095031180413E-2</v>
      </c>
      <c r="E60" s="31"/>
    </row>
    <row r="61" spans="1:14" x14ac:dyDescent="0.2">
      <c r="A61" s="838" t="s">
        <v>553</v>
      </c>
      <c r="B61" s="838"/>
      <c r="C61" s="838"/>
      <c r="D61" s="838"/>
      <c r="E61" s="838"/>
      <c r="F61" s="838"/>
      <c r="G61" s="838"/>
      <c r="H61" s="838"/>
      <c r="I61" s="838"/>
      <c r="J61" s="838"/>
      <c r="K61" s="838"/>
      <c r="L61" s="838"/>
      <c r="M61" s="838"/>
      <c r="N61" s="838"/>
    </row>
  </sheetData>
  <mergeCells count="5">
    <mergeCell ref="A4:J4"/>
    <mergeCell ref="A7:F7"/>
    <mergeCell ref="A48:F48"/>
    <mergeCell ref="A20:N20"/>
    <mergeCell ref="A61:N61"/>
  </mergeCells>
  <pageMargins left="0.75" right="0.75" top="1" bottom="1" header="0" footer="0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545"/>
  <sheetViews>
    <sheetView zoomScaleNormal="100" workbookViewId="0">
      <selection activeCell="N4" sqref="N4"/>
    </sheetView>
  </sheetViews>
  <sheetFormatPr baseColWidth="10" defaultRowHeight="12.75" x14ac:dyDescent="0.2"/>
  <cols>
    <col min="1" max="1" width="19.5703125" style="25" customWidth="1"/>
    <col min="2" max="7" width="11.42578125" style="25"/>
    <col min="8" max="8" width="12.7109375" style="25" bestFit="1" customWidth="1"/>
    <col min="9" max="256" width="11.42578125" style="25"/>
    <col min="257" max="257" width="19.5703125" style="25" customWidth="1"/>
    <col min="258" max="263" width="11.42578125" style="25"/>
    <col min="264" max="264" width="12.7109375" style="25" bestFit="1" customWidth="1"/>
    <col min="265" max="512" width="11.42578125" style="25"/>
    <col min="513" max="513" width="19.5703125" style="25" customWidth="1"/>
    <col min="514" max="519" width="11.42578125" style="25"/>
    <col min="520" max="520" width="12.7109375" style="25" bestFit="1" customWidth="1"/>
    <col min="521" max="768" width="11.42578125" style="25"/>
    <col min="769" max="769" width="19.5703125" style="25" customWidth="1"/>
    <col min="770" max="775" width="11.42578125" style="25"/>
    <col min="776" max="776" width="12.7109375" style="25" bestFit="1" customWidth="1"/>
    <col min="777" max="1024" width="11.42578125" style="25"/>
    <col min="1025" max="1025" width="19.5703125" style="25" customWidth="1"/>
    <col min="1026" max="1031" width="11.42578125" style="25"/>
    <col min="1032" max="1032" width="12.7109375" style="25" bestFit="1" customWidth="1"/>
    <col min="1033" max="1280" width="11.42578125" style="25"/>
    <col min="1281" max="1281" width="19.5703125" style="25" customWidth="1"/>
    <col min="1282" max="1287" width="11.42578125" style="25"/>
    <col min="1288" max="1288" width="12.7109375" style="25" bestFit="1" customWidth="1"/>
    <col min="1289" max="1536" width="11.42578125" style="25"/>
    <col min="1537" max="1537" width="19.5703125" style="25" customWidth="1"/>
    <col min="1538" max="1543" width="11.42578125" style="25"/>
    <col min="1544" max="1544" width="12.7109375" style="25" bestFit="1" customWidth="1"/>
    <col min="1545" max="1792" width="11.42578125" style="25"/>
    <col min="1793" max="1793" width="19.5703125" style="25" customWidth="1"/>
    <col min="1794" max="1799" width="11.42578125" style="25"/>
    <col min="1800" max="1800" width="12.7109375" style="25" bestFit="1" customWidth="1"/>
    <col min="1801" max="2048" width="11.42578125" style="25"/>
    <col min="2049" max="2049" width="19.5703125" style="25" customWidth="1"/>
    <col min="2050" max="2055" width="11.42578125" style="25"/>
    <col min="2056" max="2056" width="12.7109375" style="25" bestFit="1" customWidth="1"/>
    <col min="2057" max="2304" width="11.42578125" style="25"/>
    <col min="2305" max="2305" width="19.5703125" style="25" customWidth="1"/>
    <col min="2306" max="2311" width="11.42578125" style="25"/>
    <col min="2312" max="2312" width="12.7109375" style="25" bestFit="1" customWidth="1"/>
    <col min="2313" max="2560" width="11.42578125" style="25"/>
    <col min="2561" max="2561" width="19.5703125" style="25" customWidth="1"/>
    <col min="2562" max="2567" width="11.42578125" style="25"/>
    <col min="2568" max="2568" width="12.7109375" style="25" bestFit="1" customWidth="1"/>
    <col min="2569" max="2816" width="11.42578125" style="25"/>
    <col min="2817" max="2817" width="19.5703125" style="25" customWidth="1"/>
    <col min="2818" max="2823" width="11.42578125" style="25"/>
    <col min="2824" max="2824" width="12.7109375" style="25" bestFit="1" customWidth="1"/>
    <col min="2825" max="3072" width="11.42578125" style="25"/>
    <col min="3073" max="3073" width="19.5703125" style="25" customWidth="1"/>
    <col min="3074" max="3079" width="11.42578125" style="25"/>
    <col min="3080" max="3080" width="12.7109375" style="25" bestFit="1" customWidth="1"/>
    <col min="3081" max="3328" width="11.42578125" style="25"/>
    <col min="3329" max="3329" width="19.5703125" style="25" customWidth="1"/>
    <col min="3330" max="3335" width="11.42578125" style="25"/>
    <col min="3336" max="3336" width="12.7109375" style="25" bestFit="1" customWidth="1"/>
    <col min="3337" max="3584" width="11.42578125" style="25"/>
    <col min="3585" max="3585" width="19.5703125" style="25" customWidth="1"/>
    <col min="3586" max="3591" width="11.42578125" style="25"/>
    <col min="3592" max="3592" width="12.7109375" style="25" bestFit="1" customWidth="1"/>
    <col min="3593" max="3840" width="11.42578125" style="25"/>
    <col min="3841" max="3841" width="19.5703125" style="25" customWidth="1"/>
    <col min="3842" max="3847" width="11.42578125" style="25"/>
    <col min="3848" max="3848" width="12.7109375" style="25" bestFit="1" customWidth="1"/>
    <col min="3849" max="4096" width="11.42578125" style="25"/>
    <col min="4097" max="4097" width="19.5703125" style="25" customWidth="1"/>
    <col min="4098" max="4103" width="11.42578125" style="25"/>
    <col min="4104" max="4104" width="12.7109375" style="25" bestFit="1" customWidth="1"/>
    <col min="4105" max="4352" width="11.42578125" style="25"/>
    <col min="4353" max="4353" width="19.5703125" style="25" customWidth="1"/>
    <col min="4354" max="4359" width="11.42578125" style="25"/>
    <col min="4360" max="4360" width="12.7109375" style="25" bestFit="1" customWidth="1"/>
    <col min="4361" max="4608" width="11.42578125" style="25"/>
    <col min="4609" max="4609" width="19.5703125" style="25" customWidth="1"/>
    <col min="4610" max="4615" width="11.42578125" style="25"/>
    <col min="4616" max="4616" width="12.7109375" style="25" bestFit="1" customWidth="1"/>
    <col min="4617" max="4864" width="11.42578125" style="25"/>
    <col min="4865" max="4865" width="19.5703125" style="25" customWidth="1"/>
    <col min="4866" max="4871" width="11.42578125" style="25"/>
    <col min="4872" max="4872" width="12.7109375" style="25" bestFit="1" customWidth="1"/>
    <col min="4873" max="5120" width="11.42578125" style="25"/>
    <col min="5121" max="5121" width="19.5703125" style="25" customWidth="1"/>
    <col min="5122" max="5127" width="11.42578125" style="25"/>
    <col min="5128" max="5128" width="12.7109375" style="25" bestFit="1" customWidth="1"/>
    <col min="5129" max="5376" width="11.42578125" style="25"/>
    <col min="5377" max="5377" width="19.5703125" style="25" customWidth="1"/>
    <col min="5378" max="5383" width="11.42578125" style="25"/>
    <col min="5384" max="5384" width="12.7109375" style="25" bestFit="1" customWidth="1"/>
    <col min="5385" max="5632" width="11.42578125" style="25"/>
    <col min="5633" max="5633" width="19.5703125" style="25" customWidth="1"/>
    <col min="5634" max="5639" width="11.42578125" style="25"/>
    <col min="5640" max="5640" width="12.7109375" style="25" bestFit="1" customWidth="1"/>
    <col min="5641" max="5888" width="11.42578125" style="25"/>
    <col min="5889" max="5889" width="19.5703125" style="25" customWidth="1"/>
    <col min="5890" max="5895" width="11.42578125" style="25"/>
    <col min="5896" max="5896" width="12.7109375" style="25" bestFit="1" customWidth="1"/>
    <col min="5897" max="6144" width="11.42578125" style="25"/>
    <col min="6145" max="6145" width="19.5703125" style="25" customWidth="1"/>
    <col min="6146" max="6151" width="11.42578125" style="25"/>
    <col min="6152" max="6152" width="12.7109375" style="25" bestFit="1" customWidth="1"/>
    <col min="6153" max="6400" width="11.42578125" style="25"/>
    <col min="6401" max="6401" width="19.5703125" style="25" customWidth="1"/>
    <col min="6402" max="6407" width="11.42578125" style="25"/>
    <col min="6408" max="6408" width="12.7109375" style="25" bestFit="1" customWidth="1"/>
    <col min="6409" max="6656" width="11.42578125" style="25"/>
    <col min="6657" max="6657" width="19.5703125" style="25" customWidth="1"/>
    <col min="6658" max="6663" width="11.42578125" style="25"/>
    <col min="6664" max="6664" width="12.7109375" style="25" bestFit="1" customWidth="1"/>
    <col min="6665" max="6912" width="11.42578125" style="25"/>
    <col min="6913" max="6913" width="19.5703125" style="25" customWidth="1"/>
    <col min="6914" max="6919" width="11.42578125" style="25"/>
    <col min="6920" max="6920" width="12.7109375" style="25" bestFit="1" customWidth="1"/>
    <col min="6921" max="7168" width="11.42578125" style="25"/>
    <col min="7169" max="7169" width="19.5703125" style="25" customWidth="1"/>
    <col min="7170" max="7175" width="11.42578125" style="25"/>
    <col min="7176" max="7176" width="12.7109375" style="25" bestFit="1" customWidth="1"/>
    <col min="7177" max="7424" width="11.42578125" style="25"/>
    <col min="7425" max="7425" width="19.5703125" style="25" customWidth="1"/>
    <col min="7426" max="7431" width="11.42578125" style="25"/>
    <col min="7432" max="7432" width="12.7109375" style="25" bestFit="1" customWidth="1"/>
    <col min="7433" max="7680" width="11.42578125" style="25"/>
    <col min="7681" max="7681" width="19.5703125" style="25" customWidth="1"/>
    <col min="7682" max="7687" width="11.42578125" style="25"/>
    <col min="7688" max="7688" width="12.7109375" style="25" bestFit="1" customWidth="1"/>
    <col min="7689" max="7936" width="11.42578125" style="25"/>
    <col min="7937" max="7937" width="19.5703125" style="25" customWidth="1"/>
    <col min="7938" max="7943" width="11.42578125" style="25"/>
    <col min="7944" max="7944" width="12.7109375" style="25" bestFit="1" customWidth="1"/>
    <col min="7945" max="8192" width="11.42578125" style="25"/>
    <col min="8193" max="8193" width="19.5703125" style="25" customWidth="1"/>
    <col min="8194" max="8199" width="11.42578125" style="25"/>
    <col min="8200" max="8200" width="12.7109375" style="25" bestFit="1" customWidth="1"/>
    <col min="8201" max="8448" width="11.42578125" style="25"/>
    <col min="8449" max="8449" width="19.5703125" style="25" customWidth="1"/>
    <col min="8450" max="8455" width="11.42578125" style="25"/>
    <col min="8456" max="8456" width="12.7109375" style="25" bestFit="1" customWidth="1"/>
    <col min="8457" max="8704" width="11.42578125" style="25"/>
    <col min="8705" max="8705" width="19.5703125" style="25" customWidth="1"/>
    <col min="8706" max="8711" width="11.42578125" style="25"/>
    <col min="8712" max="8712" width="12.7109375" style="25" bestFit="1" customWidth="1"/>
    <col min="8713" max="8960" width="11.42578125" style="25"/>
    <col min="8961" max="8961" width="19.5703125" style="25" customWidth="1"/>
    <col min="8962" max="8967" width="11.42578125" style="25"/>
    <col min="8968" max="8968" width="12.7109375" style="25" bestFit="1" customWidth="1"/>
    <col min="8969" max="9216" width="11.42578125" style="25"/>
    <col min="9217" max="9217" width="19.5703125" style="25" customWidth="1"/>
    <col min="9218" max="9223" width="11.42578125" style="25"/>
    <col min="9224" max="9224" width="12.7109375" style="25" bestFit="1" customWidth="1"/>
    <col min="9225" max="9472" width="11.42578125" style="25"/>
    <col min="9473" max="9473" width="19.5703125" style="25" customWidth="1"/>
    <col min="9474" max="9479" width="11.42578125" style="25"/>
    <col min="9480" max="9480" width="12.7109375" style="25" bestFit="1" customWidth="1"/>
    <col min="9481" max="9728" width="11.42578125" style="25"/>
    <col min="9729" max="9729" width="19.5703125" style="25" customWidth="1"/>
    <col min="9730" max="9735" width="11.42578125" style="25"/>
    <col min="9736" max="9736" width="12.7109375" style="25" bestFit="1" customWidth="1"/>
    <col min="9737" max="9984" width="11.42578125" style="25"/>
    <col min="9985" max="9985" width="19.5703125" style="25" customWidth="1"/>
    <col min="9986" max="9991" width="11.42578125" style="25"/>
    <col min="9992" max="9992" width="12.7109375" style="25" bestFit="1" customWidth="1"/>
    <col min="9993" max="10240" width="11.42578125" style="25"/>
    <col min="10241" max="10241" width="19.5703125" style="25" customWidth="1"/>
    <col min="10242" max="10247" width="11.42578125" style="25"/>
    <col min="10248" max="10248" width="12.7109375" style="25" bestFit="1" customWidth="1"/>
    <col min="10249" max="10496" width="11.42578125" style="25"/>
    <col min="10497" max="10497" width="19.5703125" style="25" customWidth="1"/>
    <col min="10498" max="10503" width="11.42578125" style="25"/>
    <col min="10504" max="10504" width="12.7109375" style="25" bestFit="1" customWidth="1"/>
    <col min="10505" max="10752" width="11.42578125" style="25"/>
    <col min="10753" max="10753" width="19.5703125" style="25" customWidth="1"/>
    <col min="10754" max="10759" width="11.42578125" style="25"/>
    <col min="10760" max="10760" width="12.7109375" style="25" bestFit="1" customWidth="1"/>
    <col min="10761" max="11008" width="11.42578125" style="25"/>
    <col min="11009" max="11009" width="19.5703125" style="25" customWidth="1"/>
    <col min="11010" max="11015" width="11.42578125" style="25"/>
    <col min="11016" max="11016" width="12.7109375" style="25" bestFit="1" customWidth="1"/>
    <col min="11017" max="11264" width="11.42578125" style="25"/>
    <col min="11265" max="11265" width="19.5703125" style="25" customWidth="1"/>
    <col min="11266" max="11271" width="11.42578125" style="25"/>
    <col min="11272" max="11272" width="12.7109375" style="25" bestFit="1" customWidth="1"/>
    <col min="11273" max="11520" width="11.42578125" style="25"/>
    <col min="11521" max="11521" width="19.5703125" style="25" customWidth="1"/>
    <col min="11522" max="11527" width="11.42578125" style="25"/>
    <col min="11528" max="11528" width="12.7109375" style="25" bestFit="1" customWidth="1"/>
    <col min="11529" max="11776" width="11.42578125" style="25"/>
    <col min="11777" max="11777" width="19.5703125" style="25" customWidth="1"/>
    <col min="11778" max="11783" width="11.42578125" style="25"/>
    <col min="11784" max="11784" width="12.7109375" style="25" bestFit="1" customWidth="1"/>
    <col min="11785" max="12032" width="11.42578125" style="25"/>
    <col min="12033" max="12033" width="19.5703125" style="25" customWidth="1"/>
    <col min="12034" max="12039" width="11.42578125" style="25"/>
    <col min="12040" max="12040" width="12.7109375" style="25" bestFit="1" customWidth="1"/>
    <col min="12041" max="12288" width="11.42578125" style="25"/>
    <col min="12289" max="12289" width="19.5703125" style="25" customWidth="1"/>
    <col min="12290" max="12295" width="11.42578125" style="25"/>
    <col min="12296" max="12296" width="12.7109375" style="25" bestFit="1" customWidth="1"/>
    <col min="12297" max="12544" width="11.42578125" style="25"/>
    <col min="12545" max="12545" width="19.5703125" style="25" customWidth="1"/>
    <col min="12546" max="12551" width="11.42578125" style="25"/>
    <col min="12552" max="12552" width="12.7109375" style="25" bestFit="1" customWidth="1"/>
    <col min="12553" max="12800" width="11.42578125" style="25"/>
    <col min="12801" max="12801" width="19.5703125" style="25" customWidth="1"/>
    <col min="12802" max="12807" width="11.42578125" style="25"/>
    <col min="12808" max="12808" width="12.7109375" style="25" bestFit="1" customWidth="1"/>
    <col min="12809" max="13056" width="11.42578125" style="25"/>
    <col min="13057" max="13057" width="19.5703125" style="25" customWidth="1"/>
    <col min="13058" max="13063" width="11.42578125" style="25"/>
    <col min="13064" max="13064" width="12.7109375" style="25" bestFit="1" customWidth="1"/>
    <col min="13065" max="13312" width="11.42578125" style="25"/>
    <col min="13313" max="13313" width="19.5703125" style="25" customWidth="1"/>
    <col min="13314" max="13319" width="11.42578125" style="25"/>
    <col min="13320" max="13320" width="12.7109375" style="25" bestFit="1" customWidth="1"/>
    <col min="13321" max="13568" width="11.42578125" style="25"/>
    <col min="13569" max="13569" width="19.5703125" style="25" customWidth="1"/>
    <col min="13570" max="13575" width="11.42578125" style="25"/>
    <col min="13576" max="13576" width="12.7109375" style="25" bestFit="1" customWidth="1"/>
    <col min="13577" max="13824" width="11.42578125" style="25"/>
    <col min="13825" max="13825" width="19.5703125" style="25" customWidth="1"/>
    <col min="13826" max="13831" width="11.42578125" style="25"/>
    <col min="13832" max="13832" width="12.7109375" style="25" bestFit="1" customWidth="1"/>
    <col min="13833" max="14080" width="11.42578125" style="25"/>
    <col min="14081" max="14081" width="19.5703125" style="25" customWidth="1"/>
    <col min="14082" max="14087" width="11.42578125" style="25"/>
    <col min="14088" max="14088" width="12.7109375" style="25" bestFit="1" customWidth="1"/>
    <col min="14089" max="14336" width="11.42578125" style="25"/>
    <col min="14337" max="14337" width="19.5703125" style="25" customWidth="1"/>
    <col min="14338" max="14343" width="11.42578125" style="25"/>
    <col min="14344" max="14344" width="12.7109375" style="25" bestFit="1" customWidth="1"/>
    <col min="14345" max="14592" width="11.42578125" style="25"/>
    <col min="14593" max="14593" width="19.5703125" style="25" customWidth="1"/>
    <col min="14594" max="14599" width="11.42578125" style="25"/>
    <col min="14600" max="14600" width="12.7109375" style="25" bestFit="1" customWidth="1"/>
    <col min="14601" max="14848" width="11.42578125" style="25"/>
    <col min="14849" max="14849" width="19.5703125" style="25" customWidth="1"/>
    <col min="14850" max="14855" width="11.42578125" style="25"/>
    <col min="14856" max="14856" width="12.7109375" style="25" bestFit="1" customWidth="1"/>
    <col min="14857" max="15104" width="11.42578125" style="25"/>
    <col min="15105" max="15105" width="19.5703125" style="25" customWidth="1"/>
    <col min="15106" max="15111" width="11.42578125" style="25"/>
    <col min="15112" max="15112" width="12.7109375" style="25" bestFit="1" customWidth="1"/>
    <col min="15113" max="15360" width="11.42578125" style="25"/>
    <col min="15361" max="15361" width="19.5703125" style="25" customWidth="1"/>
    <col min="15362" max="15367" width="11.42578125" style="25"/>
    <col min="15368" max="15368" width="12.7109375" style="25" bestFit="1" customWidth="1"/>
    <col min="15369" max="15616" width="11.42578125" style="25"/>
    <col min="15617" max="15617" width="19.5703125" style="25" customWidth="1"/>
    <col min="15618" max="15623" width="11.42578125" style="25"/>
    <col min="15624" max="15624" width="12.7109375" style="25" bestFit="1" customWidth="1"/>
    <col min="15625" max="15872" width="11.42578125" style="25"/>
    <col min="15873" max="15873" width="19.5703125" style="25" customWidth="1"/>
    <col min="15874" max="15879" width="11.42578125" style="25"/>
    <col min="15880" max="15880" width="12.7109375" style="25" bestFit="1" customWidth="1"/>
    <col min="15881" max="16128" width="11.42578125" style="25"/>
    <col min="16129" max="16129" width="19.5703125" style="25" customWidth="1"/>
    <col min="16130" max="16135" width="11.42578125" style="25"/>
    <col min="16136" max="16136" width="12.7109375" style="25" bestFit="1" customWidth="1"/>
    <col min="16137" max="16384" width="11.42578125" style="25"/>
  </cols>
  <sheetData>
    <row r="4" spans="1:14" ht="15" x14ac:dyDescent="0.2">
      <c r="A4" s="836" t="s">
        <v>272</v>
      </c>
      <c r="B4" s="836"/>
      <c r="C4" s="836"/>
      <c r="D4" s="836"/>
      <c r="E4" s="836"/>
      <c r="F4" s="836"/>
      <c r="G4" s="836"/>
      <c r="H4" s="836"/>
      <c r="I4" s="836"/>
      <c r="J4" s="836"/>
    </row>
    <row r="7" spans="1:14" x14ac:dyDescent="0.2">
      <c r="A7" s="824" t="s">
        <v>569</v>
      </c>
      <c r="B7" s="825"/>
      <c r="C7" s="825"/>
      <c r="D7" s="825"/>
      <c r="E7" s="825"/>
      <c r="F7" s="825"/>
      <c r="G7" s="825"/>
    </row>
    <row r="10" spans="1:14" ht="15.75" x14ac:dyDescent="0.25">
      <c r="A10" s="823" t="s">
        <v>266</v>
      </c>
      <c r="B10" s="823"/>
      <c r="C10" s="823"/>
      <c r="D10" s="823"/>
      <c r="E10" s="823"/>
      <c r="F10" s="823"/>
      <c r="G10" s="823"/>
      <c r="H10" s="823"/>
      <c r="I10" s="823"/>
      <c r="J10" s="823"/>
      <c r="K10" s="823"/>
      <c r="L10" s="823"/>
      <c r="M10" s="823"/>
      <c r="N10" s="125"/>
    </row>
    <row r="11" spans="1:14" ht="16.5" thickBot="1" x14ac:dyDescent="0.3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</row>
    <row r="12" spans="1:14" ht="16.5" thickBot="1" x14ac:dyDescent="0.3">
      <c r="A12" s="125"/>
      <c r="B12" s="125"/>
      <c r="C12" s="125"/>
      <c r="D12" s="125"/>
      <c r="E12" s="213" t="s">
        <v>202</v>
      </c>
      <c r="F12" s="125"/>
      <c r="G12" s="125"/>
      <c r="H12" s="125"/>
      <c r="I12" s="125"/>
      <c r="J12" s="125"/>
      <c r="K12" s="125"/>
      <c r="L12" s="125"/>
      <c r="M12" s="125"/>
      <c r="N12" s="125"/>
    </row>
    <row r="13" spans="1:14" ht="16.5" thickBot="1" x14ac:dyDescent="0.3">
      <c r="A13" s="206" t="s">
        <v>269</v>
      </c>
      <c r="B13" s="207">
        <v>43800</v>
      </c>
      <c r="C13" s="207">
        <v>44166</v>
      </c>
      <c r="D13" s="207" t="s">
        <v>270</v>
      </c>
      <c r="E13" s="214" t="s">
        <v>273</v>
      </c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14" x14ac:dyDescent="0.2">
      <c r="A14" s="193" t="s">
        <v>191</v>
      </c>
      <c r="B14" s="42">
        <v>149</v>
      </c>
      <c r="C14" s="42">
        <v>147</v>
      </c>
      <c r="D14" s="208">
        <f>(C14-B14)/B14</f>
        <v>-1.3422818791946308E-2</v>
      </c>
      <c r="E14" s="215">
        <f>C14/$C$23</f>
        <v>7.8191489361702129E-2</v>
      </c>
    </row>
    <row r="15" spans="1:14" x14ac:dyDescent="0.2">
      <c r="A15" s="195" t="s">
        <v>6</v>
      </c>
      <c r="B15" s="42">
        <v>333</v>
      </c>
      <c r="C15" s="42">
        <v>325</v>
      </c>
      <c r="D15" s="208">
        <f t="shared" ref="D15:D23" si="0">(C15-B15)/B15</f>
        <v>-2.4024024024024024E-2</v>
      </c>
      <c r="E15" s="215">
        <f t="shared" ref="E15:E22" si="1">C15/$C$23</f>
        <v>0.17287234042553193</v>
      </c>
    </row>
    <row r="16" spans="1:14" x14ac:dyDescent="0.2">
      <c r="A16" s="195" t="s">
        <v>18</v>
      </c>
      <c r="B16" s="42">
        <v>426</v>
      </c>
      <c r="C16" s="42">
        <v>428</v>
      </c>
      <c r="D16" s="208">
        <f t="shared" si="0"/>
        <v>4.6948356807511738E-3</v>
      </c>
      <c r="E16" s="215">
        <f t="shared" si="1"/>
        <v>0.2276595744680851</v>
      </c>
    </row>
    <row r="17" spans="1:14" x14ac:dyDescent="0.2">
      <c r="A17" s="195" t="s">
        <v>7</v>
      </c>
      <c r="B17" s="42">
        <v>119</v>
      </c>
      <c r="C17" s="42">
        <v>117</v>
      </c>
      <c r="D17" s="208">
        <f t="shared" si="0"/>
        <v>-1.680672268907563E-2</v>
      </c>
      <c r="E17" s="215">
        <f t="shared" si="1"/>
        <v>6.2234042553191489E-2</v>
      </c>
    </row>
    <row r="18" spans="1:14" x14ac:dyDescent="0.2">
      <c r="A18" s="195" t="s">
        <v>8</v>
      </c>
      <c r="B18" s="42">
        <v>271</v>
      </c>
      <c r="C18" s="42">
        <v>267</v>
      </c>
      <c r="D18" s="208">
        <f t="shared" si="0"/>
        <v>-1.4760147601476014E-2</v>
      </c>
      <c r="E18" s="215">
        <f t="shared" si="1"/>
        <v>0.14202127659574468</v>
      </c>
    </row>
    <row r="19" spans="1:14" x14ac:dyDescent="0.2">
      <c r="A19" s="195" t="s">
        <v>9</v>
      </c>
      <c r="B19" s="42">
        <v>162</v>
      </c>
      <c r="C19" s="42">
        <v>165</v>
      </c>
      <c r="D19" s="208">
        <f t="shared" si="0"/>
        <v>1.8518518518518517E-2</v>
      </c>
      <c r="E19" s="215">
        <f t="shared" si="1"/>
        <v>8.7765957446808512E-2</v>
      </c>
    </row>
    <row r="20" spans="1:14" x14ac:dyDescent="0.2">
      <c r="A20" s="195" t="s">
        <v>10</v>
      </c>
      <c r="B20" s="42">
        <v>140</v>
      </c>
      <c r="C20" s="42">
        <v>139</v>
      </c>
      <c r="D20" s="208">
        <f t="shared" si="0"/>
        <v>-7.1428571428571426E-3</v>
      </c>
      <c r="E20" s="215">
        <f t="shared" si="1"/>
        <v>7.3936170212765953E-2</v>
      </c>
    </row>
    <row r="21" spans="1:14" x14ac:dyDescent="0.2">
      <c r="A21" s="195" t="s">
        <v>11</v>
      </c>
      <c r="B21" s="42">
        <v>189</v>
      </c>
      <c r="C21" s="42">
        <v>174</v>
      </c>
      <c r="D21" s="208">
        <f t="shared" si="0"/>
        <v>-7.9365079365079361E-2</v>
      </c>
      <c r="E21" s="215">
        <f t="shared" si="1"/>
        <v>9.2553191489361697E-2</v>
      </c>
    </row>
    <row r="22" spans="1:14" x14ac:dyDescent="0.2">
      <c r="A22" s="209" t="s">
        <v>12</v>
      </c>
      <c r="B22" s="42">
        <v>118</v>
      </c>
      <c r="C22" s="42">
        <v>118</v>
      </c>
      <c r="D22" s="208">
        <f t="shared" si="0"/>
        <v>0</v>
      </c>
      <c r="E22" s="215">
        <f t="shared" si="1"/>
        <v>6.2765957446808504E-2</v>
      </c>
    </row>
    <row r="23" spans="1:14" ht="13.5" thickBot="1" x14ac:dyDescent="0.25">
      <c r="A23" s="206" t="s">
        <v>13</v>
      </c>
      <c r="B23" s="212">
        <v>1907</v>
      </c>
      <c r="C23" s="212">
        <v>1880</v>
      </c>
      <c r="D23" s="211">
        <f t="shared" si="0"/>
        <v>-1.415836392239119E-2</v>
      </c>
      <c r="E23" s="216">
        <f>SUM(E14:E22)</f>
        <v>1</v>
      </c>
    </row>
    <row r="32" spans="1:14" ht="15.75" x14ac:dyDescent="0.25">
      <c r="A32" s="823" t="s">
        <v>271</v>
      </c>
      <c r="B32" s="823"/>
      <c r="C32" s="823"/>
      <c r="D32" s="823"/>
      <c r="E32" s="823"/>
      <c r="F32" s="823"/>
      <c r="G32" s="823"/>
      <c r="H32" s="823"/>
      <c r="I32" s="823"/>
      <c r="J32" s="823"/>
      <c r="K32" s="823"/>
      <c r="L32" s="823"/>
      <c r="M32" s="823"/>
      <c r="N32" s="125"/>
    </row>
    <row r="33" spans="1:14" ht="16.5" thickBot="1" x14ac:dyDescent="0.3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</row>
    <row r="34" spans="1:14" ht="16.5" thickBot="1" x14ac:dyDescent="0.3">
      <c r="A34" s="125"/>
      <c r="B34" s="125"/>
      <c r="C34" s="125"/>
      <c r="D34" s="125"/>
      <c r="E34" s="213" t="s">
        <v>202</v>
      </c>
      <c r="F34" s="125"/>
      <c r="G34" s="125"/>
      <c r="H34" s="125"/>
      <c r="I34" s="125"/>
      <c r="J34" s="125"/>
      <c r="K34" s="125"/>
      <c r="L34" s="125"/>
      <c r="M34" s="125"/>
      <c r="N34" s="125"/>
    </row>
    <row r="35" spans="1:14" ht="16.5" thickBot="1" x14ac:dyDescent="0.3">
      <c r="A35" s="206" t="s">
        <v>269</v>
      </c>
      <c r="B35" s="207">
        <v>43800</v>
      </c>
      <c r="C35" s="207">
        <v>44166</v>
      </c>
      <c r="D35" s="207" t="s">
        <v>270</v>
      </c>
      <c r="E35" s="214" t="s">
        <v>273</v>
      </c>
      <c r="F35" s="125"/>
      <c r="G35" s="125"/>
      <c r="H35" s="125"/>
      <c r="I35" s="125"/>
      <c r="J35" s="125"/>
      <c r="K35" s="125"/>
      <c r="L35" s="125"/>
      <c r="M35" s="125"/>
      <c r="N35" s="125"/>
    </row>
    <row r="36" spans="1:14" x14ac:dyDescent="0.2">
      <c r="A36" s="193" t="s">
        <v>191</v>
      </c>
      <c r="B36" s="42">
        <v>5874</v>
      </c>
      <c r="C36" s="42">
        <v>5896</v>
      </c>
      <c r="D36" s="208">
        <f>(C36-B36)/B36</f>
        <v>3.7453183520599251E-3</v>
      </c>
      <c r="E36" s="215">
        <f>C36/$C$45</f>
        <v>8.3072674500521318E-2</v>
      </c>
    </row>
    <row r="37" spans="1:14" x14ac:dyDescent="0.2">
      <c r="A37" s="195" t="s">
        <v>6</v>
      </c>
      <c r="B37" s="42">
        <v>11885</v>
      </c>
      <c r="C37" s="42">
        <v>11677</v>
      </c>
      <c r="D37" s="208">
        <f t="shared" ref="D37:D45" si="2">(C37-B37)/B37</f>
        <v>-1.7501051745898191E-2</v>
      </c>
      <c r="E37" s="215">
        <f t="shared" ref="E37:E45" si="3">C37/$C$45</f>
        <v>0.16452503733761659</v>
      </c>
    </row>
    <row r="38" spans="1:14" x14ac:dyDescent="0.2">
      <c r="A38" s="195" t="s">
        <v>18</v>
      </c>
      <c r="B38" s="42">
        <v>13651</v>
      </c>
      <c r="C38" s="42">
        <v>13328</v>
      </c>
      <c r="D38" s="208">
        <f t="shared" si="2"/>
        <v>-2.3661270236612703E-2</v>
      </c>
      <c r="E38" s="215">
        <f t="shared" si="3"/>
        <v>0.18778707695775917</v>
      </c>
    </row>
    <row r="39" spans="1:14" x14ac:dyDescent="0.2">
      <c r="A39" s="195" t="s">
        <v>7</v>
      </c>
      <c r="B39" s="42">
        <v>3799</v>
      </c>
      <c r="C39" s="42">
        <v>3753</v>
      </c>
      <c r="D39" s="208">
        <f t="shared" si="2"/>
        <v>-1.2108449591997894E-2</v>
      </c>
      <c r="E39" s="215">
        <f t="shared" si="3"/>
        <v>5.2878518894242964E-2</v>
      </c>
    </row>
    <row r="40" spans="1:14" x14ac:dyDescent="0.2">
      <c r="A40" s="195" t="s">
        <v>8</v>
      </c>
      <c r="B40" s="42">
        <v>12138</v>
      </c>
      <c r="C40" s="42">
        <v>12099</v>
      </c>
      <c r="D40" s="208">
        <f t="shared" si="2"/>
        <v>-3.2130499258526939E-3</v>
      </c>
      <c r="E40" s="215">
        <f t="shared" si="3"/>
        <v>0.17047087665905825</v>
      </c>
    </row>
    <row r="41" spans="1:14" x14ac:dyDescent="0.2">
      <c r="A41" s="195" t="s">
        <v>9</v>
      </c>
      <c r="B41" s="42">
        <v>6576</v>
      </c>
      <c r="C41" s="42">
        <v>6700</v>
      </c>
      <c r="D41" s="208">
        <f t="shared" si="2"/>
        <v>1.8856447688564478E-2</v>
      </c>
      <c r="E41" s="215">
        <f t="shared" si="3"/>
        <v>9.4400766477865133E-2</v>
      </c>
    </row>
    <row r="42" spans="1:14" x14ac:dyDescent="0.2">
      <c r="A42" s="195" t="s">
        <v>10</v>
      </c>
      <c r="B42" s="42">
        <v>4222</v>
      </c>
      <c r="C42" s="42">
        <v>4203</v>
      </c>
      <c r="D42" s="208">
        <f t="shared" si="2"/>
        <v>-4.5002368545712934E-3</v>
      </c>
      <c r="E42" s="215">
        <f t="shared" si="3"/>
        <v>5.9218868881562262E-2</v>
      </c>
    </row>
    <row r="43" spans="1:14" x14ac:dyDescent="0.2">
      <c r="A43" s="195" t="s">
        <v>11</v>
      </c>
      <c r="B43" s="42">
        <v>9593</v>
      </c>
      <c r="C43" s="42">
        <v>9363</v>
      </c>
      <c r="D43" s="208">
        <f t="shared" si="2"/>
        <v>-2.3975815698947148E-2</v>
      </c>
      <c r="E43" s="215">
        <f t="shared" si="3"/>
        <v>0.13192154873615691</v>
      </c>
    </row>
    <row r="44" spans="1:14" x14ac:dyDescent="0.2">
      <c r="A44" s="209" t="s">
        <v>12</v>
      </c>
      <c r="B44" s="42">
        <v>3982</v>
      </c>
      <c r="C44" s="42">
        <v>3955</v>
      </c>
      <c r="D44" s="208">
        <f t="shared" si="2"/>
        <v>-6.7805123053741841E-3</v>
      </c>
      <c r="E44" s="215">
        <f t="shared" si="3"/>
        <v>5.5724631555217403E-2</v>
      </c>
    </row>
    <row r="45" spans="1:14" ht="13.5" thickBot="1" x14ac:dyDescent="0.25">
      <c r="A45" s="206" t="s">
        <v>13</v>
      </c>
      <c r="B45" s="210">
        <v>71720</v>
      </c>
      <c r="C45" s="210">
        <v>70974</v>
      </c>
      <c r="D45" s="211">
        <f t="shared" si="2"/>
        <v>-1.0401561628555494E-2</v>
      </c>
      <c r="E45" s="136">
        <f t="shared" si="3"/>
        <v>1</v>
      </c>
    </row>
    <row r="54" spans="1:14" ht="15.75" x14ac:dyDescent="0.25">
      <c r="A54" s="823" t="s">
        <v>274</v>
      </c>
      <c r="B54" s="823"/>
      <c r="C54" s="823"/>
      <c r="D54" s="823"/>
      <c r="E54" s="823"/>
      <c r="F54" s="823"/>
      <c r="G54" s="823"/>
      <c r="H54" s="823"/>
      <c r="I54" s="823"/>
      <c r="J54" s="823"/>
      <c r="K54" s="823"/>
      <c r="L54" s="823"/>
      <c r="M54" s="823"/>
      <c r="N54" s="125"/>
    </row>
    <row r="55" spans="1:14" ht="16.5" thickBot="1" x14ac:dyDescent="0.3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</row>
    <row r="56" spans="1:14" ht="16.5" thickBot="1" x14ac:dyDescent="0.3">
      <c r="A56" s="206"/>
      <c r="B56" s="207">
        <v>43800</v>
      </c>
      <c r="C56" s="207">
        <v>44166</v>
      </c>
      <c r="D56" s="207" t="s">
        <v>270</v>
      </c>
      <c r="F56" s="125"/>
      <c r="G56" s="125"/>
      <c r="H56" s="125"/>
      <c r="I56" s="125"/>
      <c r="J56" s="125"/>
      <c r="K56" s="125"/>
      <c r="L56" s="125"/>
      <c r="M56" s="125"/>
      <c r="N56" s="125"/>
    </row>
    <row r="57" spans="1:14" x14ac:dyDescent="0.2">
      <c r="A57" s="193" t="s">
        <v>104</v>
      </c>
      <c r="B57" s="217">
        <v>16</v>
      </c>
      <c r="C57" s="217">
        <v>15</v>
      </c>
      <c r="D57" s="208">
        <f t="shared" ref="D57:D66" si="4">(C57-B57)/B57</f>
        <v>-6.25E-2</v>
      </c>
      <c r="F57" s="25">
        <v>205</v>
      </c>
    </row>
    <row r="58" spans="1:14" x14ac:dyDescent="0.2">
      <c r="A58" s="195" t="s">
        <v>105</v>
      </c>
      <c r="B58" s="217">
        <f>149+2</f>
        <v>151</v>
      </c>
      <c r="C58" s="217">
        <f>150+2</f>
        <v>152</v>
      </c>
      <c r="D58" s="208">
        <f t="shared" si="4"/>
        <v>6.6225165562913907E-3</v>
      </c>
    </row>
    <row r="59" spans="1:14" x14ac:dyDescent="0.2">
      <c r="A59" s="195" t="s">
        <v>106</v>
      </c>
      <c r="B59" s="217">
        <f>214+6+5</f>
        <v>225</v>
      </c>
      <c r="C59" s="217">
        <f>214+6+5</f>
        <v>225</v>
      </c>
      <c r="D59" s="208">
        <f t="shared" si="4"/>
        <v>0</v>
      </c>
    </row>
    <row r="60" spans="1:14" x14ac:dyDescent="0.2">
      <c r="A60" s="195" t="s">
        <v>107</v>
      </c>
      <c r="B60" s="217">
        <f>188+12+2</f>
        <v>202</v>
      </c>
      <c r="C60" s="217">
        <f>184+12+2</f>
        <v>198</v>
      </c>
      <c r="D60" s="208">
        <f t="shared" si="4"/>
        <v>-1.9801980198019802E-2</v>
      </c>
    </row>
    <row r="61" spans="1:14" x14ac:dyDescent="0.2">
      <c r="A61" s="195" t="s">
        <v>108</v>
      </c>
      <c r="B61" s="217">
        <v>59</v>
      </c>
      <c r="C61" s="217">
        <v>59</v>
      </c>
      <c r="D61" s="208">
        <f t="shared" si="4"/>
        <v>0</v>
      </c>
    </row>
    <row r="62" spans="1:14" x14ac:dyDescent="0.2">
      <c r="A62" s="218" t="s">
        <v>109</v>
      </c>
      <c r="B62" s="219">
        <f>SUM(B57:B61)</f>
        <v>653</v>
      </c>
      <c r="C62" s="219">
        <f>SUM(C57:C61)</f>
        <v>649</v>
      </c>
      <c r="D62" s="130">
        <f t="shared" si="4"/>
        <v>-6.1255742725880554E-3</v>
      </c>
    </row>
    <row r="63" spans="1:14" x14ac:dyDescent="0.2">
      <c r="A63" s="195" t="s">
        <v>110</v>
      </c>
      <c r="B63" s="217">
        <v>424</v>
      </c>
      <c r="C63" s="217">
        <v>418</v>
      </c>
      <c r="D63" s="208">
        <f t="shared" si="4"/>
        <v>-1.4150943396226415E-2</v>
      </c>
    </row>
    <row r="64" spans="1:14" x14ac:dyDescent="0.2">
      <c r="A64" s="195" t="s">
        <v>111</v>
      </c>
      <c r="B64" s="217">
        <v>432</v>
      </c>
      <c r="C64" s="217">
        <v>424</v>
      </c>
      <c r="D64" s="208">
        <f t="shared" si="4"/>
        <v>-1.8518518518518517E-2</v>
      </c>
    </row>
    <row r="65" spans="1:14" x14ac:dyDescent="0.2">
      <c r="A65" s="220" t="s">
        <v>112</v>
      </c>
      <c r="B65" s="219">
        <f>SUM(B63:B64)</f>
        <v>856</v>
      </c>
      <c r="C65" s="219">
        <f>SUM(C63:C64)</f>
        <v>842</v>
      </c>
      <c r="D65" s="130">
        <f t="shared" si="4"/>
        <v>-1.6355140186915886E-2</v>
      </c>
    </row>
    <row r="66" spans="1:14" ht="13.5" thickBot="1" x14ac:dyDescent="0.25">
      <c r="A66" s="206" t="s">
        <v>113</v>
      </c>
      <c r="B66" s="210">
        <v>398</v>
      </c>
      <c r="C66" s="210">
        <v>389</v>
      </c>
      <c r="D66" s="211">
        <f t="shared" si="4"/>
        <v>-2.2613065326633167E-2</v>
      </c>
    </row>
    <row r="76" spans="1:14" ht="15.75" x14ac:dyDescent="0.25">
      <c r="A76" s="823" t="s">
        <v>275</v>
      </c>
      <c r="B76" s="823"/>
      <c r="C76" s="823"/>
      <c r="D76" s="823"/>
      <c r="E76" s="823"/>
      <c r="F76" s="823"/>
      <c r="G76" s="823"/>
      <c r="H76" s="823"/>
      <c r="I76" s="823"/>
      <c r="J76" s="823"/>
      <c r="K76" s="823"/>
      <c r="L76" s="823"/>
      <c r="M76" s="823"/>
      <c r="N76" s="125"/>
    </row>
    <row r="77" spans="1:14" ht="16.5" thickBot="1" x14ac:dyDescent="0.3">
      <c r="A77" s="125"/>
      <c r="B77" s="125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</row>
    <row r="78" spans="1:14" ht="16.5" thickBot="1" x14ac:dyDescent="0.3">
      <c r="A78" s="206"/>
      <c r="B78" s="207">
        <v>43800</v>
      </c>
      <c r="C78" s="207">
        <v>44166</v>
      </c>
      <c r="D78" s="207" t="s">
        <v>270</v>
      </c>
      <c r="F78" s="125"/>
      <c r="G78" s="125"/>
      <c r="H78" s="125"/>
      <c r="I78" s="125"/>
      <c r="J78" s="125"/>
      <c r="K78" s="125"/>
      <c r="L78" s="125"/>
      <c r="M78" s="125"/>
      <c r="N78" s="125"/>
    </row>
    <row r="79" spans="1:14" x14ac:dyDescent="0.2">
      <c r="A79" s="193" t="s">
        <v>104</v>
      </c>
      <c r="B79" s="217">
        <v>1841</v>
      </c>
      <c r="C79" s="217">
        <v>1419</v>
      </c>
      <c r="D79" s="208">
        <f>(C79-B79)/B79</f>
        <v>-0.22922324823465509</v>
      </c>
    </row>
    <row r="80" spans="1:14" x14ac:dyDescent="0.2">
      <c r="A80" s="195" t="s">
        <v>105</v>
      </c>
      <c r="B80" s="217">
        <f>18962+194</f>
        <v>19156</v>
      </c>
      <c r="C80" s="217">
        <f>19219+194</f>
        <v>19413</v>
      </c>
      <c r="D80" s="208">
        <f t="shared" ref="D80:D88" si="5">(C80-B80)/B80</f>
        <v>1.3416162038003759E-2</v>
      </c>
    </row>
    <row r="81" spans="1:4" x14ac:dyDescent="0.2">
      <c r="A81" s="195" t="s">
        <v>106</v>
      </c>
      <c r="B81" s="217">
        <f>14434+430+422</f>
        <v>15286</v>
      </c>
      <c r="C81" s="217">
        <f>14297+430+422</f>
        <v>15149</v>
      </c>
      <c r="D81" s="208">
        <f t="shared" si="5"/>
        <v>-8.9624493000130846E-3</v>
      </c>
    </row>
    <row r="82" spans="1:4" x14ac:dyDescent="0.2">
      <c r="A82" s="195" t="s">
        <v>107</v>
      </c>
      <c r="B82" s="217">
        <f>7839+282+112</f>
        <v>8233</v>
      </c>
      <c r="C82" s="217">
        <f>7639+282+112</f>
        <v>8033</v>
      </c>
      <c r="D82" s="208">
        <f t="shared" si="5"/>
        <v>-2.4292481476982875E-2</v>
      </c>
    </row>
    <row r="83" spans="1:4" x14ac:dyDescent="0.2">
      <c r="A83" s="195" t="s">
        <v>108</v>
      </c>
      <c r="B83" s="217">
        <f>1934+80+151</f>
        <v>2165</v>
      </c>
      <c r="C83" s="217">
        <v>2147</v>
      </c>
      <c r="D83" s="208">
        <f t="shared" si="5"/>
        <v>-8.3140877598152432E-3</v>
      </c>
    </row>
    <row r="84" spans="1:4" x14ac:dyDescent="0.2">
      <c r="A84" s="218" t="s">
        <v>109</v>
      </c>
      <c r="B84" s="219">
        <f>SUM(B79:B83)</f>
        <v>46681</v>
      </c>
      <c r="C84" s="219">
        <f>SUM(C79:C83)</f>
        <v>46161</v>
      </c>
      <c r="D84" s="130">
        <f t="shared" si="5"/>
        <v>-1.1139435744735545E-2</v>
      </c>
    </row>
    <row r="85" spans="1:4" x14ac:dyDescent="0.2">
      <c r="A85" s="195" t="s">
        <v>110</v>
      </c>
      <c r="B85" s="217">
        <v>11546</v>
      </c>
      <c r="C85" s="217">
        <v>11344</v>
      </c>
      <c r="D85" s="208">
        <f t="shared" si="5"/>
        <v>-1.7495236445522259E-2</v>
      </c>
    </row>
    <row r="86" spans="1:4" x14ac:dyDescent="0.2">
      <c r="A86" s="195" t="s">
        <v>111</v>
      </c>
      <c r="B86" s="217">
        <v>8571</v>
      </c>
      <c r="C86" s="217">
        <v>8613</v>
      </c>
      <c r="D86" s="208">
        <f t="shared" si="5"/>
        <v>4.9002450122506121E-3</v>
      </c>
    </row>
    <row r="87" spans="1:4" x14ac:dyDescent="0.2">
      <c r="A87" s="220" t="s">
        <v>112</v>
      </c>
      <c r="B87" s="219">
        <f>SUM(B85:B86)</f>
        <v>20117</v>
      </c>
      <c r="C87" s="219">
        <f>SUM(C85:C86)</f>
        <v>19957</v>
      </c>
      <c r="D87" s="130">
        <f t="shared" si="5"/>
        <v>-7.9534721877019439E-3</v>
      </c>
    </row>
    <row r="88" spans="1:4" ht="13.5" thickBot="1" x14ac:dyDescent="0.25">
      <c r="A88" s="206" t="s">
        <v>113</v>
      </c>
      <c r="B88" s="210">
        <v>4922</v>
      </c>
      <c r="C88" s="210">
        <v>4856</v>
      </c>
      <c r="D88" s="211">
        <f t="shared" si="5"/>
        <v>-1.3409183258837871E-2</v>
      </c>
    </row>
    <row r="97" spans="1:14" x14ac:dyDescent="0.2">
      <c r="A97" s="824" t="s">
        <v>568</v>
      </c>
      <c r="B97" s="825"/>
      <c r="C97" s="825"/>
      <c r="D97" s="825"/>
      <c r="E97" s="825"/>
      <c r="F97" s="825"/>
      <c r="G97" s="825"/>
    </row>
    <row r="100" spans="1:14" ht="15.75" x14ac:dyDescent="0.25">
      <c r="A100" s="823" t="s">
        <v>266</v>
      </c>
      <c r="B100" s="823"/>
      <c r="C100" s="823"/>
      <c r="D100" s="823"/>
      <c r="E100" s="823"/>
      <c r="F100" s="823"/>
      <c r="G100" s="823"/>
      <c r="H100" s="823"/>
      <c r="I100" s="823"/>
      <c r="J100" s="823"/>
      <c r="K100" s="823"/>
      <c r="L100" s="823"/>
      <c r="M100" s="823"/>
      <c r="N100" s="125"/>
    </row>
    <row r="101" spans="1:14" ht="16.5" thickBot="1" x14ac:dyDescent="0.3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</row>
    <row r="102" spans="1:14" ht="16.5" thickBot="1" x14ac:dyDescent="0.3">
      <c r="A102" s="125"/>
      <c r="B102" s="125"/>
      <c r="C102" s="125"/>
      <c r="D102" s="125"/>
      <c r="E102" s="213" t="s">
        <v>202</v>
      </c>
      <c r="F102" s="125"/>
      <c r="G102" s="125"/>
      <c r="H102" s="125"/>
      <c r="I102" s="125"/>
      <c r="J102" s="125"/>
      <c r="K102" s="125"/>
      <c r="L102" s="125"/>
      <c r="M102" s="125"/>
      <c r="N102" s="125"/>
    </row>
    <row r="103" spans="1:14" ht="16.5" thickBot="1" x14ac:dyDescent="0.3">
      <c r="A103" s="206" t="s">
        <v>269</v>
      </c>
      <c r="B103" s="207">
        <v>43800</v>
      </c>
      <c r="C103" s="207">
        <v>44166</v>
      </c>
      <c r="D103" s="207" t="s">
        <v>270</v>
      </c>
      <c r="E103" s="214" t="s">
        <v>273</v>
      </c>
      <c r="F103" s="125"/>
      <c r="G103" s="125"/>
      <c r="H103" s="125"/>
      <c r="I103" s="125"/>
      <c r="J103" s="125"/>
      <c r="K103" s="125"/>
      <c r="L103" s="125"/>
      <c r="M103" s="125"/>
      <c r="N103" s="125"/>
    </row>
    <row r="104" spans="1:14" x14ac:dyDescent="0.2">
      <c r="A104" s="193" t="s">
        <v>191</v>
      </c>
      <c r="B104" s="42">
        <v>15</v>
      </c>
      <c r="C104" s="42">
        <v>16</v>
      </c>
      <c r="D104" s="208">
        <f>(C104-B104)/B104</f>
        <v>6.6666666666666666E-2</v>
      </c>
      <c r="E104" s="215">
        <f>C104/$C$113</f>
        <v>0.13333333333333333</v>
      </c>
    </row>
    <row r="105" spans="1:14" x14ac:dyDescent="0.2">
      <c r="A105" s="195" t="s">
        <v>6</v>
      </c>
      <c r="B105" s="42">
        <v>18</v>
      </c>
      <c r="C105" s="42">
        <v>18</v>
      </c>
      <c r="D105" s="208">
        <f t="shared" ref="D105:D113" si="6">(C105-B105)/B105</f>
        <v>0</v>
      </c>
      <c r="E105" s="215">
        <f t="shared" ref="E105:E112" si="7">C105/$C$113</f>
        <v>0.15</v>
      </c>
    </row>
    <row r="106" spans="1:14" x14ac:dyDescent="0.2">
      <c r="A106" s="195" t="s">
        <v>18</v>
      </c>
      <c r="B106" s="42">
        <v>36</v>
      </c>
      <c r="C106" s="42">
        <v>37</v>
      </c>
      <c r="D106" s="208">
        <f t="shared" si="6"/>
        <v>2.7777777777777776E-2</v>
      </c>
      <c r="E106" s="215">
        <f t="shared" si="7"/>
        <v>0.30833333333333335</v>
      </c>
    </row>
    <row r="107" spans="1:14" x14ac:dyDescent="0.2">
      <c r="A107" s="195" t="s">
        <v>7</v>
      </c>
      <c r="B107" s="42">
        <v>4</v>
      </c>
      <c r="C107" s="42">
        <v>4</v>
      </c>
      <c r="D107" s="208">
        <f t="shared" si="6"/>
        <v>0</v>
      </c>
      <c r="E107" s="215">
        <f t="shared" si="7"/>
        <v>3.3333333333333333E-2</v>
      </c>
    </row>
    <row r="108" spans="1:14" x14ac:dyDescent="0.2">
      <c r="A108" s="195" t="s">
        <v>8</v>
      </c>
      <c r="B108" s="42">
        <v>20</v>
      </c>
      <c r="C108" s="42">
        <v>20</v>
      </c>
      <c r="D108" s="208">
        <f t="shared" si="6"/>
        <v>0</v>
      </c>
      <c r="E108" s="215">
        <f t="shared" si="7"/>
        <v>0.16666666666666666</v>
      </c>
    </row>
    <row r="109" spans="1:14" x14ac:dyDescent="0.2">
      <c r="A109" s="195" t="s">
        <v>9</v>
      </c>
      <c r="B109" s="42">
        <v>6</v>
      </c>
      <c r="C109" s="42">
        <v>6</v>
      </c>
      <c r="D109" s="208">
        <f t="shared" si="6"/>
        <v>0</v>
      </c>
      <c r="E109" s="215">
        <f t="shared" si="7"/>
        <v>0.05</v>
      </c>
    </row>
    <row r="110" spans="1:14" x14ac:dyDescent="0.2">
      <c r="A110" s="195" t="s">
        <v>10</v>
      </c>
      <c r="B110" s="42">
        <v>7</v>
      </c>
      <c r="C110" s="42">
        <v>8</v>
      </c>
      <c r="D110" s="208">
        <f t="shared" si="6"/>
        <v>0.14285714285714285</v>
      </c>
      <c r="E110" s="215">
        <f t="shared" si="7"/>
        <v>6.6666666666666666E-2</v>
      </c>
    </row>
    <row r="111" spans="1:14" x14ac:dyDescent="0.2">
      <c r="A111" s="195" t="s">
        <v>11</v>
      </c>
      <c r="B111" s="42">
        <v>4</v>
      </c>
      <c r="C111" s="42">
        <v>4</v>
      </c>
      <c r="D111" s="208">
        <f t="shared" si="6"/>
        <v>0</v>
      </c>
      <c r="E111" s="215">
        <f t="shared" si="7"/>
        <v>3.3333333333333333E-2</v>
      </c>
    </row>
    <row r="112" spans="1:14" x14ac:dyDescent="0.2">
      <c r="A112" s="209" t="s">
        <v>12</v>
      </c>
      <c r="B112" s="42">
        <v>7</v>
      </c>
      <c r="C112" s="42">
        <v>7</v>
      </c>
      <c r="D112" s="208">
        <f t="shared" si="6"/>
        <v>0</v>
      </c>
      <c r="E112" s="215">
        <f t="shared" si="7"/>
        <v>5.8333333333333334E-2</v>
      </c>
    </row>
    <row r="113" spans="1:14" ht="13.5" thickBot="1" x14ac:dyDescent="0.25">
      <c r="A113" s="206" t="s">
        <v>13</v>
      </c>
      <c r="B113" s="210">
        <v>117</v>
      </c>
      <c r="C113" s="210">
        <v>120</v>
      </c>
      <c r="D113" s="211">
        <f t="shared" si="6"/>
        <v>2.564102564102564E-2</v>
      </c>
      <c r="E113" s="216">
        <f>SUM(E104:E112)</f>
        <v>1</v>
      </c>
    </row>
    <row r="122" spans="1:14" ht="15.75" x14ac:dyDescent="0.25">
      <c r="A122" s="823" t="s">
        <v>271</v>
      </c>
      <c r="B122" s="823"/>
      <c r="C122" s="823"/>
      <c r="D122" s="823"/>
      <c r="E122" s="823"/>
      <c r="F122" s="823"/>
      <c r="G122" s="823"/>
      <c r="H122" s="823"/>
      <c r="I122" s="823"/>
      <c r="J122" s="823"/>
      <c r="K122" s="823"/>
      <c r="L122" s="823"/>
      <c r="M122" s="823"/>
      <c r="N122" s="125"/>
    </row>
    <row r="123" spans="1:14" ht="16.5" thickBot="1" x14ac:dyDescent="0.3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</row>
    <row r="124" spans="1:14" ht="16.5" thickBot="1" x14ac:dyDescent="0.3">
      <c r="A124" s="125"/>
      <c r="B124" s="125"/>
      <c r="C124" s="125"/>
      <c r="D124" s="125"/>
      <c r="E124" s="213" t="s">
        <v>202</v>
      </c>
      <c r="F124" s="125"/>
      <c r="G124" s="125"/>
      <c r="H124" s="125"/>
      <c r="I124" s="125"/>
      <c r="J124" s="125"/>
      <c r="K124" s="125"/>
      <c r="L124" s="125"/>
      <c r="M124" s="125"/>
      <c r="N124" s="125"/>
    </row>
    <row r="125" spans="1:14" ht="16.5" thickBot="1" x14ac:dyDescent="0.3">
      <c r="A125" s="206" t="s">
        <v>269</v>
      </c>
      <c r="B125" s="207">
        <v>43800</v>
      </c>
      <c r="C125" s="207">
        <v>44166</v>
      </c>
      <c r="D125" s="207" t="s">
        <v>270</v>
      </c>
      <c r="E125" s="214" t="s">
        <v>273</v>
      </c>
      <c r="F125" s="125"/>
      <c r="G125" s="125"/>
      <c r="H125" s="125"/>
      <c r="I125" s="125"/>
      <c r="J125" s="125"/>
      <c r="K125" s="125"/>
      <c r="L125" s="125"/>
      <c r="M125" s="125"/>
      <c r="N125" s="125"/>
    </row>
    <row r="126" spans="1:14" x14ac:dyDescent="0.2">
      <c r="A126" s="193" t="s">
        <v>191</v>
      </c>
      <c r="B126" s="42">
        <v>7214</v>
      </c>
      <c r="C126" s="42">
        <v>7218</v>
      </c>
      <c r="D126" s="208">
        <f>(C126-B126)/B126</f>
        <v>5.5447740504574439E-4</v>
      </c>
      <c r="E126" s="215">
        <f>C126/$C$135</f>
        <v>0.16932929833204308</v>
      </c>
    </row>
    <row r="127" spans="1:14" x14ac:dyDescent="0.2">
      <c r="A127" s="195" t="s">
        <v>6</v>
      </c>
      <c r="B127" s="42">
        <v>7379</v>
      </c>
      <c r="C127" s="42">
        <v>7379</v>
      </c>
      <c r="D127" s="208">
        <f t="shared" ref="D127:D135" si="8">(C127-B127)/B127</f>
        <v>0</v>
      </c>
      <c r="E127" s="215">
        <f t="shared" ref="E127:E134" si="9">C127/$C$135</f>
        <v>0.17310624721420695</v>
      </c>
    </row>
    <row r="128" spans="1:14" x14ac:dyDescent="0.2">
      <c r="A128" s="195" t="s">
        <v>18</v>
      </c>
      <c r="B128" s="42">
        <v>9044</v>
      </c>
      <c r="C128" s="42">
        <v>9060</v>
      </c>
      <c r="D128" s="208">
        <f t="shared" si="8"/>
        <v>1.7691287041132243E-3</v>
      </c>
      <c r="E128" s="215">
        <f t="shared" si="9"/>
        <v>0.21254134703357028</v>
      </c>
    </row>
    <row r="129" spans="1:5" x14ac:dyDescent="0.2">
      <c r="A129" s="195" t="s">
        <v>7</v>
      </c>
      <c r="B129" s="42">
        <v>1283</v>
      </c>
      <c r="C129" s="42">
        <v>1283</v>
      </c>
      <c r="D129" s="208">
        <f t="shared" si="8"/>
        <v>0</v>
      </c>
      <c r="E129" s="215">
        <f t="shared" si="9"/>
        <v>3.0098294508175569E-2</v>
      </c>
    </row>
    <row r="130" spans="1:5" x14ac:dyDescent="0.2">
      <c r="A130" s="195" t="s">
        <v>8</v>
      </c>
      <c r="B130" s="42">
        <v>5437</v>
      </c>
      <c r="C130" s="42">
        <v>5617</v>
      </c>
      <c r="D130" s="208">
        <f t="shared" si="8"/>
        <v>3.3106492551039174E-2</v>
      </c>
      <c r="E130" s="215">
        <f t="shared" si="9"/>
        <v>0.13177094329884814</v>
      </c>
    </row>
    <row r="131" spans="1:5" x14ac:dyDescent="0.2">
      <c r="A131" s="195" t="s">
        <v>9</v>
      </c>
      <c r="B131" s="42">
        <v>2336</v>
      </c>
      <c r="C131" s="42">
        <v>2336</v>
      </c>
      <c r="D131" s="208">
        <f t="shared" si="8"/>
        <v>0</v>
      </c>
      <c r="E131" s="215">
        <f t="shared" si="9"/>
        <v>5.4800947756117012E-2</v>
      </c>
    </row>
    <row r="132" spans="1:5" x14ac:dyDescent="0.2">
      <c r="A132" s="195" t="s">
        <v>10</v>
      </c>
      <c r="B132" s="42">
        <v>4220</v>
      </c>
      <c r="C132" s="42">
        <v>4640</v>
      </c>
      <c r="D132" s="208">
        <f t="shared" si="8"/>
        <v>9.9526066350710901E-2</v>
      </c>
      <c r="E132" s="215">
        <f t="shared" si="9"/>
        <v>0.10885119759776668</v>
      </c>
    </row>
    <row r="133" spans="1:5" x14ac:dyDescent="0.2">
      <c r="A133" s="195" t="s">
        <v>11</v>
      </c>
      <c r="B133" s="42">
        <v>1286</v>
      </c>
      <c r="C133" s="42">
        <v>1286</v>
      </c>
      <c r="D133" s="208">
        <f t="shared" si="8"/>
        <v>0</v>
      </c>
      <c r="E133" s="215">
        <f t="shared" si="9"/>
        <v>3.0168672437656884E-2</v>
      </c>
    </row>
    <row r="134" spans="1:5" x14ac:dyDescent="0.2">
      <c r="A134" s="209" t="s">
        <v>12</v>
      </c>
      <c r="B134" s="42">
        <v>3808</v>
      </c>
      <c r="C134" s="42">
        <v>3808</v>
      </c>
      <c r="D134" s="208">
        <f t="shared" si="8"/>
        <v>0</v>
      </c>
      <c r="E134" s="215">
        <f t="shared" si="9"/>
        <v>8.9333051821615411E-2</v>
      </c>
    </row>
    <row r="135" spans="1:5" ht="13.5" thickBot="1" x14ac:dyDescent="0.25">
      <c r="A135" s="206" t="s">
        <v>13</v>
      </c>
      <c r="B135" s="210">
        <v>42007</v>
      </c>
      <c r="C135" s="210">
        <v>42627</v>
      </c>
      <c r="D135" s="211">
        <f t="shared" si="8"/>
        <v>1.4759444854429024E-2</v>
      </c>
      <c r="E135" s="216">
        <f>SUM(E126:E134)</f>
        <v>1</v>
      </c>
    </row>
    <row r="146" spans="1:13" ht="18.75" x14ac:dyDescent="0.3">
      <c r="A146" s="221" t="s">
        <v>276</v>
      </c>
      <c r="B146" s="222"/>
      <c r="C146" s="222"/>
      <c r="D146" s="222"/>
      <c r="E146" s="222"/>
    </row>
    <row r="149" spans="1:13" ht="15.75" x14ac:dyDescent="0.25">
      <c r="A149" s="823" t="s">
        <v>266</v>
      </c>
      <c r="B149" s="823"/>
      <c r="C149" s="823"/>
      <c r="D149" s="823"/>
      <c r="E149" s="823"/>
      <c r="F149" s="125"/>
      <c r="G149" s="125"/>
      <c r="H149" s="125"/>
      <c r="I149" s="125"/>
      <c r="J149" s="125"/>
      <c r="K149" s="125"/>
      <c r="L149" s="125"/>
      <c r="M149" s="125"/>
    </row>
    <row r="151" spans="1:13" ht="13.5" thickBot="1" x14ac:dyDescent="0.25"/>
    <row r="152" spans="1:13" ht="16.5" thickBot="1" x14ac:dyDescent="0.3">
      <c r="E152" s="213" t="s">
        <v>202</v>
      </c>
    </row>
    <row r="153" spans="1:13" ht="13.5" thickBot="1" x14ac:dyDescent="0.25">
      <c r="A153" s="206" t="s">
        <v>277</v>
      </c>
      <c r="B153" s="207">
        <v>43800</v>
      </c>
      <c r="C153" s="207">
        <v>44166</v>
      </c>
      <c r="D153" s="207" t="s">
        <v>270</v>
      </c>
      <c r="E153" s="214" t="s">
        <v>273</v>
      </c>
    </row>
    <row r="154" spans="1:13" x14ac:dyDescent="0.2">
      <c r="A154" s="193" t="s">
        <v>278</v>
      </c>
      <c r="B154" s="217">
        <v>24</v>
      </c>
      <c r="C154" s="217">
        <v>24</v>
      </c>
      <c r="D154" s="208">
        <f>(C154-B154)/B154</f>
        <v>0</v>
      </c>
      <c r="E154" s="215">
        <f>C154/$C$157</f>
        <v>0.20512820512820512</v>
      </c>
    </row>
    <row r="155" spans="1:13" x14ac:dyDescent="0.2">
      <c r="A155" s="195" t="s">
        <v>279</v>
      </c>
      <c r="B155" s="217">
        <v>93</v>
      </c>
      <c r="C155" s="217">
        <v>96</v>
      </c>
      <c r="D155" s="208">
        <f>(C155-B155)/B155</f>
        <v>3.2258064516129031E-2</v>
      </c>
      <c r="E155" s="215">
        <f>C155/$C$157</f>
        <v>0.82051282051282048</v>
      </c>
    </row>
    <row r="156" spans="1:13" x14ac:dyDescent="0.2">
      <c r="A156" s="195" t="s">
        <v>22</v>
      </c>
      <c r="B156" s="217">
        <v>0</v>
      </c>
      <c r="C156" s="217">
        <v>0</v>
      </c>
      <c r="D156" s="208" t="e">
        <f>(C156-B156)/B156</f>
        <v>#DIV/0!</v>
      </c>
      <c r="E156" s="215">
        <f>C156/$C$157</f>
        <v>0</v>
      </c>
    </row>
    <row r="157" spans="1:13" ht="13.5" thickBot="1" x14ac:dyDescent="0.25">
      <c r="A157" s="206" t="s">
        <v>13</v>
      </c>
      <c r="B157" s="210">
        <v>117</v>
      </c>
      <c r="C157" s="210">
        <v>117</v>
      </c>
      <c r="D157" s="211">
        <f>(C157-B157)/B157</f>
        <v>0</v>
      </c>
      <c r="E157" s="136">
        <f>SUM(E154:E156)</f>
        <v>1.0256410256410255</v>
      </c>
    </row>
    <row r="172" spans="1:13" ht="15.75" x14ac:dyDescent="0.25">
      <c r="A172" s="823" t="s">
        <v>271</v>
      </c>
      <c r="B172" s="823"/>
      <c r="C172" s="823"/>
      <c r="D172" s="823"/>
      <c r="E172" s="823"/>
      <c r="F172" s="125"/>
      <c r="G172" s="125"/>
      <c r="H172" s="125"/>
      <c r="I172" s="125"/>
      <c r="J172" s="125"/>
      <c r="K172" s="125"/>
      <c r="L172" s="125"/>
      <c r="M172" s="125"/>
    </row>
    <row r="173" spans="1:13" ht="13.5" thickBot="1" x14ac:dyDescent="0.25"/>
    <row r="174" spans="1:13" ht="16.5" thickBot="1" x14ac:dyDescent="0.3">
      <c r="E174" s="213" t="s">
        <v>202</v>
      </c>
    </row>
    <row r="175" spans="1:13" ht="13.5" thickBot="1" x14ac:dyDescent="0.25">
      <c r="A175" s="206" t="s">
        <v>277</v>
      </c>
      <c r="B175" s="207">
        <v>43800</v>
      </c>
      <c r="C175" s="207">
        <v>44166</v>
      </c>
      <c r="D175" s="207" t="s">
        <v>270</v>
      </c>
      <c r="E175" s="214" t="s">
        <v>273</v>
      </c>
    </row>
    <row r="176" spans="1:13" x14ac:dyDescent="0.2">
      <c r="A176" s="193" t="s">
        <v>278</v>
      </c>
      <c r="B176" s="217">
        <v>12327</v>
      </c>
      <c r="C176" s="217">
        <v>12477</v>
      </c>
      <c r="D176" s="208">
        <f>(C176-B176)/B176</f>
        <v>1.2168410805548795E-2</v>
      </c>
      <c r="E176" s="215">
        <f>C176/$C$179</f>
        <v>0.29270180871278767</v>
      </c>
    </row>
    <row r="177" spans="1:5" x14ac:dyDescent="0.2">
      <c r="A177" s="195" t="s">
        <v>279</v>
      </c>
      <c r="B177" s="217">
        <v>29680</v>
      </c>
      <c r="C177" s="217">
        <v>30150</v>
      </c>
      <c r="D177" s="208">
        <f>(C177-B177)/B177</f>
        <v>1.5835579514824796E-2</v>
      </c>
      <c r="E177" s="215">
        <f>C177/$C$179</f>
        <v>0.70729819128721239</v>
      </c>
    </row>
    <row r="178" spans="1:5" x14ac:dyDescent="0.2">
      <c r="A178" s="195" t="s">
        <v>22</v>
      </c>
      <c r="B178" s="217">
        <v>0</v>
      </c>
      <c r="C178" s="217">
        <v>0</v>
      </c>
      <c r="D178" s="208">
        <v>0</v>
      </c>
      <c r="E178" s="215">
        <f>C178/$C$179</f>
        <v>0</v>
      </c>
    </row>
    <row r="179" spans="1:5" ht="13.5" thickBot="1" x14ac:dyDescent="0.25">
      <c r="A179" s="206" t="s">
        <v>13</v>
      </c>
      <c r="B179" s="210">
        <f>SUM(B176:B178)</f>
        <v>42007</v>
      </c>
      <c r="C179" s="210">
        <f>SUM(C176:C178)</f>
        <v>42627</v>
      </c>
      <c r="D179" s="211">
        <f>(C179-B179)/B179</f>
        <v>1.4759444854429024E-2</v>
      </c>
      <c r="E179" s="136">
        <f>SUM(E176:E178)</f>
        <v>1</v>
      </c>
    </row>
    <row r="194" spans="1:14" x14ac:dyDescent="0.2">
      <c r="A194" s="824" t="s">
        <v>216</v>
      </c>
      <c r="B194" s="825"/>
      <c r="C194" s="825"/>
      <c r="D194" s="825"/>
      <c r="E194" s="825"/>
      <c r="F194" s="825"/>
      <c r="G194" s="825"/>
    </row>
    <row r="197" spans="1:14" ht="18.75" x14ac:dyDescent="0.3">
      <c r="A197" s="221" t="s">
        <v>280</v>
      </c>
    </row>
    <row r="200" spans="1:14" ht="15.75" x14ac:dyDescent="0.25">
      <c r="A200" s="823" t="s">
        <v>266</v>
      </c>
      <c r="B200" s="823"/>
      <c r="C200" s="823"/>
      <c r="D200" s="823"/>
      <c r="E200" s="823"/>
      <c r="F200" s="125"/>
      <c r="G200" s="125"/>
      <c r="H200" s="125"/>
      <c r="I200" s="125"/>
      <c r="J200" s="125"/>
      <c r="K200" s="125"/>
      <c r="L200" s="125"/>
      <c r="M200" s="125"/>
      <c r="N200" s="125"/>
    </row>
    <row r="201" spans="1:14" ht="16.5" thickBot="1" x14ac:dyDescent="0.3">
      <c r="A201" s="125"/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</row>
    <row r="202" spans="1:14" ht="16.5" thickBot="1" x14ac:dyDescent="0.3">
      <c r="A202" s="206" t="s">
        <v>269</v>
      </c>
      <c r="B202" s="207">
        <v>43800</v>
      </c>
      <c r="C202" s="207">
        <v>44166</v>
      </c>
      <c r="D202" s="207" t="s">
        <v>270</v>
      </c>
      <c r="F202" s="125"/>
      <c r="G202" s="125"/>
      <c r="H202" s="125"/>
      <c r="I202" s="125"/>
      <c r="J202" s="125"/>
      <c r="K202" s="125"/>
      <c r="L202" s="125"/>
      <c r="M202" s="125"/>
      <c r="N202" s="125"/>
    </row>
    <row r="203" spans="1:14" x14ac:dyDescent="0.2">
      <c r="A203" s="193" t="s">
        <v>191</v>
      </c>
      <c r="B203" s="42">
        <v>974</v>
      </c>
      <c r="C203" s="42">
        <v>978</v>
      </c>
      <c r="D203" s="208">
        <f>(C203-B203)/B203</f>
        <v>4.1067761806981521E-3</v>
      </c>
      <c r="F203" s="31"/>
    </row>
    <row r="204" spans="1:14" x14ac:dyDescent="0.2">
      <c r="A204" s="195" t="s">
        <v>6</v>
      </c>
      <c r="B204" s="42">
        <v>458</v>
      </c>
      <c r="C204" s="42">
        <v>459</v>
      </c>
      <c r="D204" s="208">
        <f t="shared" ref="D204:D212" si="10">(C204-B204)/B204</f>
        <v>2.1834061135371178E-3</v>
      </c>
      <c r="F204" s="31"/>
    </row>
    <row r="205" spans="1:14" x14ac:dyDescent="0.2">
      <c r="A205" s="195" t="s">
        <v>18</v>
      </c>
      <c r="B205" s="42">
        <v>563</v>
      </c>
      <c r="C205" s="42">
        <v>558</v>
      </c>
      <c r="D205" s="208">
        <f t="shared" si="10"/>
        <v>-8.8809946714031966E-3</v>
      </c>
      <c r="F205" s="31"/>
    </row>
    <row r="206" spans="1:14" x14ac:dyDescent="0.2">
      <c r="A206" s="195" t="s">
        <v>7</v>
      </c>
      <c r="B206" s="42">
        <v>253</v>
      </c>
      <c r="C206" s="42">
        <v>257</v>
      </c>
      <c r="D206" s="208">
        <f t="shared" si="10"/>
        <v>1.5810276679841896E-2</v>
      </c>
      <c r="F206" s="31"/>
    </row>
    <row r="207" spans="1:14" x14ac:dyDescent="0.2">
      <c r="A207" s="195" t="s">
        <v>8</v>
      </c>
      <c r="B207" s="42">
        <v>559</v>
      </c>
      <c r="C207" s="42">
        <v>564</v>
      </c>
      <c r="D207" s="208">
        <f t="shared" si="10"/>
        <v>8.9445438282647581E-3</v>
      </c>
      <c r="F207" s="31"/>
    </row>
    <row r="208" spans="1:14" x14ac:dyDescent="0.2">
      <c r="A208" s="195" t="s">
        <v>9</v>
      </c>
      <c r="B208" s="42">
        <v>480</v>
      </c>
      <c r="C208" s="42">
        <v>472</v>
      </c>
      <c r="D208" s="208">
        <f t="shared" si="10"/>
        <v>-1.6666666666666666E-2</v>
      </c>
      <c r="F208" s="31"/>
    </row>
    <row r="209" spans="1:6" x14ac:dyDescent="0.2">
      <c r="A209" s="195" t="s">
        <v>10</v>
      </c>
      <c r="B209" s="42">
        <v>384</v>
      </c>
      <c r="C209" s="42">
        <v>384</v>
      </c>
      <c r="D209" s="208">
        <f t="shared" si="10"/>
        <v>0</v>
      </c>
      <c r="F209" s="31"/>
    </row>
    <row r="210" spans="1:6" x14ac:dyDescent="0.2">
      <c r="A210" s="195" t="s">
        <v>11</v>
      </c>
      <c r="B210" s="42">
        <v>201</v>
      </c>
      <c r="C210" s="42">
        <v>208</v>
      </c>
      <c r="D210" s="208">
        <f t="shared" si="10"/>
        <v>3.482587064676617E-2</v>
      </c>
      <c r="F210" s="31"/>
    </row>
    <row r="211" spans="1:6" x14ac:dyDescent="0.2">
      <c r="A211" s="209" t="s">
        <v>12</v>
      </c>
      <c r="B211" s="42">
        <v>256</v>
      </c>
      <c r="C211" s="42">
        <v>259</v>
      </c>
      <c r="D211" s="208">
        <f t="shared" si="10"/>
        <v>1.171875E-2</v>
      </c>
      <c r="F211" s="31"/>
    </row>
    <row r="212" spans="1:6" ht="13.5" thickBot="1" x14ac:dyDescent="0.25">
      <c r="A212" s="206" t="s">
        <v>13</v>
      </c>
      <c r="B212" s="210">
        <v>4128</v>
      </c>
      <c r="C212" s="210">
        <v>4139</v>
      </c>
      <c r="D212" s="211">
        <f t="shared" si="10"/>
        <v>2.6647286821705426E-3</v>
      </c>
      <c r="F212" s="31"/>
    </row>
    <row r="235" spans="1:14" ht="15.75" x14ac:dyDescent="0.25">
      <c r="A235" s="823" t="s">
        <v>271</v>
      </c>
      <c r="B235" s="823"/>
      <c r="C235" s="823"/>
      <c r="D235" s="823"/>
      <c r="E235" s="823"/>
      <c r="F235" s="125"/>
      <c r="G235" s="125"/>
      <c r="H235" s="125"/>
      <c r="I235" s="125"/>
      <c r="J235" s="125"/>
      <c r="K235" s="125"/>
      <c r="L235" s="125"/>
      <c r="M235" s="125"/>
      <c r="N235" s="125"/>
    </row>
    <row r="236" spans="1:14" ht="16.5" thickBot="1" x14ac:dyDescent="0.3">
      <c r="A236" s="125"/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</row>
    <row r="237" spans="1:14" ht="16.5" thickBot="1" x14ac:dyDescent="0.3">
      <c r="A237" s="206" t="s">
        <v>269</v>
      </c>
      <c r="B237" s="207">
        <v>43800</v>
      </c>
      <c r="C237" s="207">
        <v>44166</v>
      </c>
      <c r="D237" s="207" t="s">
        <v>270</v>
      </c>
      <c r="F237" s="125"/>
      <c r="G237" s="125"/>
      <c r="H237" s="125"/>
      <c r="I237" s="125"/>
      <c r="J237" s="125"/>
      <c r="K237" s="125"/>
      <c r="L237" s="125"/>
      <c r="M237" s="125"/>
      <c r="N237" s="125"/>
    </row>
    <row r="238" spans="1:14" x14ac:dyDescent="0.2">
      <c r="A238" s="193" t="s">
        <v>191</v>
      </c>
      <c r="B238" s="42">
        <v>7502</v>
      </c>
      <c r="C238" s="42">
        <v>7575</v>
      </c>
      <c r="D238" s="208">
        <f>(C238-B238)/B238</f>
        <v>9.730738469741403E-3</v>
      </c>
      <c r="F238" s="31"/>
    </row>
    <row r="239" spans="1:14" x14ac:dyDescent="0.2">
      <c r="A239" s="195" t="s">
        <v>6</v>
      </c>
      <c r="B239" s="42">
        <v>4797</v>
      </c>
      <c r="C239" s="42">
        <v>4882</v>
      </c>
      <c r="D239" s="208">
        <f t="shared" ref="D239:D247" si="11">(C239-B239)/B239</f>
        <v>1.7719407963310403E-2</v>
      </c>
      <c r="F239" s="31"/>
    </row>
    <row r="240" spans="1:14" x14ac:dyDescent="0.2">
      <c r="A240" s="195" t="s">
        <v>18</v>
      </c>
      <c r="B240" s="42">
        <v>4770</v>
      </c>
      <c r="C240" s="42">
        <v>4717</v>
      </c>
      <c r="D240" s="208">
        <f t="shared" si="11"/>
        <v>-1.1111111111111112E-2</v>
      </c>
      <c r="F240" s="31"/>
    </row>
    <row r="241" spans="1:6" x14ac:dyDescent="0.2">
      <c r="A241" s="195" t="s">
        <v>7</v>
      </c>
      <c r="B241" s="42">
        <v>2340</v>
      </c>
      <c r="C241" s="42">
        <v>2454</v>
      </c>
      <c r="D241" s="208">
        <f t="shared" si="11"/>
        <v>4.8717948717948718E-2</v>
      </c>
      <c r="F241" s="31"/>
    </row>
    <row r="242" spans="1:6" x14ac:dyDescent="0.2">
      <c r="A242" s="195" t="s">
        <v>8</v>
      </c>
      <c r="B242" s="42">
        <v>4536</v>
      </c>
      <c r="C242" s="42">
        <v>4583</v>
      </c>
      <c r="D242" s="208">
        <f t="shared" si="11"/>
        <v>1.0361552028218694E-2</v>
      </c>
      <c r="F242" s="31"/>
    </row>
    <row r="243" spans="1:6" x14ac:dyDescent="0.2">
      <c r="A243" s="195" t="s">
        <v>9</v>
      </c>
      <c r="B243" s="42">
        <v>4362</v>
      </c>
      <c r="C243" s="42">
        <v>4290</v>
      </c>
      <c r="D243" s="208">
        <f t="shared" si="11"/>
        <v>-1.6506189821182942E-2</v>
      </c>
      <c r="F243" s="31"/>
    </row>
    <row r="244" spans="1:6" x14ac:dyDescent="0.2">
      <c r="A244" s="195" t="s">
        <v>10</v>
      </c>
      <c r="B244" s="42">
        <v>3758</v>
      </c>
      <c r="C244" s="42">
        <v>3779</v>
      </c>
      <c r="D244" s="208">
        <f t="shared" si="11"/>
        <v>5.5880787653006915E-3</v>
      </c>
      <c r="F244" s="31"/>
    </row>
    <row r="245" spans="1:6" x14ac:dyDescent="0.2">
      <c r="A245" s="195" t="s">
        <v>11</v>
      </c>
      <c r="B245" s="42">
        <v>2063</v>
      </c>
      <c r="C245" s="42">
        <v>2165</v>
      </c>
      <c r="D245" s="208">
        <f t="shared" si="11"/>
        <v>4.9442559379544351E-2</v>
      </c>
      <c r="F245" s="31"/>
    </row>
    <row r="246" spans="1:6" x14ac:dyDescent="0.2">
      <c r="A246" s="209" t="s">
        <v>12</v>
      </c>
      <c r="B246" s="42">
        <v>2531</v>
      </c>
      <c r="C246" s="42">
        <v>2565</v>
      </c>
      <c r="D246" s="208">
        <f t="shared" si="11"/>
        <v>1.3433425523508494E-2</v>
      </c>
      <c r="F246" s="31"/>
    </row>
    <row r="247" spans="1:6" ht="13.5" thickBot="1" x14ac:dyDescent="0.25">
      <c r="A247" s="206" t="s">
        <v>13</v>
      </c>
      <c r="B247" s="210">
        <v>36659</v>
      </c>
      <c r="C247" s="210">
        <v>37010</v>
      </c>
      <c r="D247" s="211">
        <f t="shared" si="11"/>
        <v>9.574729261572875E-3</v>
      </c>
      <c r="F247" s="31"/>
    </row>
    <row r="271" spans="1:14" ht="15.75" x14ac:dyDescent="0.25">
      <c r="A271" s="823" t="s">
        <v>615</v>
      </c>
      <c r="B271" s="823"/>
      <c r="C271" s="823"/>
      <c r="D271" s="823"/>
      <c r="E271" s="823"/>
      <c r="F271" s="125"/>
      <c r="G271" s="125"/>
      <c r="H271" s="125"/>
      <c r="I271" s="125"/>
      <c r="J271" s="125"/>
      <c r="K271" s="125"/>
      <c r="L271" s="125"/>
      <c r="M271" s="125"/>
      <c r="N271" s="125"/>
    </row>
    <row r="272" spans="1:14" ht="16.5" thickBot="1" x14ac:dyDescent="0.3">
      <c r="A272" s="125"/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</row>
    <row r="273" spans="1:14" ht="16.5" thickBot="1" x14ac:dyDescent="0.3">
      <c r="A273" s="206" t="s">
        <v>269</v>
      </c>
      <c r="B273" s="207" t="s">
        <v>23</v>
      </c>
      <c r="C273" s="207" t="s">
        <v>281</v>
      </c>
      <c r="D273" s="207" t="s">
        <v>33</v>
      </c>
      <c r="E273" s="207" t="s">
        <v>282</v>
      </c>
      <c r="F273" s="207" t="s">
        <v>283</v>
      </c>
      <c r="G273" s="125"/>
      <c r="H273" s="125"/>
      <c r="I273" s="125"/>
      <c r="J273" s="125"/>
      <c r="K273" s="125"/>
      <c r="L273" s="125"/>
      <c r="M273" s="125"/>
      <c r="N273" s="125"/>
    </row>
    <row r="274" spans="1:14" x14ac:dyDescent="0.2">
      <c r="A274" s="193" t="s">
        <v>191</v>
      </c>
      <c r="B274" s="42">
        <v>9</v>
      </c>
      <c r="C274" s="42">
        <v>891</v>
      </c>
      <c r="D274" s="42">
        <v>23</v>
      </c>
      <c r="E274" s="42">
        <v>55</v>
      </c>
      <c r="F274" s="195">
        <f>SUM(B274:E274)</f>
        <v>978</v>
      </c>
      <c r="G274" s="31"/>
      <c r="K274" s="31"/>
      <c r="L274" s="31"/>
      <c r="M274" s="31"/>
      <c r="N274" s="31"/>
    </row>
    <row r="275" spans="1:14" x14ac:dyDescent="0.2">
      <c r="A275" s="195" t="s">
        <v>6</v>
      </c>
      <c r="B275" s="42">
        <v>29</v>
      </c>
      <c r="C275" s="42">
        <v>338</v>
      </c>
      <c r="D275" s="42">
        <v>19</v>
      </c>
      <c r="E275" s="42">
        <v>73</v>
      </c>
      <c r="F275" s="195">
        <f t="shared" ref="F275:F282" si="12">SUM(B275:E275)</f>
        <v>459</v>
      </c>
      <c r="G275" s="31"/>
      <c r="K275" s="31"/>
      <c r="L275" s="31"/>
      <c r="M275" s="31"/>
      <c r="N275" s="31"/>
    </row>
    <row r="276" spans="1:14" x14ac:dyDescent="0.2">
      <c r="A276" s="195" t="s">
        <v>18</v>
      </c>
      <c r="B276" s="42">
        <v>35</v>
      </c>
      <c r="C276" s="42">
        <v>407</v>
      </c>
      <c r="D276" s="42">
        <v>8</v>
      </c>
      <c r="E276" s="42">
        <v>108</v>
      </c>
      <c r="F276" s="195">
        <f t="shared" si="12"/>
        <v>558</v>
      </c>
      <c r="G276" s="31"/>
      <c r="K276" s="31"/>
      <c r="L276" s="31"/>
      <c r="M276" s="31"/>
      <c r="N276" s="31"/>
    </row>
    <row r="277" spans="1:14" x14ac:dyDescent="0.2">
      <c r="A277" s="195" t="s">
        <v>7</v>
      </c>
      <c r="B277" s="42">
        <v>4</v>
      </c>
      <c r="C277" s="42">
        <v>204</v>
      </c>
      <c r="D277" s="42">
        <v>10</v>
      </c>
      <c r="E277" s="42">
        <v>39</v>
      </c>
      <c r="F277" s="195">
        <f t="shared" si="12"/>
        <v>257</v>
      </c>
      <c r="G277" s="31"/>
      <c r="K277" s="31"/>
      <c r="L277" s="31"/>
      <c r="M277" s="31"/>
      <c r="N277" s="31"/>
    </row>
    <row r="278" spans="1:14" x14ac:dyDescent="0.2">
      <c r="A278" s="195" t="s">
        <v>8</v>
      </c>
      <c r="B278" s="42">
        <v>15</v>
      </c>
      <c r="C278" s="42">
        <v>486</v>
      </c>
      <c r="D278" s="42">
        <v>12</v>
      </c>
      <c r="E278" s="42">
        <v>51</v>
      </c>
      <c r="F278" s="195">
        <f t="shared" si="12"/>
        <v>564</v>
      </c>
      <c r="G278" s="31"/>
      <c r="K278" s="31"/>
      <c r="L278" s="31"/>
      <c r="M278" s="31"/>
      <c r="N278" s="31"/>
    </row>
    <row r="279" spans="1:14" x14ac:dyDescent="0.2">
      <c r="A279" s="195" t="s">
        <v>9</v>
      </c>
      <c r="B279" s="42">
        <v>12</v>
      </c>
      <c r="C279" s="42">
        <v>395</v>
      </c>
      <c r="D279" s="42">
        <v>17</v>
      </c>
      <c r="E279" s="42">
        <v>48</v>
      </c>
      <c r="F279" s="195">
        <f t="shared" si="12"/>
        <v>472</v>
      </c>
      <c r="G279" s="31"/>
      <c r="K279" s="31"/>
      <c r="L279" s="31"/>
      <c r="M279" s="31"/>
      <c r="N279" s="31"/>
    </row>
    <row r="280" spans="1:14" x14ac:dyDescent="0.2">
      <c r="A280" s="195" t="s">
        <v>10</v>
      </c>
      <c r="B280" s="42">
        <v>16</v>
      </c>
      <c r="C280" s="42">
        <v>299</v>
      </c>
      <c r="D280" s="42">
        <v>17</v>
      </c>
      <c r="E280" s="42">
        <v>52</v>
      </c>
      <c r="F280" s="195">
        <f t="shared" si="12"/>
        <v>384</v>
      </c>
      <c r="G280" s="31"/>
      <c r="K280" s="31"/>
      <c r="L280" s="31"/>
      <c r="M280" s="31"/>
      <c r="N280" s="31"/>
    </row>
    <row r="281" spans="1:14" x14ac:dyDescent="0.2">
      <c r="A281" s="195" t="s">
        <v>11</v>
      </c>
      <c r="B281" s="42">
        <v>2</v>
      </c>
      <c r="C281" s="42">
        <v>162</v>
      </c>
      <c r="D281" s="42">
        <v>12</v>
      </c>
      <c r="E281" s="42">
        <v>32</v>
      </c>
      <c r="F281" s="195">
        <f t="shared" si="12"/>
        <v>208</v>
      </c>
      <c r="G281" s="31"/>
      <c r="K281" s="31"/>
      <c r="L281" s="31"/>
      <c r="M281" s="31"/>
      <c r="N281" s="31"/>
    </row>
    <row r="282" spans="1:14" x14ac:dyDescent="0.2">
      <c r="A282" s="209" t="s">
        <v>12</v>
      </c>
      <c r="B282" s="42">
        <v>4</v>
      </c>
      <c r="C282" s="42">
        <v>185</v>
      </c>
      <c r="D282" s="42">
        <v>18</v>
      </c>
      <c r="E282" s="42">
        <v>52</v>
      </c>
      <c r="F282" s="195">
        <f t="shared" si="12"/>
        <v>259</v>
      </c>
      <c r="G282" s="31"/>
      <c r="K282" s="31"/>
      <c r="L282" s="31"/>
      <c r="M282" s="31"/>
      <c r="N282" s="31"/>
    </row>
    <row r="283" spans="1:14" ht="13.5" thickBot="1" x14ac:dyDescent="0.25">
      <c r="A283" s="206" t="s">
        <v>13</v>
      </c>
      <c r="B283" s="212">
        <f>SUM(B274:B282)</f>
        <v>126</v>
      </c>
      <c r="C283" s="212">
        <f>SUM(C274:C282)</f>
        <v>3367</v>
      </c>
      <c r="D283" s="212">
        <f>SUM(D274:D282)</f>
        <v>136</v>
      </c>
      <c r="E283" s="212">
        <f>SUM(E274:E282)</f>
        <v>510</v>
      </c>
      <c r="F283" s="212">
        <f>SUM(F274:F282)</f>
        <v>4139</v>
      </c>
      <c r="G283" s="31"/>
      <c r="K283" s="31"/>
      <c r="L283" s="31"/>
      <c r="M283" s="31"/>
      <c r="N283" s="31"/>
    </row>
    <row r="284" spans="1:14" ht="18.75" thickBot="1" x14ac:dyDescent="0.3">
      <c r="A284" s="223" t="s">
        <v>273</v>
      </c>
      <c r="B284" s="224">
        <f>B283/$F$283</f>
        <v>3.0442135781589757E-2</v>
      </c>
      <c r="C284" s="224">
        <f>C283/$F$283</f>
        <v>0.81348151727470408</v>
      </c>
      <c r="D284" s="224">
        <f>D283/$F$283</f>
        <v>3.2858178303938147E-2</v>
      </c>
      <c r="E284" s="224">
        <f>E283/$F$283</f>
        <v>0.12321816863976806</v>
      </c>
      <c r="F284" s="225">
        <f>SUM(B284:E284)</f>
        <v>1</v>
      </c>
      <c r="G284" s="818" t="s">
        <v>284</v>
      </c>
      <c r="H284" s="819"/>
      <c r="I284" s="820"/>
    </row>
    <row r="306" spans="1:16" ht="15.75" x14ac:dyDescent="0.25">
      <c r="A306" s="823" t="s">
        <v>616</v>
      </c>
      <c r="B306" s="823"/>
      <c r="C306" s="823"/>
      <c r="D306" s="823"/>
      <c r="E306" s="823"/>
      <c r="F306" s="125"/>
      <c r="G306" s="125"/>
      <c r="H306" s="125"/>
      <c r="I306" s="125"/>
      <c r="J306" s="125"/>
      <c r="K306" s="125"/>
      <c r="L306" s="125"/>
      <c r="M306" s="125"/>
      <c r="N306" s="125"/>
    </row>
    <row r="307" spans="1:16" ht="16.5" thickBot="1" x14ac:dyDescent="0.3">
      <c r="A307" s="125"/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</row>
    <row r="308" spans="1:16" ht="16.5" thickBot="1" x14ac:dyDescent="0.3">
      <c r="A308" s="206" t="s">
        <v>269</v>
      </c>
      <c r="B308" s="207" t="s">
        <v>23</v>
      </c>
      <c r="C308" s="207" t="s">
        <v>281</v>
      </c>
      <c r="D308" s="207" t="s">
        <v>33</v>
      </c>
      <c r="E308" s="207" t="s">
        <v>282</v>
      </c>
      <c r="F308" s="207" t="s">
        <v>283</v>
      </c>
      <c r="G308" s="125"/>
      <c r="H308" s="125"/>
      <c r="I308" s="125"/>
      <c r="J308" s="125"/>
      <c r="L308" s="125"/>
      <c r="M308" s="125"/>
      <c r="N308" s="125"/>
    </row>
    <row r="309" spans="1:16" x14ac:dyDescent="0.2">
      <c r="A309" s="193" t="s">
        <v>191</v>
      </c>
      <c r="B309" s="42">
        <v>75</v>
      </c>
      <c r="C309" s="42">
        <v>5579</v>
      </c>
      <c r="D309" s="42">
        <v>733</v>
      </c>
      <c r="E309" s="42">
        <v>1188</v>
      </c>
      <c r="F309" s="195">
        <f>SUM(B309:E309)</f>
        <v>7575</v>
      </c>
      <c r="G309" s="31"/>
      <c r="H309" s="31"/>
      <c r="L309" s="31"/>
      <c r="M309" s="31"/>
      <c r="N309" s="31"/>
      <c r="O309" s="31"/>
      <c r="P309" s="31"/>
    </row>
    <row r="310" spans="1:16" x14ac:dyDescent="0.2">
      <c r="A310" s="195" t="s">
        <v>6</v>
      </c>
      <c r="B310" s="42">
        <v>243</v>
      </c>
      <c r="C310" s="42">
        <v>3069</v>
      </c>
      <c r="D310" s="42">
        <v>393</v>
      </c>
      <c r="E310" s="42">
        <v>1177</v>
      </c>
      <c r="F310" s="195">
        <f t="shared" ref="F310:F317" si="13">SUM(B310:E310)</f>
        <v>4882</v>
      </c>
      <c r="G310" s="31"/>
      <c r="H310" s="31"/>
      <c r="L310" s="31"/>
      <c r="M310" s="31"/>
      <c r="N310" s="31"/>
      <c r="O310" s="31"/>
      <c r="P310" s="31"/>
    </row>
    <row r="311" spans="1:16" x14ac:dyDescent="0.2">
      <c r="A311" s="195" t="s">
        <v>18</v>
      </c>
      <c r="B311" s="42">
        <v>276</v>
      </c>
      <c r="C311" s="42">
        <v>2256</v>
      </c>
      <c r="D311" s="42">
        <v>169</v>
      </c>
      <c r="E311" s="42">
        <v>2016</v>
      </c>
      <c r="F311" s="195">
        <f t="shared" si="13"/>
        <v>4717</v>
      </c>
      <c r="G311" s="31"/>
      <c r="H311" s="31"/>
      <c r="L311" s="31"/>
      <c r="M311" s="31"/>
      <c r="N311" s="31"/>
      <c r="O311" s="31"/>
      <c r="P311" s="31"/>
    </row>
    <row r="312" spans="1:16" x14ac:dyDescent="0.2">
      <c r="A312" s="195" t="s">
        <v>7</v>
      </c>
      <c r="B312" s="42">
        <v>38</v>
      </c>
      <c r="C312" s="42">
        <v>1460</v>
      </c>
      <c r="D312" s="42">
        <v>238</v>
      </c>
      <c r="E312" s="42">
        <v>718</v>
      </c>
      <c r="F312" s="195">
        <f t="shared" si="13"/>
        <v>2454</v>
      </c>
      <c r="G312" s="31"/>
      <c r="H312" s="31"/>
      <c r="L312" s="31"/>
      <c r="M312" s="31"/>
      <c r="N312" s="31"/>
      <c r="O312" s="31"/>
      <c r="P312" s="31"/>
    </row>
    <row r="313" spans="1:16" x14ac:dyDescent="0.2">
      <c r="A313" s="195" t="s">
        <v>8</v>
      </c>
      <c r="B313" s="42">
        <v>93</v>
      </c>
      <c r="C313" s="42">
        <v>3170</v>
      </c>
      <c r="D313" s="42">
        <v>331</v>
      </c>
      <c r="E313" s="42">
        <v>989</v>
      </c>
      <c r="F313" s="195">
        <f t="shared" si="13"/>
        <v>4583</v>
      </c>
      <c r="G313" s="31"/>
      <c r="H313" s="31"/>
      <c r="L313" s="31"/>
      <c r="M313" s="31"/>
      <c r="N313" s="31"/>
      <c r="O313" s="31"/>
      <c r="P313" s="31"/>
    </row>
    <row r="314" spans="1:16" x14ac:dyDescent="0.2">
      <c r="A314" s="195" t="s">
        <v>9</v>
      </c>
      <c r="B314" s="42">
        <v>90</v>
      </c>
      <c r="C314" s="42">
        <v>2935</v>
      </c>
      <c r="D314" s="42">
        <v>326</v>
      </c>
      <c r="E314" s="42">
        <v>939</v>
      </c>
      <c r="F314" s="195">
        <f t="shared" si="13"/>
        <v>4290</v>
      </c>
      <c r="G314" s="31"/>
      <c r="H314" s="31"/>
      <c r="L314" s="31"/>
      <c r="M314" s="31"/>
      <c r="N314" s="31"/>
      <c r="O314" s="31"/>
      <c r="P314" s="31"/>
    </row>
    <row r="315" spans="1:16" x14ac:dyDescent="0.2">
      <c r="A315" s="195" t="s">
        <v>10</v>
      </c>
      <c r="B315" s="42">
        <v>143</v>
      </c>
      <c r="C315" s="42">
        <v>2340</v>
      </c>
      <c r="D315" s="42">
        <v>368</v>
      </c>
      <c r="E315" s="42">
        <v>928</v>
      </c>
      <c r="F315" s="195">
        <f t="shared" si="13"/>
        <v>3779</v>
      </c>
      <c r="G315" s="31"/>
      <c r="H315" s="31"/>
      <c r="L315" s="31"/>
      <c r="M315" s="31"/>
      <c r="N315" s="31"/>
      <c r="O315" s="31"/>
      <c r="P315" s="31"/>
    </row>
    <row r="316" spans="1:16" x14ac:dyDescent="0.2">
      <c r="A316" s="195" t="s">
        <v>11</v>
      </c>
      <c r="B316" s="42">
        <v>17</v>
      </c>
      <c r="C316" s="42">
        <v>1200</v>
      </c>
      <c r="D316" s="42">
        <v>253</v>
      </c>
      <c r="E316" s="42">
        <v>695</v>
      </c>
      <c r="F316" s="195">
        <f t="shared" si="13"/>
        <v>2165</v>
      </c>
      <c r="G316" s="31"/>
      <c r="H316" s="31"/>
      <c r="L316" s="31"/>
      <c r="M316" s="31"/>
      <c r="N316" s="31"/>
      <c r="O316" s="31"/>
      <c r="P316" s="31"/>
    </row>
    <row r="317" spans="1:16" x14ac:dyDescent="0.2">
      <c r="A317" s="209" t="s">
        <v>12</v>
      </c>
      <c r="B317" s="42">
        <v>32</v>
      </c>
      <c r="C317" s="42">
        <v>1241</v>
      </c>
      <c r="D317" s="42">
        <v>377</v>
      </c>
      <c r="E317" s="42">
        <v>915</v>
      </c>
      <c r="F317" s="195">
        <f t="shared" si="13"/>
        <v>2565</v>
      </c>
      <c r="G317" s="31"/>
      <c r="H317" s="31"/>
      <c r="L317" s="31"/>
      <c r="M317" s="31"/>
      <c r="N317" s="31"/>
      <c r="O317" s="31"/>
      <c r="P317" s="31"/>
    </row>
    <row r="318" spans="1:16" ht="13.5" thickBot="1" x14ac:dyDescent="0.25">
      <c r="A318" s="206" t="s">
        <v>13</v>
      </c>
      <c r="B318" s="212">
        <f>SUM(B309:B317)</f>
        <v>1007</v>
      </c>
      <c r="C318" s="212">
        <f>SUM(C309:C317)</f>
        <v>23250</v>
      </c>
      <c r="D318" s="212">
        <f>SUM(D309:D317)</f>
        <v>3188</v>
      </c>
      <c r="E318" s="212">
        <f>SUM(E309:E317)</f>
        <v>9565</v>
      </c>
      <c r="F318" s="226">
        <f>SUM(F309:F317)</f>
        <v>37010</v>
      </c>
      <c r="G318" s="31"/>
      <c r="H318" s="31"/>
      <c r="L318" s="31"/>
      <c r="M318" s="31"/>
      <c r="N318" s="31"/>
      <c r="O318" s="31"/>
      <c r="P318" s="31"/>
    </row>
    <row r="319" spans="1:16" ht="18.75" thickBot="1" x14ac:dyDescent="0.3">
      <c r="A319" s="223" t="s">
        <v>273</v>
      </c>
      <c r="B319" s="224">
        <f>B318/$F$318</f>
        <v>2.7208862469602808E-2</v>
      </c>
      <c r="C319" s="224">
        <f>C318/$F$318</f>
        <v>0.62820859227235881</v>
      </c>
      <c r="D319" s="224">
        <f>D318/$F$318</f>
        <v>8.6138881383409888E-2</v>
      </c>
      <c r="E319" s="224">
        <f>E318/$F$318</f>
        <v>0.25844366387462847</v>
      </c>
      <c r="F319" s="225">
        <f>SUM(B319:E319)</f>
        <v>1</v>
      </c>
      <c r="G319" s="818" t="s">
        <v>284</v>
      </c>
      <c r="H319" s="819"/>
      <c r="I319" s="820"/>
    </row>
    <row r="343" spans="1:14" x14ac:dyDescent="0.2">
      <c r="A343" s="824" t="s">
        <v>285</v>
      </c>
      <c r="B343" s="825"/>
      <c r="C343" s="825"/>
      <c r="D343" s="825"/>
      <c r="E343" s="825"/>
      <c r="F343" s="825"/>
      <c r="G343" s="825"/>
    </row>
    <row r="346" spans="1:14" ht="18.75" x14ac:dyDescent="0.3">
      <c r="A346" s="221" t="s">
        <v>280</v>
      </c>
    </row>
    <row r="349" spans="1:14" ht="15.75" x14ac:dyDescent="0.25">
      <c r="A349" s="823" t="s">
        <v>266</v>
      </c>
      <c r="B349" s="823"/>
      <c r="C349" s="823"/>
      <c r="D349" s="823"/>
      <c r="E349" s="823"/>
      <c r="F349" s="125"/>
      <c r="G349" s="125"/>
      <c r="H349" s="125"/>
      <c r="I349" s="125"/>
      <c r="J349" s="125"/>
      <c r="K349" s="125"/>
      <c r="L349" s="125"/>
      <c r="M349" s="125"/>
      <c r="N349" s="125"/>
    </row>
    <row r="350" spans="1:14" ht="16.5" thickBot="1" x14ac:dyDescent="0.3">
      <c r="A350" s="125"/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</row>
    <row r="351" spans="1:14" ht="16.5" thickBot="1" x14ac:dyDescent="0.3">
      <c r="A351" s="206" t="s">
        <v>269</v>
      </c>
      <c r="B351" s="207">
        <v>43800</v>
      </c>
      <c r="C351" s="207">
        <v>44166</v>
      </c>
      <c r="D351" s="207" t="s">
        <v>270</v>
      </c>
      <c r="F351" s="125"/>
      <c r="G351" s="125"/>
      <c r="H351" s="125"/>
      <c r="I351" s="125"/>
      <c r="J351" s="125"/>
      <c r="K351" s="125"/>
      <c r="L351" s="125"/>
      <c r="M351" s="125"/>
      <c r="N351" s="125"/>
    </row>
    <row r="352" spans="1:14" x14ac:dyDescent="0.2">
      <c r="A352" s="193" t="s">
        <v>191</v>
      </c>
      <c r="B352" s="42">
        <v>16</v>
      </c>
      <c r="C352" s="42">
        <v>16</v>
      </c>
      <c r="D352" s="208">
        <f>(C352-B352)/B352</f>
        <v>0</v>
      </c>
      <c r="F352" s="31"/>
    </row>
    <row r="353" spans="1:6" x14ac:dyDescent="0.2">
      <c r="A353" s="195" t="s">
        <v>6</v>
      </c>
      <c r="B353" s="42">
        <v>75</v>
      </c>
      <c r="C353" s="42">
        <v>73</v>
      </c>
      <c r="D353" s="208">
        <f t="shared" ref="D353:D361" si="14">(C353-B353)/B353</f>
        <v>-2.6666666666666668E-2</v>
      </c>
      <c r="F353" s="31"/>
    </row>
    <row r="354" spans="1:6" x14ac:dyDescent="0.2">
      <c r="A354" s="195" t="s">
        <v>18</v>
      </c>
      <c r="B354" s="42">
        <v>113</v>
      </c>
      <c r="C354" s="42">
        <v>119</v>
      </c>
      <c r="D354" s="208">
        <f t="shared" si="14"/>
        <v>5.3097345132743362E-2</v>
      </c>
      <c r="F354" s="31"/>
    </row>
    <row r="355" spans="1:6" x14ac:dyDescent="0.2">
      <c r="A355" s="195" t="s">
        <v>7</v>
      </c>
      <c r="B355" s="42">
        <v>33</v>
      </c>
      <c r="C355" s="42">
        <v>32</v>
      </c>
      <c r="D355" s="208">
        <f t="shared" si="14"/>
        <v>-3.0303030303030304E-2</v>
      </c>
      <c r="F355" s="31"/>
    </row>
    <row r="356" spans="1:6" x14ac:dyDescent="0.2">
      <c r="A356" s="195" t="s">
        <v>8</v>
      </c>
      <c r="B356" s="42">
        <v>19</v>
      </c>
      <c r="C356" s="42">
        <v>18</v>
      </c>
      <c r="D356" s="208">
        <f t="shared" si="14"/>
        <v>-5.2631578947368418E-2</v>
      </c>
      <c r="F356" s="31"/>
    </row>
    <row r="357" spans="1:6" x14ac:dyDescent="0.2">
      <c r="A357" s="195" t="s">
        <v>9</v>
      </c>
      <c r="B357" s="42">
        <v>20</v>
      </c>
      <c r="C357" s="42">
        <v>20</v>
      </c>
      <c r="D357" s="208">
        <f t="shared" si="14"/>
        <v>0</v>
      </c>
      <c r="F357" s="31"/>
    </row>
    <row r="358" spans="1:6" x14ac:dyDescent="0.2">
      <c r="A358" s="195" t="s">
        <v>10</v>
      </c>
      <c r="B358" s="42">
        <v>14</v>
      </c>
      <c r="C358" s="42">
        <v>14</v>
      </c>
      <c r="D358" s="208">
        <f t="shared" si="14"/>
        <v>0</v>
      </c>
      <c r="F358" s="31"/>
    </row>
    <row r="359" spans="1:6" x14ac:dyDescent="0.2">
      <c r="A359" s="195" t="s">
        <v>11</v>
      </c>
      <c r="B359" s="42">
        <v>17</v>
      </c>
      <c r="C359" s="42">
        <v>18</v>
      </c>
      <c r="D359" s="208">
        <f t="shared" si="14"/>
        <v>5.8823529411764705E-2</v>
      </c>
      <c r="F359" s="31"/>
    </row>
    <row r="360" spans="1:6" x14ac:dyDescent="0.2">
      <c r="A360" s="209" t="s">
        <v>12</v>
      </c>
      <c r="B360" s="42">
        <v>11</v>
      </c>
      <c r="C360" s="42">
        <v>11</v>
      </c>
      <c r="D360" s="208">
        <f t="shared" si="14"/>
        <v>0</v>
      </c>
      <c r="F360" s="31"/>
    </row>
    <row r="361" spans="1:6" ht="13.5" thickBot="1" x14ac:dyDescent="0.25">
      <c r="A361" s="206" t="s">
        <v>13</v>
      </c>
      <c r="B361" s="210">
        <v>318</v>
      </c>
      <c r="C361" s="210">
        <v>321</v>
      </c>
      <c r="D361" s="211">
        <f t="shared" si="14"/>
        <v>9.433962264150943E-3</v>
      </c>
      <c r="F361" s="31"/>
    </row>
    <row r="384" spans="1:14" ht="15.75" x14ac:dyDescent="0.25">
      <c r="A384" s="823" t="s">
        <v>271</v>
      </c>
      <c r="B384" s="823"/>
      <c r="C384" s="823"/>
      <c r="D384" s="823"/>
      <c r="E384" s="823"/>
      <c r="F384" s="125"/>
      <c r="G384" s="125"/>
      <c r="H384" s="125"/>
      <c r="I384" s="125"/>
      <c r="J384" s="125"/>
      <c r="K384" s="125"/>
      <c r="L384" s="125"/>
      <c r="M384" s="125"/>
      <c r="N384" s="125"/>
    </row>
    <row r="385" spans="1:14" ht="16.5" thickBot="1" x14ac:dyDescent="0.3">
      <c r="A385" s="125"/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</row>
    <row r="386" spans="1:14" ht="16.5" thickBot="1" x14ac:dyDescent="0.3">
      <c r="A386" s="206" t="s">
        <v>269</v>
      </c>
      <c r="B386" s="207">
        <v>43800</v>
      </c>
      <c r="C386" s="207">
        <v>44166</v>
      </c>
      <c r="D386" s="207" t="s">
        <v>270</v>
      </c>
      <c r="F386" s="125"/>
      <c r="G386" s="125"/>
      <c r="H386" s="125"/>
      <c r="I386" s="125"/>
      <c r="J386" s="125"/>
      <c r="K386" s="125"/>
      <c r="L386" s="125"/>
      <c r="M386" s="125"/>
      <c r="N386" s="125"/>
    </row>
    <row r="387" spans="1:14" x14ac:dyDescent="0.2">
      <c r="A387" s="193" t="s">
        <v>191</v>
      </c>
      <c r="B387" s="42">
        <v>843</v>
      </c>
      <c r="C387" s="42">
        <v>841</v>
      </c>
      <c r="D387" s="208">
        <f>(C387-B387)/B387</f>
        <v>-2.3724792408066431E-3</v>
      </c>
      <c r="F387" s="31"/>
    </row>
    <row r="388" spans="1:14" x14ac:dyDescent="0.2">
      <c r="A388" s="195" t="s">
        <v>6</v>
      </c>
      <c r="B388" s="42">
        <v>3127</v>
      </c>
      <c r="C388" s="42">
        <v>2903</v>
      </c>
      <c r="D388" s="208">
        <f t="shared" ref="D388:D396" si="15">(C388-B388)/B388</f>
        <v>-7.1634154141349535E-2</v>
      </c>
      <c r="F388" s="31"/>
    </row>
    <row r="389" spans="1:14" x14ac:dyDescent="0.2">
      <c r="A389" s="195" t="s">
        <v>18</v>
      </c>
      <c r="B389" s="42">
        <v>4246</v>
      </c>
      <c r="C389" s="42">
        <v>4444</v>
      </c>
      <c r="D389" s="208">
        <f t="shared" si="15"/>
        <v>4.6632124352331605E-2</v>
      </c>
      <c r="F389" s="31"/>
    </row>
    <row r="390" spans="1:14" x14ac:dyDescent="0.2">
      <c r="A390" s="195" t="s">
        <v>7</v>
      </c>
      <c r="B390" s="42">
        <v>1329</v>
      </c>
      <c r="C390" s="42">
        <v>1226</v>
      </c>
      <c r="D390" s="208">
        <f t="shared" si="15"/>
        <v>-7.7501881113619261E-2</v>
      </c>
      <c r="F390" s="31"/>
    </row>
    <row r="391" spans="1:14" x14ac:dyDescent="0.2">
      <c r="A391" s="195" t="s">
        <v>8</v>
      </c>
      <c r="B391" s="42">
        <v>610</v>
      </c>
      <c r="C391" s="42">
        <v>560</v>
      </c>
      <c r="D391" s="208">
        <f t="shared" si="15"/>
        <v>-8.1967213114754092E-2</v>
      </c>
      <c r="F391" s="31"/>
    </row>
    <row r="392" spans="1:14" x14ac:dyDescent="0.2">
      <c r="A392" s="195" t="s">
        <v>9</v>
      </c>
      <c r="B392" s="42">
        <v>1562</v>
      </c>
      <c r="C392" s="42">
        <v>1565</v>
      </c>
      <c r="D392" s="208">
        <f t="shared" si="15"/>
        <v>1.9206145966709346E-3</v>
      </c>
      <c r="F392" s="31"/>
    </row>
    <row r="393" spans="1:14" x14ac:dyDescent="0.2">
      <c r="A393" s="195" t="s">
        <v>10</v>
      </c>
      <c r="B393" s="42">
        <v>455</v>
      </c>
      <c r="C393" s="42">
        <v>455</v>
      </c>
      <c r="D393" s="208">
        <f t="shared" si="15"/>
        <v>0</v>
      </c>
      <c r="F393" s="31"/>
    </row>
    <row r="394" spans="1:14" x14ac:dyDescent="0.2">
      <c r="A394" s="195" t="s">
        <v>11</v>
      </c>
      <c r="B394" s="42">
        <v>893</v>
      </c>
      <c r="C394" s="42">
        <v>967</v>
      </c>
      <c r="D394" s="208">
        <f t="shared" si="15"/>
        <v>8.2866741321388576E-2</v>
      </c>
      <c r="F394" s="31"/>
    </row>
    <row r="395" spans="1:14" x14ac:dyDescent="0.2">
      <c r="A395" s="209" t="s">
        <v>12</v>
      </c>
      <c r="B395" s="42">
        <v>182</v>
      </c>
      <c r="C395" s="42">
        <v>182</v>
      </c>
      <c r="D395" s="208">
        <f t="shared" si="15"/>
        <v>0</v>
      </c>
      <c r="F395" s="31"/>
    </row>
    <row r="396" spans="1:14" ht="13.5" thickBot="1" x14ac:dyDescent="0.25">
      <c r="A396" s="206" t="s">
        <v>13</v>
      </c>
      <c r="B396" s="210">
        <v>13247</v>
      </c>
      <c r="C396" s="210">
        <v>13143</v>
      </c>
      <c r="D396" s="211">
        <f t="shared" si="15"/>
        <v>-7.8508341511285568E-3</v>
      </c>
      <c r="F396" s="31"/>
    </row>
    <row r="418" spans="1:14" x14ac:dyDescent="0.2">
      <c r="A418" s="824" t="s">
        <v>461</v>
      </c>
      <c r="B418" s="825"/>
      <c r="C418" s="825"/>
      <c r="D418" s="825"/>
      <c r="E418" s="825"/>
      <c r="F418" s="825"/>
      <c r="G418" s="825"/>
    </row>
    <row r="421" spans="1:14" ht="18.75" x14ac:dyDescent="0.3">
      <c r="A421" s="221" t="s">
        <v>280</v>
      </c>
    </row>
    <row r="424" spans="1:14" ht="15.75" x14ac:dyDescent="0.25">
      <c r="A424" s="823" t="s">
        <v>266</v>
      </c>
      <c r="B424" s="823"/>
      <c r="C424" s="823"/>
      <c r="D424" s="823"/>
      <c r="E424" s="823"/>
      <c r="F424" s="371"/>
      <c r="G424" s="371"/>
      <c r="H424" s="371"/>
      <c r="I424" s="371"/>
      <c r="J424" s="371"/>
      <c r="K424" s="371"/>
      <c r="L424" s="371"/>
      <c r="M424" s="371"/>
      <c r="N424" s="371"/>
    </row>
    <row r="425" spans="1:14" ht="16.5" thickBot="1" x14ac:dyDescent="0.3">
      <c r="A425" s="371"/>
      <c r="B425" s="371"/>
      <c r="C425" s="371"/>
      <c r="D425" s="371"/>
      <c r="E425" s="371"/>
      <c r="F425" s="371"/>
      <c r="G425" s="371"/>
      <c r="H425" s="371"/>
      <c r="I425" s="371"/>
      <c r="J425" s="371"/>
      <c r="K425" s="371"/>
      <c r="L425" s="371"/>
      <c r="M425" s="371"/>
      <c r="N425" s="371"/>
    </row>
    <row r="426" spans="1:14" ht="16.5" thickBot="1" x14ac:dyDescent="0.3">
      <c r="A426" s="206" t="s">
        <v>269</v>
      </c>
      <c r="B426" s="207">
        <v>43800</v>
      </c>
      <c r="C426" s="207">
        <v>44166</v>
      </c>
      <c r="D426" s="207" t="s">
        <v>270</v>
      </c>
      <c r="F426" s="371"/>
      <c r="G426" s="371"/>
      <c r="H426" s="371"/>
      <c r="I426" s="371"/>
      <c r="J426" s="371"/>
      <c r="K426" s="371"/>
      <c r="L426" s="371"/>
      <c r="M426" s="371"/>
      <c r="N426" s="371"/>
    </row>
    <row r="427" spans="1:14" x14ac:dyDescent="0.2">
      <c r="A427" s="193" t="s">
        <v>191</v>
      </c>
      <c r="B427" s="42">
        <v>404</v>
      </c>
      <c r="C427" s="42">
        <v>474</v>
      </c>
      <c r="D427" s="208">
        <f>(C427-B427)/B427</f>
        <v>0.17326732673267325</v>
      </c>
      <c r="F427" s="31"/>
    </row>
    <row r="428" spans="1:14" x14ac:dyDescent="0.2">
      <c r="A428" s="195" t="s">
        <v>6</v>
      </c>
      <c r="B428" s="42">
        <v>153</v>
      </c>
      <c r="C428" s="42">
        <v>196</v>
      </c>
      <c r="D428" s="208">
        <f t="shared" ref="D428:D436" si="16">(C428-B428)/B428</f>
        <v>0.28104575163398693</v>
      </c>
      <c r="F428" s="31"/>
    </row>
    <row r="429" spans="1:14" x14ac:dyDescent="0.2">
      <c r="A429" s="195" t="s">
        <v>18</v>
      </c>
      <c r="B429" s="42">
        <v>337</v>
      </c>
      <c r="C429" s="42">
        <v>404</v>
      </c>
      <c r="D429" s="208">
        <f t="shared" si="16"/>
        <v>0.19881305637982197</v>
      </c>
      <c r="F429" s="31"/>
    </row>
    <row r="430" spans="1:14" x14ac:dyDescent="0.2">
      <c r="A430" s="195" t="s">
        <v>7</v>
      </c>
      <c r="B430" s="42">
        <v>26</v>
      </c>
      <c r="C430" s="42">
        <v>39</v>
      </c>
      <c r="D430" s="208">
        <f t="shared" si="16"/>
        <v>0.5</v>
      </c>
      <c r="F430" s="31"/>
    </row>
    <row r="431" spans="1:14" x14ac:dyDescent="0.2">
      <c r="A431" s="195" t="s">
        <v>8</v>
      </c>
      <c r="B431" s="42">
        <v>398</v>
      </c>
      <c r="C431" s="42">
        <v>387</v>
      </c>
      <c r="D431" s="208">
        <f t="shared" si="16"/>
        <v>-2.7638190954773871E-2</v>
      </c>
      <c r="F431" s="31"/>
    </row>
    <row r="432" spans="1:14" x14ac:dyDescent="0.2">
      <c r="A432" s="195" t="s">
        <v>9</v>
      </c>
      <c r="B432" s="42">
        <v>269</v>
      </c>
      <c r="C432" s="42">
        <v>301</v>
      </c>
      <c r="D432" s="208">
        <f t="shared" si="16"/>
        <v>0.11895910780669144</v>
      </c>
      <c r="F432" s="31"/>
    </row>
    <row r="433" spans="1:6" x14ac:dyDescent="0.2">
      <c r="A433" s="195" t="s">
        <v>10</v>
      </c>
      <c r="B433" s="42">
        <v>90</v>
      </c>
      <c r="C433" s="42">
        <v>112</v>
      </c>
      <c r="D433" s="208">
        <f t="shared" si="16"/>
        <v>0.24444444444444444</v>
      </c>
      <c r="F433" s="31"/>
    </row>
    <row r="434" spans="1:6" x14ac:dyDescent="0.2">
      <c r="A434" s="195" t="s">
        <v>11</v>
      </c>
      <c r="B434" s="42">
        <v>202</v>
      </c>
      <c r="C434" s="42">
        <v>230</v>
      </c>
      <c r="D434" s="208">
        <f t="shared" si="16"/>
        <v>0.13861386138613863</v>
      </c>
      <c r="F434" s="31"/>
    </row>
    <row r="435" spans="1:6" x14ac:dyDescent="0.2">
      <c r="A435" s="209" t="s">
        <v>12</v>
      </c>
      <c r="B435" s="42">
        <v>265</v>
      </c>
      <c r="C435" s="42">
        <v>299</v>
      </c>
      <c r="D435" s="208">
        <f t="shared" si="16"/>
        <v>0.12830188679245283</v>
      </c>
      <c r="F435" s="31"/>
    </row>
    <row r="436" spans="1:6" ht="13.5" thickBot="1" x14ac:dyDescent="0.25">
      <c r="A436" s="206" t="s">
        <v>13</v>
      </c>
      <c r="B436" s="210">
        <v>2144</v>
      </c>
      <c r="C436" s="210">
        <v>2442</v>
      </c>
      <c r="D436" s="211">
        <f t="shared" si="16"/>
        <v>0.13899253731343283</v>
      </c>
      <c r="F436" s="31"/>
    </row>
    <row r="459" spans="1:14" ht="15.75" x14ac:dyDescent="0.25">
      <c r="A459" s="823" t="s">
        <v>271</v>
      </c>
      <c r="B459" s="823"/>
      <c r="C459" s="823"/>
      <c r="D459" s="823"/>
      <c r="E459" s="823"/>
      <c r="F459" s="371"/>
      <c r="G459" s="371"/>
      <c r="H459" s="371"/>
      <c r="I459" s="371"/>
      <c r="J459" s="371"/>
      <c r="K459" s="371"/>
      <c r="L459" s="371"/>
      <c r="M459" s="371"/>
      <c r="N459" s="371"/>
    </row>
    <row r="460" spans="1:14" ht="16.5" thickBot="1" x14ac:dyDescent="0.3">
      <c r="A460" s="371"/>
      <c r="B460" s="371"/>
      <c r="C460" s="371"/>
      <c r="D460" s="371"/>
      <c r="E460" s="371"/>
      <c r="F460" s="371"/>
      <c r="G460" s="371"/>
      <c r="H460" s="371"/>
      <c r="I460" s="371"/>
      <c r="J460" s="371"/>
      <c r="K460" s="371"/>
      <c r="L460" s="371"/>
      <c r="M460" s="371"/>
      <c r="N460" s="371"/>
    </row>
    <row r="461" spans="1:14" ht="16.5" thickBot="1" x14ac:dyDescent="0.3">
      <c r="A461" s="206" t="s">
        <v>269</v>
      </c>
      <c r="B461" s="207">
        <v>43800</v>
      </c>
      <c r="C461" s="207">
        <v>44166</v>
      </c>
      <c r="D461" s="207" t="s">
        <v>270</v>
      </c>
      <c r="F461" s="371"/>
      <c r="G461" s="371"/>
      <c r="H461" s="371"/>
      <c r="I461" s="371"/>
      <c r="J461" s="371"/>
      <c r="K461" s="371"/>
      <c r="L461" s="371"/>
      <c r="M461" s="371"/>
      <c r="N461" s="371"/>
    </row>
    <row r="462" spans="1:14" x14ac:dyDescent="0.2">
      <c r="A462" s="193" t="s">
        <v>191</v>
      </c>
      <c r="B462" s="42">
        <v>3175</v>
      </c>
      <c r="C462" s="42">
        <v>3663</v>
      </c>
      <c r="D462" s="208">
        <f>(C462-B462)/B462</f>
        <v>0.15370078740157481</v>
      </c>
      <c r="F462" s="31"/>
    </row>
    <row r="463" spans="1:14" x14ac:dyDescent="0.2">
      <c r="A463" s="195" t="s">
        <v>6</v>
      </c>
      <c r="B463" s="42">
        <v>999</v>
      </c>
      <c r="C463" s="42">
        <v>1237</v>
      </c>
      <c r="D463" s="208">
        <f t="shared" ref="D463:D471" si="17">(C463-B463)/B463</f>
        <v>0.23823823823823823</v>
      </c>
      <c r="F463" s="31"/>
    </row>
    <row r="464" spans="1:14" x14ac:dyDescent="0.2">
      <c r="A464" s="195" t="s">
        <v>18</v>
      </c>
      <c r="B464" s="42">
        <v>1848</v>
      </c>
      <c r="C464" s="42">
        <v>2266</v>
      </c>
      <c r="D464" s="208">
        <f t="shared" si="17"/>
        <v>0.22619047619047619</v>
      </c>
      <c r="F464" s="31"/>
    </row>
    <row r="465" spans="1:6" x14ac:dyDescent="0.2">
      <c r="A465" s="195" t="s">
        <v>7</v>
      </c>
      <c r="B465" s="42">
        <v>204</v>
      </c>
      <c r="C465" s="42">
        <v>317</v>
      </c>
      <c r="D465" s="208">
        <f t="shared" si="17"/>
        <v>0.55392156862745101</v>
      </c>
      <c r="F465" s="31"/>
    </row>
    <row r="466" spans="1:6" x14ac:dyDescent="0.2">
      <c r="A466" s="195" t="s">
        <v>8</v>
      </c>
      <c r="B466" s="42">
        <v>2031</v>
      </c>
      <c r="C466" s="42">
        <v>1998</v>
      </c>
      <c r="D466" s="208">
        <f t="shared" si="17"/>
        <v>-1.6248153618906941E-2</v>
      </c>
      <c r="F466" s="31"/>
    </row>
    <row r="467" spans="1:6" x14ac:dyDescent="0.2">
      <c r="A467" s="195" t="s">
        <v>9</v>
      </c>
      <c r="B467" s="42">
        <v>2767</v>
      </c>
      <c r="C467" s="42">
        <v>3056</v>
      </c>
      <c r="D467" s="208">
        <f t="shared" si="17"/>
        <v>0.10444524756053487</v>
      </c>
      <c r="F467" s="31"/>
    </row>
    <row r="468" spans="1:6" x14ac:dyDescent="0.2">
      <c r="A468" s="195" t="s">
        <v>10</v>
      </c>
      <c r="B468" s="42">
        <v>536</v>
      </c>
      <c r="C468" s="42">
        <v>692</v>
      </c>
      <c r="D468" s="208">
        <f t="shared" si="17"/>
        <v>0.29104477611940299</v>
      </c>
      <c r="F468" s="31"/>
    </row>
    <row r="469" spans="1:6" x14ac:dyDescent="0.2">
      <c r="A469" s="195" t="s">
        <v>11</v>
      </c>
      <c r="B469" s="42">
        <v>1188</v>
      </c>
      <c r="C469" s="42">
        <v>1376</v>
      </c>
      <c r="D469" s="208">
        <f t="shared" si="17"/>
        <v>0.15824915824915825</v>
      </c>
      <c r="F469" s="31"/>
    </row>
    <row r="470" spans="1:6" x14ac:dyDescent="0.2">
      <c r="A470" s="209" t="s">
        <v>12</v>
      </c>
      <c r="B470" s="42">
        <v>1385</v>
      </c>
      <c r="C470" s="42">
        <v>1606</v>
      </c>
      <c r="D470" s="208">
        <f t="shared" si="17"/>
        <v>0.1595667870036101</v>
      </c>
      <c r="F470" s="31"/>
    </row>
    <row r="471" spans="1:6" ht="13.5" thickBot="1" x14ac:dyDescent="0.25">
      <c r="A471" s="206" t="s">
        <v>13</v>
      </c>
      <c r="B471" s="210">
        <v>14133</v>
      </c>
      <c r="C471" s="210">
        <v>16211</v>
      </c>
      <c r="D471" s="211">
        <f t="shared" si="17"/>
        <v>0.14703176961720796</v>
      </c>
      <c r="F471" s="31"/>
    </row>
    <row r="492" spans="1:7" x14ac:dyDescent="0.2">
      <c r="A492" s="824" t="s">
        <v>460</v>
      </c>
      <c r="B492" s="825"/>
      <c r="C492" s="825"/>
      <c r="D492" s="825"/>
      <c r="E492" s="825"/>
      <c r="F492" s="825"/>
      <c r="G492" s="825"/>
    </row>
    <row r="495" spans="1:7" ht="18.75" x14ac:dyDescent="0.3">
      <c r="A495" s="221" t="s">
        <v>280</v>
      </c>
    </row>
    <row r="498" spans="1:14" ht="15.75" x14ac:dyDescent="0.25">
      <c r="A498" s="823" t="s">
        <v>266</v>
      </c>
      <c r="B498" s="823"/>
      <c r="C498" s="823"/>
      <c r="D498" s="823"/>
      <c r="E498" s="823"/>
      <c r="F498" s="371"/>
      <c r="G498" s="371"/>
      <c r="H498" s="371"/>
      <c r="I498" s="371"/>
      <c r="J498" s="371"/>
      <c r="K498" s="371"/>
      <c r="L498" s="371"/>
      <c r="M498" s="371"/>
      <c r="N498" s="371"/>
    </row>
    <row r="499" spans="1:14" ht="16.5" thickBot="1" x14ac:dyDescent="0.3">
      <c r="A499" s="371"/>
      <c r="B499" s="371"/>
      <c r="C499" s="371"/>
      <c r="D499" s="371"/>
      <c r="E499" s="371"/>
      <c r="F499" s="371"/>
      <c r="G499" s="371"/>
      <c r="H499" s="371"/>
      <c r="I499" s="371"/>
      <c r="J499" s="371"/>
      <c r="K499" s="371"/>
      <c r="L499" s="371"/>
      <c r="M499" s="371"/>
      <c r="N499" s="371"/>
    </row>
    <row r="500" spans="1:14" ht="16.5" thickBot="1" x14ac:dyDescent="0.3">
      <c r="A500" s="206" t="s">
        <v>269</v>
      </c>
      <c r="B500" s="207">
        <v>43800</v>
      </c>
      <c r="C500" s="207">
        <v>44166</v>
      </c>
      <c r="D500" s="207" t="s">
        <v>270</v>
      </c>
      <c r="F500" s="371"/>
      <c r="G500" s="371"/>
      <c r="H500" s="371"/>
      <c r="I500" s="371"/>
      <c r="J500" s="371"/>
      <c r="K500" s="371"/>
      <c r="L500" s="371"/>
      <c r="M500" s="371"/>
      <c r="N500" s="371"/>
    </row>
    <row r="501" spans="1:14" x14ac:dyDescent="0.2">
      <c r="A501" s="193" t="s">
        <v>191</v>
      </c>
      <c r="B501" s="42">
        <v>67</v>
      </c>
      <c r="C501" s="42">
        <v>74</v>
      </c>
      <c r="D501" s="208">
        <f>(C501-B501)/B501</f>
        <v>0.1044776119402985</v>
      </c>
      <c r="F501" s="31"/>
    </row>
    <row r="502" spans="1:14" x14ac:dyDescent="0.2">
      <c r="A502" s="195" t="s">
        <v>6</v>
      </c>
      <c r="B502" s="42">
        <v>35</v>
      </c>
      <c r="C502" s="42">
        <v>42</v>
      </c>
      <c r="D502" s="208">
        <f t="shared" ref="D502:D510" si="18">(C502-B502)/B502</f>
        <v>0.2</v>
      </c>
      <c r="F502" s="31"/>
    </row>
    <row r="503" spans="1:14" x14ac:dyDescent="0.2">
      <c r="A503" s="195" t="s">
        <v>18</v>
      </c>
      <c r="B503" s="42">
        <v>52</v>
      </c>
      <c r="C503" s="42">
        <v>54</v>
      </c>
      <c r="D503" s="208">
        <f t="shared" si="18"/>
        <v>3.8461538461538464E-2</v>
      </c>
      <c r="F503" s="31"/>
    </row>
    <row r="504" spans="1:14" x14ac:dyDescent="0.2">
      <c r="A504" s="195" t="s">
        <v>7</v>
      </c>
      <c r="B504" s="42">
        <v>10</v>
      </c>
      <c r="C504" s="42">
        <v>10</v>
      </c>
      <c r="D504" s="208">
        <f t="shared" si="18"/>
        <v>0</v>
      </c>
      <c r="F504" s="31"/>
    </row>
    <row r="505" spans="1:14" x14ac:dyDescent="0.2">
      <c r="A505" s="195" t="s">
        <v>8</v>
      </c>
      <c r="B505" s="42">
        <v>86</v>
      </c>
      <c r="C505" s="42">
        <v>86</v>
      </c>
      <c r="D505" s="208">
        <f t="shared" si="18"/>
        <v>0</v>
      </c>
      <c r="F505" s="31"/>
    </row>
    <row r="506" spans="1:14" x14ac:dyDescent="0.2">
      <c r="A506" s="195" t="s">
        <v>9</v>
      </c>
      <c r="B506" s="42">
        <v>53</v>
      </c>
      <c r="C506" s="42">
        <v>58</v>
      </c>
      <c r="D506" s="208">
        <f t="shared" si="18"/>
        <v>9.4339622641509441E-2</v>
      </c>
      <c r="F506" s="31"/>
    </row>
    <row r="507" spans="1:14" x14ac:dyDescent="0.2">
      <c r="A507" s="195" t="s">
        <v>10</v>
      </c>
      <c r="B507" s="42">
        <v>24</v>
      </c>
      <c r="C507" s="42">
        <v>25</v>
      </c>
      <c r="D507" s="208">
        <f t="shared" si="18"/>
        <v>4.1666666666666664E-2</v>
      </c>
      <c r="F507" s="31"/>
    </row>
    <row r="508" spans="1:14" x14ac:dyDescent="0.2">
      <c r="A508" s="195" t="s">
        <v>11</v>
      </c>
      <c r="B508" s="42">
        <v>24</v>
      </c>
      <c r="C508" s="42">
        <v>27</v>
      </c>
      <c r="D508" s="208">
        <f t="shared" si="18"/>
        <v>0.125</v>
      </c>
      <c r="F508" s="31"/>
    </row>
    <row r="509" spans="1:14" x14ac:dyDescent="0.2">
      <c r="A509" s="209" t="s">
        <v>12</v>
      </c>
      <c r="B509" s="42">
        <v>22</v>
      </c>
      <c r="C509" s="42">
        <v>22</v>
      </c>
      <c r="D509" s="208">
        <f t="shared" si="18"/>
        <v>0</v>
      </c>
      <c r="F509" s="31"/>
    </row>
    <row r="510" spans="1:14" ht="13.5" thickBot="1" x14ac:dyDescent="0.25">
      <c r="A510" s="206" t="s">
        <v>13</v>
      </c>
      <c r="B510" s="210">
        <v>373</v>
      </c>
      <c r="C510" s="210">
        <v>398</v>
      </c>
      <c r="D510" s="211">
        <f t="shared" si="18"/>
        <v>6.7024128686327081E-2</v>
      </c>
      <c r="F510" s="31"/>
    </row>
    <row r="533" spans="1:14" ht="15.75" x14ac:dyDescent="0.25">
      <c r="A533" s="823" t="s">
        <v>271</v>
      </c>
      <c r="B533" s="823"/>
      <c r="C533" s="823"/>
      <c r="D533" s="823"/>
      <c r="E533" s="823"/>
      <c r="F533" s="371"/>
      <c r="G533" s="371"/>
      <c r="H533" s="371"/>
      <c r="I533" s="371"/>
      <c r="J533" s="371"/>
      <c r="K533" s="371"/>
      <c r="L533" s="371"/>
      <c r="M533" s="371"/>
      <c r="N533" s="371"/>
    </row>
    <row r="534" spans="1:14" ht="16.5" thickBot="1" x14ac:dyDescent="0.3">
      <c r="A534" s="371"/>
      <c r="B534" s="371"/>
      <c r="C534" s="371"/>
      <c r="D534" s="371"/>
      <c r="E534" s="371"/>
      <c r="F534" s="371"/>
      <c r="G534" s="371"/>
      <c r="H534" s="371"/>
      <c r="I534" s="371"/>
      <c r="J534" s="371"/>
      <c r="K534" s="371"/>
      <c r="L534" s="371"/>
      <c r="M534" s="371"/>
      <c r="N534" s="371"/>
    </row>
    <row r="535" spans="1:14" ht="16.5" thickBot="1" x14ac:dyDescent="0.3">
      <c r="A535" s="206" t="s">
        <v>269</v>
      </c>
      <c r="B535" s="207">
        <v>43800</v>
      </c>
      <c r="C535" s="207">
        <v>44166</v>
      </c>
      <c r="D535" s="207" t="s">
        <v>270</v>
      </c>
      <c r="F535" s="371"/>
      <c r="G535" s="371"/>
      <c r="H535" s="371"/>
      <c r="I535" s="371"/>
      <c r="J535" s="371"/>
      <c r="K535" s="371"/>
      <c r="L535" s="371"/>
      <c r="M535" s="371"/>
      <c r="N535" s="371"/>
    </row>
    <row r="536" spans="1:14" x14ac:dyDescent="0.2">
      <c r="A536" s="193" t="s">
        <v>191</v>
      </c>
      <c r="B536" s="42">
        <v>949</v>
      </c>
      <c r="C536" s="42">
        <v>1021</v>
      </c>
      <c r="D536" s="208">
        <f>(C536-B536)/B536</f>
        <v>7.5869336143308749E-2</v>
      </c>
      <c r="F536" s="31"/>
    </row>
    <row r="537" spans="1:14" x14ac:dyDescent="0.2">
      <c r="A537" s="195" t="s">
        <v>6</v>
      </c>
      <c r="B537" s="42">
        <v>708</v>
      </c>
      <c r="C537" s="42">
        <v>820</v>
      </c>
      <c r="D537" s="208">
        <f t="shared" ref="D537:D545" si="19">(C537-B537)/B537</f>
        <v>0.15819209039548024</v>
      </c>
      <c r="F537" s="31"/>
    </row>
    <row r="538" spans="1:14" x14ac:dyDescent="0.2">
      <c r="A538" s="195" t="s">
        <v>18</v>
      </c>
      <c r="B538" s="42">
        <v>1024</v>
      </c>
      <c r="C538" s="42">
        <v>1101</v>
      </c>
      <c r="D538" s="208">
        <f t="shared" si="19"/>
        <v>7.51953125E-2</v>
      </c>
      <c r="F538" s="31"/>
    </row>
    <row r="539" spans="1:14" x14ac:dyDescent="0.2">
      <c r="A539" s="195" t="s">
        <v>7</v>
      </c>
      <c r="B539" s="42">
        <v>205</v>
      </c>
      <c r="C539" s="42">
        <v>205</v>
      </c>
      <c r="D539" s="208">
        <f t="shared" si="19"/>
        <v>0</v>
      </c>
      <c r="F539" s="31"/>
    </row>
    <row r="540" spans="1:14" x14ac:dyDescent="0.2">
      <c r="A540" s="195" t="s">
        <v>8</v>
      </c>
      <c r="B540" s="42">
        <v>1836</v>
      </c>
      <c r="C540" s="42">
        <v>1832</v>
      </c>
      <c r="D540" s="208">
        <f t="shared" si="19"/>
        <v>-2.1786492374727671E-3</v>
      </c>
      <c r="F540" s="31"/>
    </row>
    <row r="541" spans="1:14" x14ac:dyDescent="0.2">
      <c r="A541" s="195" t="s">
        <v>9</v>
      </c>
      <c r="B541" s="42">
        <v>902</v>
      </c>
      <c r="C541" s="42">
        <v>1021</v>
      </c>
      <c r="D541" s="208">
        <f t="shared" si="19"/>
        <v>0.1319290465631929</v>
      </c>
      <c r="F541" s="31"/>
    </row>
    <row r="542" spans="1:14" x14ac:dyDescent="0.2">
      <c r="A542" s="195" t="s">
        <v>10</v>
      </c>
      <c r="B542" s="42">
        <v>421</v>
      </c>
      <c r="C542" s="42">
        <v>432</v>
      </c>
      <c r="D542" s="208">
        <f t="shared" si="19"/>
        <v>2.6128266033254157E-2</v>
      </c>
      <c r="F542" s="31"/>
    </row>
    <row r="543" spans="1:14" x14ac:dyDescent="0.2">
      <c r="A543" s="195" t="s">
        <v>11</v>
      </c>
      <c r="B543" s="42">
        <v>400</v>
      </c>
      <c r="C543" s="42">
        <v>446</v>
      </c>
      <c r="D543" s="208">
        <f t="shared" si="19"/>
        <v>0.115</v>
      </c>
      <c r="F543" s="31"/>
    </row>
    <row r="544" spans="1:14" x14ac:dyDescent="0.2">
      <c r="A544" s="209" t="s">
        <v>12</v>
      </c>
      <c r="B544" s="42">
        <v>360</v>
      </c>
      <c r="C544" s="42">
        <v>360</v>
      </c>
      <c r="D544" s="208">
        <f t="shared" si="19"/>
        <v>0</v>
      </c>
      <c r="F544" s="31"/>
    </row>
    <row r="545" spans="1:6" ht="13.5" thickBot="1" x14ac:dyDescent="0.25">
      <c r="A545" s="206" t="s">
        <v>13</v>
      </c>
      <c r="B545" s="210">
        <v>6805</v>
      </c>
      <c r="C545" s="210">
        <v>7238</v>
      </c>
      <c r="D545" s="211">
        <f t="shared" si="19"/>
        <v>6.3629684055841296E-2</v>
      </c>
      <c r="F545" s="31"/>
    </row>
  </sheetData>
  <mergeCells count="27">
    <mergeCell ref="A459:E459"/>
    <mergeCell ref="A492:G492"/>
    <mergeCell ref="A498:E498"/>
    <mergeCell ref="A533:E533"/>
    <mergeCell ref="A418:G418"/>
    <mergeCell ref="A424:E424"/>
    <mergeCell ref="A194:G194"/>
    <mergeCell ref="A4:J4"/>
    <mergeCell ref="A7:G7"/>
    <mergeCell ref="A10:M10"/>
    <mergeCell ref="A32:M32"/>
    <mergeCell ref="A54:M54"/>
    <mergeCell ref="A76:M76"/>
    <mergeCell ref="A97:G97"/>
    <mergeCell ref="A100:M100"/>
    <mergeCell ref="A122:M122"/>
    <mergeCell ref="A149:E149"/>
    <mergeCell ref="A172:E172"/>
    <mergeCell ref="A343:G343"/>
    <mergeCell ref="A349:E349"/>
    <mergeCell ref="A384:E384"/>
    <mergeCell ref="A200:E200"/>
    <mergeCell ref="A235:E235"/>
    <mergeCell ref="A271:E271"/>
    <mergeCell ref="G284:I284"/>
    <mergeCell ref="A306:E306"/>
    <mergeCell ref="G319:I319"/>
  </mergeCells>
  <pageMargins left="0.75" right="0.75" top="1" bottom="1" header="0" footer="0"/>
  <pageSetup paperSize="9" scale="58" orientation="portrait" r:id="rId1"/>
  <headerFooter alignWithMargins="0"/>
  <rowBreaks count="3" manualBreakCount="3">
    <brk id="94" max="16383" man="1"/>
    <brk id="191" max="16383" man="1"/>
    <brk id="30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4</vt:i4>
      </vt:variant>
    </vt:vector>
  </HeadingPairs>
  <TitlesOfParts>
    <vt:vector size="21" baseType="lpstr">
      <vt:lpstr>ANUAL</vt:lpstr>
      <vt:lpstr>M.V. CyL</vt:lpstr>
      <vt:lpstr>M.V. PROV</vt:lpstr>
      <vt:lpstr>M.V. Y P. MESES</vt:lpstr>
      <vt:lpstr>M.V. TIPO ALOJ.</vt:lpstr>
      <vt:lpstr>M.V. PROC</vt:lpstr>
      <vt:lpstr>EV. Nº ESTABL. Y PLAZAS</vt:lpstr>
      <vt:lpstr>EV. ESTABL. Y PZAS. X PROV</vt:lpstr>
      <vt:lpstr>EV. ESTABL. Y PZAS. X T.A.</vt:lpstr>
      <vt:lpstr>REST.</vt:lpstr>
      <vt:lpstr>GASTO</vt:lpstr>
      <vt:lpstr>GASTO X PROV</vt:lpstr>
      <vt:lpstr>GASTO X MESES</vt:lpstr>
      <vt:lpstr>GASTO X T.A.</vt:lpstr>
      <vt:lpstr>EMPLEO</vt:lpstr>
      <vt:lpstr>EMPLEO X PROV.</vt:lpstr>
      <vt:lpstr>DEMANDA ANUAL</vt:lpstr>
      <vt:lpstr>ANUAL!Área_de_impresión</vt:lpstr>
      <vt:lpstr>'GASTO X MESES'!Área_de_impresión</vt:lpstr>
      <vt:lpstr>'M.V. PROV'!Área_de_impresión</vt:lpstr>
      <vt:lpstr>'M.V. Y P. MESES'!Área_de_impresión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2021-01-28T07:06:04Z</cp:lastPrinted>
  <dcterms:created xsi:type="dcterms:W3CDTF">2011-10-19T11:12:35Z</dcterms:created>
  <dcterms:modified xsi:type="dcterms:W3CDTF">2021-01-28T07:06:48Z</dcterms:modified>
</cp:coreProperties>
</file>